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59377F9A-5D41-4884-8EE2-4D6B9B058CEA}" xr6:coauthVersionLast="46" xr6:coauthVersionMax="46" xr10:uidLastSave="{00000000-0000-0000-0000-000000000000}"/>
  <bookViews>
    <workbookView xWindow="2460" yWindow="82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I10" i="49"/>
  <c r="H10" i="49"/>
  <c r="J10" i="49" s="1"/>
  <c r="G10" i="49"/>
  <c r="H11" i="49"/>
  <c r="J11" i="49" s="1"/>
  <c r="G11" i="49"/>
  <c r="I11" i="49" s="1"/>
  <c r="H12" i="49"/>
  <c r="J12" i="49" s="1"/>
  <c r="G12" i="49"/>
  <c r="I12" i="49" s="1"/>
  <c r="J15" i="49"/>
  <c r="I15" i="49"/>
  <c r="H15" i="49"/>
  <c r="G15" i="49"/>
  <c r="J16" i="49"/>
  <c r="I16" i="49"/>
  <c r="H16" i="49"/>
  <c r="G16" i="49"/>
  <c r="H19" i="49"/>
  <c r="J19" i="49" s="1"/>
  <c r="G19" i="49"/>
  <c r="I19" i="49" s="1"/>
  <c r="I20" i="49"/>
  <c r="H20" i="49"/>
  <c r="J20" i="49" s="1"/>
  <c r="G20" i="49"/>
  <c r="H21" i="49"/>
  <c r="J21" i="49" s="1"/>
  <c r="G21" i="49"/>
  <c r="I21" i="49" s="1"/>
  <c r="H24" i="49"/>
  <c r="J24" i="49" s="1"/>
  <c r="G24" i="49"/>
  <c r="I24" i="49" s="1"/>
  <c r="H25" i="49"/>
  <c r="J25" i="49" s="1"/>
  <c r="G25" i="49"/>
  <c r="I25" i="49" s="1"/>
  <c r="H26" i="49"/>
  <c r="J26" i="49" s="1"/>
  <c r="G26" i="49"/>
  <c r="I26" i="49" s="1"/>
  <c r="H27" i="49"/>
  <c r="J27" i="49" s="1"/>
  <c r="G27" i="49"/>
  <c r="I27" i="49" s="1"/>
  <c r="I28" i="49"/>
  <c r="H28" i="49"/>
  <c r="J28" i="49" s="1"/>
  <c r="G28" i="49"/>
  <c r="H29" i="49"/>
  <c r="J29" i="49" s="1"/>
  <c r="G29" i="49"/>
  <c r="I29" i="49" s="1"/>
  <c r="H30" i="49"/>
  <c r="J30" i="49" s="1"/>
  <c r="G30" i="49"/>
  <c r="I30" i="49" s="1"/>
  <c r="H31" i="49"/>
  <c r="J31" i="49" s="1"/>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J39" i="49"/>
  <c r="I39" i="49"/>
  <c r="H39" i="49"/>
  <c r="G39" i="49"/>
  <c r="H40" i="49"/>
  <c r="J40" i="49" s="1"/>
  <c r="G40" i="49"/>
  <c r="I40" i="49" s="1"/>
  <c r="H41" i="49"/>
  <c r="J41" i="49" s="1"/>
  <c r="G41" i="49"/>
  <c r="I41" i="49" s="1"/>
  <c r="H44" i="49"/>
  <c r="J44" i="49" s="1"/>
  <c r="G44" i="49"/>
  <c r="I44" i="49" s="1"/>
  <c r="H45" i="49"/>
  <c r="J45" i="49" s="1"/>
  <c r="G45" i="49"/>
  <c r="I45" i="49" s="1"/>
  <c r="I46" i="49"/>
  <c r="H46" i="49"/>
  <c r="J46" i="49" s="1"/>
  <c r="G46" i="49"/>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J55" i="49"/>
  <c r="I55" i="49"/>
  <c r="H55" i="49"/>
  <c r="G55" i="49"/>
  <c r="H56" i="49"/>
  <c r="J56" i="49" s="1"/>
  <c r="G56" i="49"/>
  <c r="I56" i="49" s="1"/>
  <c r="J57" i="49"/>
  <c r="I57" i="49"/>
  <c r="H57" i="49"/>
  <c r="G57" i="49"/>
  <c r="I58" i="49"/>
  <c r="H58" i="49"/>
  <c r="J58" i="49" s="1"/>
  <c r="G58" i="49"/>
  <c r="I59" i="49"/>
  <c r="H59" i="49"/>
  <c r="J59" i="49" s="1"/>
  <c r="G59" i="49"/>
  <c r="I60" i="49"/>
  <c r="H60" i="49"/>
  <c r="J60" i="49" s="1"/>
  <c r="G60" i="49"/>
  <c r="I61" i="49"/>
  <c r="H61" i="49"/>
  <c r="J61" i="49" s="1"/>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I69" i="49"/>
  <c r="H69" i="49"/>
  <c r="J69" i="49" s="1"/>
  <c r="G69" i="49"/>
  <c r="H70" i="49"/>
  <c r="J70" i="49" s="1"/>
  <c r="G70" i="49"/>
  <c r="I70" i="49" s="1"/>
  <c r="H73" i="49"/>
  <c r="J73" i="49" s="1"/>
  <c r="G73" i="49"/>
  <c r="I73" i="49" s="1"/>
  <c r="H74" i="49"/>
  <c r="J74" i="49" s="1"/>
  <c r="G74" i="49"/>
  <c r="I74" i="49" s="1"/>
  <c r="I77" i="49"/>
  <c r="H77" i="49"/>
  <c r="J77" i="49" s="1"/>
  <c r="G77" i="49"/>
  <c r="I78" i="49"/>
  <c r="H78" i="49"/>
  <c r="J78" i="49" s="1"/>
  <c r="G78" i="49"/>
  <c r="I81" i="49"/>
  <c r="H81" i="49"/>
  <c r="J81" i="49" s="1"/>
  <c r="G81" i="49"/>
  <c r="I82" i="49"/>
  <c r="H82" i="49"/>
  <c r="J82" i="49" s="1"/>
  <c r="G82" i="49"/>
  <c r="J83" i="49"/>
  <c r="I83" i="49"/>
  <c r="H83" i="49"/>
  <c r="G83" i="49"/>
  <c r="I84" i="49"/>
  <c r="H84" i="49"/>
  <c r="J84" i="49" s="1"/>
  <c r="G84" i="49"/>
  <c r="I85" i="49"/>
  <c r="H85" i="49"/>
  <c r="J85" i="49" s="1"/>
  <c r="G85" i="49"/>
  <c r="H88" i="49"/>
  <c r="J88" i="49" s="1"/>
  <c r="G88" i="49"/>
  <c r="I88" i="49" s="1"/>
  <c r="H89" i="49"/>
  <c r="J89" i="49" s="1"/>
  <c r="G89" i="49"/>
  <c r="I89" i="49" s="1"/>
  <c r="I92" i="49"/>
  <c r="H92" i="49"/>
  <c r="J92" i="49" s="1"/>
  <c r="G92" i="49"/>
  <c r="I93" i="49"/>
  <c r="H93" i="49"/>
  <c r="J93" i="49" s="1"/>
  <c r="G93" i="49"/>
  <c r="H96" i="49"/>
  <c r="J96" i="49" s="1"/>
  <c r="G96" i="49"/>
  <c r="I96" i="49" s="1"/>
  <c r="H97" i="49"/>
  <c r="J97" i="49" s="1"/>
  <c r="G97" i="49"/>
  <c r="I97" i="49" s="1"/>
  <c r="I100" i="49"/>
  <c r="H100" i="49"/>
  <c r="J100" i="49" s="1"/>
  <c r="G100" i="49"/>
  <c r="I101" i="49"/>
  <c r="H101" i="49"/>
  <c r="J101" i="49" s="1"/>
  <c r="G101" i="49"/>
  <c r="I102" i="49"/>
  <c r="H102" i="49"/>
  <c r="J102" i="49" s="1"/>
  <c r="G102" i="49"/>
  <c r="H105" i="49"/>
  <c r="J105" i="49" s="1"/>
  <c r="G105" i="49"/>
  <c r="I105" i="49" s="1"/>
  <c r="H106" i="49"/>
  <c r="J106" i="49" s="1"/>
  <c r="G106" i="49"/>
  <c r="I106" i="49" s="1"/>
  <c r="H107" i="49"/>
  <c r="J107" i="49" s="1"/>
  <c r="G107" i="49"/>
  <c r="I107" i="49" s="1"/>
  <c r="H110" i="49"/>
  <c r="J110" i="49" s="1"/>
  <c r="G110" i="49"/>
  <c r="I110" i="49" s="1"/>
  <c r="H111" i="49"/>
  <c r="J111" i="49" s="1"/>
  <c r="G111" i="49"/>
  <c r="I111" i="49" s="1"/>
  <c r="H112" i="49"/>
  <c r="J112" i="49" s="1"/>
  <c r="G112" i="49"/>
  <c r="I112" i="49" s="1"/>
  <c r="H113" i="49"/>
  <c r="J113" i="49" s="1"/>
  <c r="G113" i="49"/>
  <c r="I113" i="49" s="1"/>
  <c r="H114" i="49"/>
  <c r="J114" i="49" s="1"/>
  <c r="G114" i="49"/>
  <c r="I114" i="49" s="1"/>
  <c r="H115" i="49"/>
  <c r="J115" i="49" s="1"/>
  <c r="G115" i="49"/>
  <c r="I115" i="49" s="1"/>
  <c r="I116" i="49"/>
  <c r="H116" i="49"/>
  <c r="J116" i="49" s="1"/>
  <c r="G116" i="49"/>
  <c r="H117" i="49"/>
  <c r="J117" i="49" s="1"/>
  <c r="G117" i="49"/>
  <c r="I117" i="49" s="1"/>
  <c r="H118" i="49"/>
  <c r="J118" i="49" s="1"/>
  <c r="G118" i="49"/>
  <c r="I118" i="49" s="1"/>
  <c r="H119" i="49"/>
  <c r="J119" i="49" s="1"/>
  <c r="G119" i="49"/>
  <c r="I119" i="49" s="1"/>
  <c r="H120" i="49"/>
  <c r="J120" i="49" s="1"/>
  <c r="G120" i="49"/>
  <c r="I120" i="49" s="1"/>
  <c r="J121" i="49"/>
  <c r="I121" i="49"/>
  <c r="H121" i="49"/>
  <c r="G121" i="49"/>
  <c r="H122" i="49"/>
  <c r="J122" i="49" s="1"/>
  <c r="G122" i="49"/>
  <c r="I122" i="49" s="1"/>
  <c r="H123" i="49"/>
  <c r="J123" i="49" s="1"/>
  <c r="G123" i="49"/>
  <c r="I123" i="49" s="1"/>
  <c r="H124" i="49"/>
  <c r="J124" i="49" s="1"/>
  <c r="G124" i="49"/>
  <c r="I124" i="49" s="1"/>
  <c r="H127" i="49"/>
  <c r="J127" i="49" s="1"/>
  <c r="G127" i="49"/>
  <c r="I127" i="49" s="1"/>
  <c r="H128" i="49"/>
  <c r="J128" i="49" s="1"/>
  <c r="G128" i="49"/>
  <c r="I128" i="49" s="1"/>
  <c r="H131" i="49"/>
  <c r="J131" i="49" s="1"/>
  <c r="G131" i="49"/>
  <c r="I131" i="49" s="1"/>
  <c r="H132" i="49"/>
  <c r="J132" i="49" s="1"/>
  <c r="G132" i="49"/>
  <c r="I132" i="49" s="1"/>
  <c r="H133" i="49"/>
  <c r="J133" i="49" s="1"/>
  <c r="G133" i="49"/>
  <c r="I133" i="49" s="1"/>
  <c r="H134" i="49"/>
  <c r="J134" i="49" s="1"/>
  <c r="G134" i="49"/>
  <c r="I134" i="49" s="1"/>
  <c r="H137" i="49"/>
  <c r="J137" i="49" s="1"/>
  <c r="G137" i="49"/>
  <c r="I137" i="49" s="1"/>
  <c r="I138" i="49"/>
  <c r="H138" i="49"/>
  <c r="J138" i="49" s="1"/>
  <c r="G138" i="49"/>
  <c r="J139" i="49"/>
  <c r="I139" i="49"/>
  <c r="H139" i="49"/>
  <c r="G139" i="49"/>
  <c r="J140" i="49"/>
  <c r="I140" i="49"/>
  <c r="H140" i="49"/>
  <c r="G140" i="49"/>
  <c r="H141" i="49"/>
  <c r="J141" i="49" s="1"/>
  <c r="G141" i="49"/>
  <c r="I141" i="49" s="1"/>
  <c r="H144" i="49"/>
  <c r="J144" i="49" s="1"/>
  <c r="G144" i="49"/>
  <c r="I144" i="49" s="1"/>
  <c r="H145" i="49"/>
  <c r="J145" i="49" s="1"/>
  <c r="G145" i="49"/>
  <c r="I145" i="49" s="1"/>
  <c r="H146" i="49"/>
  <c r="J146" i="49" s="1"/>
  <c r="G146" i="49"/>
  <c r="I146" i="49" s="1"/>
  <c r="J147" i="49"/>
  <c r="I147" i="49"/>
  <c r="H147" i="49"/>
  <c r="G147" i="49"/>
  <c r="H148" i="49"/>
  <c r="J148" i="49" s="1"/>
  <c r="G148" i="49"/>
  <c r="I148" i="49" s="1"/>
  <c r="H149" i="49"/>
  <c r="J149" i="49" s="1"/>
  <c r="G149" i="49"/>
  <c r="I149" i="49" s="1"/>
  <c r="J150" i="49"/>
  <c r="I150" i="49"/>
  <c r="H150" i="49"/>
  <c r="G150" i="49"/>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I161" i="49"/>
  <c r="H161" i="49"/>
  <c r="J161" i="49" s="1"/>
  <c r="G161" i="49"/>
  <c r="I162" i="49"/>
  <c r="H162" i="49"/>
  <c r="J162" i="49" s="1"/>
  <c r="G162" i="49"/>
  <c r="I163" i="49"/>
  <c r="H163" i="49"/>
  <c r="J163" i="49" s="1"/>
  <c r="G163" i="49"/>
  <c r="I164" i="49"/>
  <c r="H164" i="49"/>
  <c r="J164" i="49" s="1"/>
  <c r="G164" i="49"/>
  <c r="H165" i="49"/>
  <c r="J165" i="49" s="1"/>
  <c r="G165" i="49"/>
  <c r="I165" i="49" s="1"/>
  <c r="I166" i="49"/>
  <c r="H166" i="49"/>
  <c r="J166" i="49" s="1"/>
  <c r="G166" i="49"/>
  <c r="I167" i="49"/>
  <c r="H167" i="49"/>
  <c r="J167" i="49" s="1"/>
  <c r="G167" i="49"/>
  <c r="I168" i="49"/>
  <c r="H168" i="49"/>
  <c r="J168" i="49" s="1"/>
  <c r="G168" i="49"/>
  <c r="H169" i="49"/>
  <c r="J169" i="49" s="1"/>
  <c r="G169" i="49"/>
  <c r="I169" i="49" s="1"/>
  <c r="H172" i="49"/>
  <c r="J172" i="49" s="1"/>
  <c r="G172" i="49"/>
  <c r="I172" i="49" s="1"/>
  <c r="I173" i="49"/>
  <c r="H173" i="49"/>
  <c r="J173" i="49" s="1"/>
  <c r="G173" i="49"/>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I182" i="49"/>
  <c r="H182" i="49"/>
  <c r="J182" i="49" s="1"/>
  <c r="G182" i="49"/>
  <c r="I183" i="49"/>
  <c r="H183" i="49"/>
  <c r="J183" i="49" s="1"/>
  <c r="G183" i="49"/>
  <c r="J184" i="49"/>
  <c r="I184" i="49"/>
  <c r="H184" i="49"/>
  <c r="G184" i="49"/>
  <c r="H185" i="49"/>
  <c r="J185" i="49" s="1"/>
  <c r="G185" i="49"/>
  <c r="I185" i="49" s="1"/>
  <c r="H186" i="49"/>
  <c r="J186" i="49" s="1"/>
  <c r="G186" i="49"/>
  <c r="I186" i="49" s="1"/>
  <c r="H187" i="49"/>
  <c r="J187" i="49" s="1"/>
  <c r="G187" i="49"/>
  <c r="I187" i="49" s="1"/>
  <c r="H188" i="49"/>
  <c r="J188" i="49" s="1"/>
  <c r="G188" i="49"/>
  <c r="I188" i="49" s="1"/>
  <c r="J189" i="49"/>
  <c r="I189" i="49"/>
  <c r="H189" i="49"/>
  <c r="G189" i="49"/>
  <c r="H190" i="49"/>
  <c r="J190" i="49" s="1"/>
  <c r="G190" i="49"/>
  <c r="I190" i="49" s="1"/>
  <c r="H191" i="49"/>
  <c r="J191" i="49" s="1"/>
  <c r="G191" i="49"/>
  <c r="I191" i="49" s="1"/>
  <c r="H192" i="49"/>
  <c r="J192" i="49" s="1"/>
  <c r="G192" i="49"/>
  <c r="I192" i="49" s="1"/>
  <c r="I193" i="49"/>
  <c r="H193" i="49"/>
  <c r="J193" i="49" s="1"/>
  <c r="G193" i="49"/>
  <c r="J194" i="49"/>
  <c r="I194" i="49"/>
  <c r="H194" i="49"/>
  <c r="G194" i="49"/>
  <c r="J195" i="49"/>
  <c r="I195" i="49"/>
  <c r="H195" i="49"/>
  <c r="G195" i="49"/>
  <c r="H196" i="49"/>
  <c r="J196" i="49" s="1"/>
  <c r="G196" i="49"/>
  <c r="I196" i="49" s="1"/>
  <c r="H197" i="49"/>
  <c r="J197" i="49" s="1"/>
  <c r="G197" i="49"/>
  <c r="I197" i="49" s="1"/>
  <c r="H198" i="49"/>
  <c r="J198" i="49" s="1"/>
  <c r="G198" i="49"/>
  <c r="I198" i="49" s="1"/>
  <c r="H199" i="49"/>
  <c r="J199" i="49" s="1"/>
  <c r="G199" i="49"/>
  <c r="I199" i="49" s="1"/>
  <c r="J202" i="49"/>
  <c r="I202" i="49"/>
  <c r="H202" i="49"/>
  <c r="G202" i="49"/>
  <c r="H203" i="49"/>
  <c r="J203" i="49" s="1"/>
  <c r="G203" i="49"/>
  <c r="I203" i="49" s="1"/>
  <c r="I204" i="49"/>
  <c r="H204" i="49"/>
  <c r="J204" i="49" s="1"/>
  <c r="G204" i="49"/>
  <c r="J205" i="49"/>
  <c r="I205" i="49"/>
  <c r="H205" i="49"/>
  <c r="G205" i="49"/>
  <c r="H206" i="49"/>
  <c r="J206" i="49" s="1"/>
  <c r="G206" i="49"/>
  <c r="I206" i="49" s="1"/>
  <c r="I209" i="49"/>
  <c r="H209" i="49"/>
  <c r="J209" i="49" s="1"/>
  <c r="G209" i="49"/>
  <c r="I210" i="49"/>
  <c r="H210" i="49"/>
  <c r="J210" i="49" s="1"/>
  <c r="G210" i="49"/>
  <c r="I211" i="49"/>
  <c r="H211" i="49"/>
  <c r="J211" i="49" s="1"/>
  <c r="G211" i="49"/>
  <c r="I212" i="49"/>
  <c r="H212" i="49"/>
  <c r="J212" i="49" s="1"/>
  <c r="G212" i="49"/>
  <c r="I215" i="49"/>
  <c r="H215" i="49"/>
  <c r="J215" i="49" s="1"/>
  <c r="G215" i="49"/>
  <c r="I216" i="49"/>
  <c r="H216" i="49"/>
  <c r="J216" i="49" s="1"/>
  <c r="G216" i="49"/>
  <c r="H219" i="49"/>
  <c r="J219" i="49" s="1"/>
  <c r="G219" i="49"/>
  <c r="I219" i="49" s="1"/>
  <c r="H220" i="49"/>
  <c r="J220" i="49" s="1"/>
  <c r="G220" i="49"/>
  <c r="I220" i="49" s="1"/>
  <c r="H221" i="49"/>
  <c r="J221" i="49" s="1"/>
  <c r="G221" i="49"/>
  <c r="I221" i="49" s="1"/>
  <c r="H222" i="49"/>
  <c r="J222" i="49" s="1"/>
  <c r="G222" i="49"/>
  <c r="I222" i="49" s="1"/>
  <c r="H225" i="49"/>
  <c r="J225" i="49" s="1"/>
  <c r="G225" i="49"/>
  <c r="I225" i="49" s="1"/>
  <c r="H226" i="49"/>
  <c r="J226" i="49" s="1"/>
  <c r="G226" i="49"/>
  <c r="I226" i="49" s="1"/>
  <c r="H227" i="49"/>
  <c r="J227" i="49" s="1"/>
  <c r="G227" i="49"/>
  <c r="I227" i="49" s="1"/>
  <c r="H228" i="49"/>
  <c r="J228" i="49" s="1"/>
  <c r="G228" i="49"/>
  <c r="I228" i="49" s="1"/>
  <c r="I231" i="49"/>
  <c r="H231" i="49"/>
  <c r="J231" i="49" s="1"/>
  <c r="G231" i="49"/>
  <c r="I232" i="49"/>
  <c r="H232" i="49"/>
  <c r="J232" i="49" s="1"/>
  <c r="G232" i="49"/>
  <c r="H235" i="49"/>
  <c r="J235" i="49" s="1"/>
  <c r="G235" i="49"/>
  <c r="I235" i="49" s="1"/>
  <c r="H236" i="49"/>
  <c r="J236" i="49" s="1"/>
  <c r="G236" i="49"/>
  <c r="I236" i="49" s="1"/>
  <c r="H237" i="49"/>
  <c r="J237" i="49" s="1"/>
  <c r="G237" i="49"/>
  <c r="I237" i="49" s="1"/>
  <c r="I238" i="49"/>
  <c r="H238" i="49"/>
  <c r="J238" i="49" s="1"/>
  <c r="G238" i="49"/>
  <c r="H239" i="49"/>
  <c r="J239" i="49" s="1"/>
  <c r="G239" i="49"/>
  <c r="I239" i="49" s="1"/>
  <c r="H242" i="49"/>
  <c r="J242" i="49" s="1"/>
  <c r="G242" i="49"/>
  <c r="I242" i="49" s="1"/>
  <c r="H243" i="49"/>
  <c r="J243" i="49" s="1"/>
  <c r="G243" i="49"/>
  <c r="I243" i="49" s="1"/>
  <c r="I244" i="49"/>
  <c r="H244" i="49"/>
  <c r="J244" i="49" s="1"/>
  <c r="G244" i="49"/>
  <c r="I245" i="49"/>
  <c r="H245" i="49"/>
  <c r="J245" i="49" s="1"/>
  <c r="G245" i="49"/>
  <c r="I246" i="49"/>
  <c r="H246" i="49"/>
  <c r="J246" i="49" s="1"/>
  <c r="G246" i="49"/>
  <c r="I247" i="49"/>
  <c r="H247" i="49"/>
  <c r="J247" i="49" s="1"/>
  <c r="G247" i="49"/>
  <c r="H248" i="49"/>
  <c r="J248" i="49" s="1"/>
  <c r="G248" i="49"/>
  <c r="I248"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9" i="49"/>
  <c r="J259" i="49" s="1"/>
  <c r="G259" i="49"/>
  <c r="I259" i="49" s="1"/>
  <c r="H260" i="49"/>
  <c r="J260" i="49" s="1"/>
  <c r="G260" i="49"/>
  <c r="I260" i="49" s="1"/>
  <c r="H263" i="49"/>
  <c r="J263" i="49" s="1"/>
  <c r="G263" i="49"/>
  <c r="I263" i="49" s="1"/>
  <c r="H264" i="49"/>
  <c r="J264" i="49" s="1"/>
  <c r="G264" i="49"/>
  <c r="I264" i="49" s="1"/>
  <c r="J265" i="49"/>
  <c r="I265" i="49"/>
  <c r="H265" i="49"/>
  <c r="G265" i="49"/>
  <c r="I266" i="49"/>
  <c r="H266" i="49"/>
  <c r="J266" i="49" s="1"/>
  <c r="G266" i="49"/>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J273" i="49"/>
  <c r="I273" i="49"/>
  <c r="H273" i="49"/>
  <c r="G273" i="49"/>
  <c r="H274" i="49"/>
  <c r="J274" i="49" s="1"/>
  <c r="G274" i="49"/>
  <c r="I274" i="49" s="1"/>
  <c r="I277" i="49"/>
  <c r="H277" i="49"/>
  <c r="J277" i="49" s="1"/>
  <c r="G277" i="49"/>
  <c r="I278" i="49"/>
  <c r="H278" i="49"/>
  <c r="J278" i="49" s="1"/>
  <c r="G278" i="49"/>
  <c r="I279" i="49"/>
  <c r="H279" i="49"/>
  <c r="J279" i="49" s="1"/>
  <c r="G279" i="49"/>
  <c r="H282" i="49"/>
  <c r="J282" i="49" s="1"/>
  <c r="G282" i="49"/>
  <c r="I282" i="49" s="1"/>
  <c r="H283" i="49"/>
  <c r="J283" i="49" s="1"/>
  <c r="G283" i="49"/>
  <c r="I283" i="49" s="1"/>
  <c r="H284" i="49"/>
  <c r="J284" i="49" s="1"/>
  <c r="G284" i="49"/>
  <c r="I284" i="49" s="1"/>
  <c r="I285" i="49"/>
  <c r="H285" i="49"/>
  <c r="J285" i="49" s="1"/>
  <c r="G285" i="49"/>
  <c r="H286" i="49"/>
  <c r="J286" i="49" s="1"/>
  <c r="G286" i="49"/>
  <c r="I286" i="49" s="1"/>
  <c r="H287" i="49"/>
  <c r="J287" i="49" s="1"/>
  <c r="G287" i="49"/>
  <c r="I287" i="49" s="1"/>
  <c r="H288" i="49"/>
  <c r="J288" i="49" s="1"/>
  <c r="G288" i="49"/>
  <c r="I288" i="49" s="1"/>
  <c r="H289" i="49"/>
  <c r="J289" i="49" s="1"/>
  <c r="G289" i="49"/>
  <c r="I289" i="49" s="1"/>
  <c r="H292" i="49"/>
  <c r="J292" i="49" s="1"/>
  <c r="G292" i="49"/>
  <c r="I292" i="49" s="1"/>
  <c r="H293" i="49"/>
  <c r="J293" i="49" s="1"/>
  <c r="G293" i="49"/>
  <c r="I293" i="49" s="1"/>
  <c r="J294" i="49"/>
  <c r="I294" i="49"/>
  <c r="H294" i="49"/>
  <c r="G294" i="49"/>
  <c r="H295" i="49"/>
  <c r="J295" i="49" s="1"/>
  <c r="G295" i="49"/>
  <c r="I295" i="49" s="1"/>
  <c r="H296" i="49"/>
  <c r="J296" i="49" s="1"/>
  <c r="G296" i="49"/>
  <c r="I296" i="49" s="1"/>
  <c r="H297" i="49"/>
  <c r="J297" i="49" s="1"/>
  <c r="G297" i="49"/>
  <c r="I297" i="49" s="1"/>
  <c r="H298" i="49"/>
  <c r="J298" i="49" s="1"/>
  <c r="G298" i="49"/>
  <c r="I298" i="49" s="1"/>
  <c r="H299" i="49"/>
  <c r="J299" i="49" s="1"/>
  <c r="G299" i="49"/>
  <c r="I299" i="49" s="1"/>
  <c r="I302" i="49"/>
  <c r="H302" i="49"/>
  <c r="J302" i="49" s="1"/>
  <c r="G302" i="49"/>
  <c r="H303" i="49"/>
  <c r="J303" i="49" s="1"/>
  <c r="G303" i="49"/>
  <c r="I303" i="49" s="1"/>
  <c r="J304" i="49"/>
  <c r="I304" i="49"/>
  <c r="H304" i="49"/>
  <c r="G304" i="49"/>
  <c r="H305" i="49"/>
  <c r="J305" i="49" s="1"/>
  <c r="G305" i="49"/>
  <c r="I305" i="49" s="1"/>
  <c r="J306" i="49"/>
  <c r="I306" i="49"/>
  <c r="H306" i="49"/>
  <c r="G306" i="49"/>
  <c r="I307" i="49"/>
  <c r="H307" i="49"/>
  <c r="J307" i="49" s="1"/>
  <c r="G307" i="49"/>
  <c r="I308" i="49"/>
  <c r="H308" i="49"/>
  <c r="J308" i="49" s="1"/>
  <c r="G308" i="49"/>
  <c r="H309" i="49"/>
  <c r="J309" i="49" s="1"/>
  <c r="G309" i="49"/>
  <c r="I309" i="49" s="1"/>
  <c r="I310" i="49"/>
  <c r="H310" i="49"/>
  <c r="J310" i="49" s="1"/>
  <c r="G310" i="49"/>
  <c r="H311" i="49"/>
  <c r="J311" i="49" s="1"/>
  <c r="G311" i="49"/>
  <c r="I311" i="49" s="1"/>
  <c r="H312" i="49"/>
  <c r="J312" i="49" s="1"/>
  <c r="G312" i="49"/>
  <c r="I312" i="49" s="1"/>
  <c r="H313" i="49"/>
  <c r="J313" i="49" s="1"/>
  <c r="G313" i="49"/>
  <c r="I313" i="49" s="1"/>
  <c r="I316" i="49"/>
  <c r="H316" i="49"/>
  <c r="J316" i="49" s="1"/>
  <c r="G316" i="49"/>
  <c r="I317" i="49"/>
  <c r="H317" i="49"/>
  <c r="J317" i="49" s="1"/>
  <c r="G317" i="49"/>
  <c r="I318" i="49"/>
  <c r="H318" i="49"/>
  <c r="J318" i="49" s="1"/>
  <c r="G318" i="49"/>
  <c r="H321" i="49"/>
  <c r="J321" i="49" s="1"/>
  <c r="G321" i="49"/>
  <c r="I321" i="49" s="1"/>
  <c r="H322" i="49"/>
  <c r="J322" i="49" s="1"/>
  <c r="G322" i="49"/>
  <c r="I322" i="49" s="1"/>
  <c r="H325" i="49"/>
  <c r="J325" i="49" s="1"/>
  <c r="G325" i="49"/>
  <c r="I325" i="49" s="1"/>
  <c r="H326" i="49"/>
  <c r="J326" i="49" s="1"/>
  <c r="G326" i="49"/>
  <c r="I326" i="49" s="1"/>
  <c r="H327" i="49"/>
  <c r="J327" i="49" s="1"/>
  <c r="G327" i="49"/>
  <c r="I327" i="49" s="1"/>
  <c r="H330" i="49"/>
  <c r="J330" i="49" s="1"/>
  <c r="G330" i="49"/>
  <c r="I330" i="49" s="1"/>
  <c r="H331" i="49"/>
  <c r="J331" i="49" s="1"/>
  <c r="G331" i="49"/>
  <c r="I331" i="49" s="1"/>
  <c r="H332" i="49"/>
  <c r="J332" i="49" s="1"/>
  <c r="G332" i="49"/>
  <c r="I332"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J342" i="49"/>
  <c r="I342" i="49"/>
  <c r="H342" i="49"/>
  <c r="G342" i="49"/>
  <c r="H343" i="49"/>
  <c r="J343" i="49" s="1"/>
  <c r="G343" i="49"/>
  <c r="I343" i="49" s="1"/>
  <c r="H344" i="49"/>
  <c r="J344" i="49" s="1"/>
  <c r="G344" i="49"/>
  <c r="I344" i="49" s="1"/>
  <c r="H345" i="49"/>
  <c r="J345" i="49" s="1"/>
  <c r="G345" i="49"/>
  <c r="I345" i="49" s="1"/>
  <c r="H346" i="49"/>
  <c r="J346" i="49" s="1"/>
  <c r="G346" i="49"/>
  <c r="I346" i="49" s="1"/>
  <c r="H347" i="49"/>
  <c r="J347" i="49" s="1"/>
  <c r="G347" i="49"/>
  <c r="I347" i="49" s="1"/>
  <c r="I350" i="49"/>
  <c r="H350" i="49"/>
  <c r="J350" i="49" s="1"/>
  <c r="G350" i="49"/>
  <c r="I351" i="49"/>
  <c r="H351" i="49"/>
  <c r="J351" i="49" s="1"/>
  <c r="G351" i="49"/>
  <c r="I354" i="49"/>
  <c r="H354" i="49"/>
  <c r="J354" i="49" s="1"/>
  <c r="G354" i="49"/>
  <c r="J355" i="49"/>
  <c r="I355" i="49"/>
  <c r="H355" i="49"/>
  <c r="G355" i="49"/>
  <c r="H356" i="49"/>
  <c r="J356" i="49" s="1"/>
  <c r="G356" i="49"/>
  <c r="I356" i="49" s="1"/>
  <c r="I357" i="49"/>
  <c r="H357" i="49"/>
  <c r="J357" i="49" s="1"/>
  <c r="G357" i="49"/>
  <c r="H358" i="49"/>
  <c r="J358" i="49" s="1"/>
  <c r="G358" i="49"/>
  <c r="I358" i="49" s="1"/>
  <c r="H359" i="49"/>
  <c r="J359" i="49" s="1"/>
  <c r="G359" i="49"/>
  <c r="I359" i="49" s="1"/>
  <c r="H360" i="49"/>
  <c r="J360" i="49" s="1"/>
  <c r="G360" i="49"/>
  <c r="I360" i="49" s="1"/>
  <c r="I361" i="49"/>
  <c r="H361" i="49"/>
  <c r="J361" i="49" s="1"/>
  <c r="G361" i="49"/>
  <c r="J362" i="49"/>
  <c r="H362" i="49"/>
  <c r="G362" i="49"/>
  <c r="I362" i="49" s="1"/>
  <c r="H363" i="49"/>
  <c r="J363" i="49" s="1"/>
  <c r="G363" i="49"/>
  <c r="I363" i="49" s="1"/>
  <c r="J364" i="49"/>
  <c r="I364" i="49"/>
  <c r="H364" i="49"/>
  <c r="G364" i="49"/>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I375" i="49"/>
  <c r="H375" i="49"/>
  <c r="J375" i="49" s="1"/>
  <c r="G375" i="49"/>
  <c r="I376" i="49"/>
  <c r="H376" i="49"/>
  <c r="J376" i="49" s="1"/>
  <c r="G376" i="49"/>
  <c r="H377" i="49"/>
  <c r="J377" i="49" s="1"/>
  <c r="G377" i="49"/>
  <c r="I377" i="49" s="1"/>
  <c r="H380" i="49"/>
  <c r="J380" i="49" s="1"/>
  <c r="G380" i="49"/>
  <c r="I380" i="49" s="1"/>
  <c r="I381" i="49"/>
  <c r="H381" i="49"/>
  <c r="J381" i="49" s="1"/>
  <c r="G381" i="49"/>
  <c r="H382" i="49"/>
  <c r="J382" i="49" s="1"/>
  <c r="G382" i="49"/>
  <c r="I382" i="49" s="1"/>
  <c r="I385" i="49"/>
  <c r="H385" i="49"/>
  <c r="J385" i="49" s="1"/>
  <c r="G385" i="49"/>
  <c r="H386" i="49"/>
  <c r="J386" i="49" s="1"/>
  <c r="G386" i="49"/>
  <c r="I386" i="49" s="1"/>
  <c r="I387" i="49"/>
  <c r="H387" i="49"/>
  <c r="J387" i="49" s="1"/>
  <c r="G387" i="49"/>
  <c r="H388" i="49"/>
  <c r="J388" i="49" s="1"/>
  <c r="G388" i="49"/>
  <c r="I388" i="49" s="1"/>
  <c r="I389" i="49"/>
  <c r="H389" i="49"/>
  <c r="J389" i="49" s="1"/>
  <c r="G389" i="49"/>
  <c r="H390" i="49"/>
  <c r="J390" i="49" s="1"/>
  <c r="G390" i="49"/>
  <c r="I390" i="49" s="1"/>
  <c r="I391" i="49"/>
  <c r="H391" i="49"/>
  <c r="J391" i="49" s="1"/>
  <c r="G391" i="49"/>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H421" i="49"/>
  <c r="J421" i="49" s="1"/>
  <c r="G421" i="49"/>
  <c r="I421" i="49" s="1"/>
  <c r="I422" i="49"/>
  <c r="H422" i="49"/>
  <c r="J422" i="49" s="1"/>
  <c r="G422" i="49"/>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J431" i="49"/>
  <c r="H431" i="49"/>
  <c r="G431" i="49"/>
  <c r="I431" i="49" s="1"/>
  <c r="J434" i="49"/>
  <c r="I434" i="49"/>
  <c r="H434" i="49"/>
  <c r="G434" i="49"/>
  <c r="H435" i="49"/>
  <c r="J435" i="49" s="1"/>
  <c r="G435" i="49"/>
  <c r="I435" i="49" s="1"/>
  <c r="I436" i="49"/>
  <c r="H436" i="49"/>
  <c r="J436" i="49" s="1"/>
  <c r="G436" i="49"/>
  <c r="H437" i="49"/>
  <c r="J437" i="49" s="1"/>
  <c r="G437" i="49"/>
  <c r="I437" i="49" s="1"/>
  <c r="I438" i="49"/>
  <c r="H438" i="49"/>
  <c r="J438" i="49" s="1"/>
  <c r="G438" i="49"/>
  <c r="J439" i="49"/>
  <c r="I439" i="49"/>
  <c r="H439" i="49"/>
  <c r="G439" i="49"/>
  <c r="I440" i="49"/>
  <c r="H440" i="49"/>
  <c r="J440" i="49" s="1"/>
  <c r="G440" i="49"/>
  <c r="H441" i="49"/>
  <c r="J441" i="49" s="1"/>
  <c r="G441" i="49"/>
  <c r="I441" i="49" s="1"/>
  <c r="H442" i="49"/>
  <c r="J442" i="49" s="1"/>
  <c r="G442" i="49"/>
  <c r="I442" i="49" s="1"/>
  <c r="I445" i="49"/>
  <c r="H445" i="49"/>
  <c r="J445" i="49" s="1"/>
  <c r="G445" i="49"/>
  <c r="I446" i="49"/>
  <c r="H446" i="49"/>
  <c r="J446" i="49" s="1"/>
  <c r="G446" i="49"/>
  <c r="H447" i="49"/>
  <c r="J447" i="49" s="1"/>
  <c r="G447" i="49"/>
  <c r="I447" i="49" s="1"/>
  <c r="H448" i="49"/>
  <c r="J448" i="49" s="1"/>
  <c r="G448" i="49"/>
  <c r="I448" i="49" s="1"/>
  <c r="H449" i="49"/>
  <c r="J449" i="49" s="1"/>
  <c r="G449" i="49"/>
  <c r="I449" i="49" s="1"/>
  <c r="H450" i="49"/>
  <c r="J450" i="49" s="1"/>
  <c r="G450" i="49"/>
  <c r="I450" i="49" s="1"/>
  <c r="H451" i="49"/>
  <c r="J451" i="49" s="1"/>
  <c r="G451" i="49"/>
  <c r="I451" i="49" s="1"/>
  <c r="J452" i="49"/>
  <c r="I452" i="49"/>
  <c r="H452" i="49"/>
  <c r="G452" i="49"/>
  <c r="H453" i="49"/>
  <c r="J453" i="49" s="1"/>
  <c r="G453" i="49"/>
  <c r="I453" i="49" s="1"/>
  <c r="H456" i="49"/>
  <c r="J456" i="49" s="1"/>
  <c r="G456" i="49"/>
  <c r="I456" i="49" s="1"/>
  <c r="J457" i="49"/>
  <c r="I457" i="49"/>
  <c r="H457" i="49"/>
  <c r="G457" i="49"/>
  <c r="H458" i="49"/>
  <c r="J458" i="49" s="1"/>
  <c r="G458" i="49"/>
  <c r="I458" i="49" s="1"/>
  <c r="H459" i="49"/>
  <c r="J459" i="49" s="1"/>
  <c r="G459" i="49"/>
  <c r="I459" i="49" s="1"/>
  <c r="J462" i="49"/>
  <c r="I462" i="49"/>
  <c r="H462" i="49"/>
  <c r="G462" i="49"/>
  <c r="I463" i="49"/>
  <c r="H463" i="49"/>
  <c r="J463" i="49" s="1"/>
  <c r="G463" i="49"/>
  <c r="I464" i="49"/>
  <c r="H464" i="49"/>
  <c r="J464" i="49" s="1"/>
  <c r="G464" i="49"/>
  <c r="I465" i="49"/>
  <c r="H465" i="49"/>
  <c r="J465" i="49" s="1"/>
  <c r="G465" i="49"/>
  <c r="H466" i="49"/>
  <c r="J466" i="49" s="1"/>
  <c r="G466" i="49"/>
  <c r="I466" i="49" s="1"/>
  <c r="H467" i="49"/>
  <c r="J467" i="49" s="1"/>
  <c r="G467" i="49"/>
  <c r="I467" i="49" s="1"/>
  <c r="H468" i="49"/>
  <c r="J468" i="49" s="1"/>
  <c r="G468" i="49"/>
  <c r="I468" i="49" s="1"/>
  <c r="J469" i="49"/>
  <c r="I469" i="49"/>
  <c r="H469" i="49"/>
  <c r="G469" i="49"/>
  <c r="I470" i="49"/>
  <c r="H470" i="49"/>
  <c r="J470" i="49" s="1"/>
  <c r="G470" i="49"/>
  <c r="H471" i="49"/>
  <c r="J471" i="49" s="1"/>
  <c r="G471" i="49"/>
  <c r="I471" i="49" s="1"/>
  <c r="H472" i="49"/>
  <c r="J472" i="49" s="1"/>
  <c r="G472" i="49"/>
  <c r="I472" i="49" s="1"/>
  <c r="I475" i="49"/>
  <c r="H475" i="49"/>
  <c r="J475" i="49" s="1"/>
  <c r="G475" i="49"/>
  <c r="I476" i="49"/>
  <c r="H476" i="49"/>
  <c r="J476" i="49" s="1"/>
  <c r="G476" i="49"/>
  <c r="J477" i="49"/>
  <c r="I477" i="49"/>
  <c r="H477" i="49"/>
  <c r="G477" i="49"/>
  <c r="I478" i="49"/>
  <c r="H478" i="49"/>
  <c r="J478" i="49" s="1"/>
  <c r="G478" i="49"/>
  <c r="H481" i="49"/>
  <c r="J481" i="49" s="1"/>
  <c r="G481" i="49"/>
  <c r="I481" i="49" s="1"/>
  <c r="I482" i="49"/>
  <c r="H482" i="49"/>
  <c r="J482" i="49" s="1"/>
  <c r="G482" i="49"/>
  <c r="H483" i="49"/>
  <c r="J483" i="49" s="1"/>
  <c r="G483" i="49"/>
  <c r="I483"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I491" i="49"/>
  <c r="H491" i="49"/>
  <c r="J491" i="49" s="1"/>
  <c r="G491" i="49"/>
  <c r="I492" i="49"/>
  <c r="H492" i="49"/>
  <c r="J492" i="49" s="1"/>
  <c r="G492" i="49"/>
  <c r="H493" i="49"/>
  <c r="J493" i="49" s="1"/>
  <c r="G493" i="49"/>
  <c r="I493" i="49" s="1"/>
  <c r="H494" i="49"/>
  <c r="J494" i="49" s="1"/>
  <c r="G494" i="49"/>
  <c r="I494" i="49" s="1"/>
  <c r="H497" i="49"/>
  <c r="J497" i="49" s="1"/>
  <c r="G497" i="49"/>
  <c r="I497" i="49" s="1"/>
  <c r="H498" i="49"/>
  <c r="J498" i="49" s="1"/>
  <c r="G498" i="49"/>
  <c r="I498" i="49" s="1"/>
  <c r="H499" i="49"/>
  <c r="J499" i="49" s="1"/>
  <c r="G499" i="49"/>
  <c r="I499" i="49" s="1"/>
  <c r="I500" i="49"/>
  <c r="H500" i="49"/>
  <c r="J500" i="49" s="1"/>
  <c r="G500" i="49"/>
  <c r="I501" i="49"/>
  <c r="H501" i="49"/>
  <c r="J501" i="49" s="1"/>
  <c r="G501" i="49"/>
  <c r="H502" i="49"/>
  <c r="J502" i="49" s="1"/>
  <c r="G502" i="49"/>
  <c r="I502" i="49" s="1"/>
  <c r="H505" i="49"/>
  <c r="J505" i="49" s="1"/>
  <c r="G505" i="49"/>
  <c r="I505" i="49" s="1"/>
  <c r="H506" i="49"/>
  <c r="J506" i="49" s="1"/>
  <c r="G506" i="49"/>
  <c r="I506" i="49" s="1"/>
  <c r="H507" i="49"/>
  <c r="J507" i="49" s="1"/>
  <c r="G507" i="49"/>
  <c r="I507" i="49" s="1"/>
  <c r="I508" i="49"/>
  <c r="H508" i="49"/>
  <c r="J508" i="49" s="1"/>
  <c r="G508" i="49"/>
  <c r="H509" i="49"/>
  <c r="J509" i="49" s="1"/>
  <c r="G509" i="49"/>
  <c r="I509" i="49" s="1"/>
  <c r="H510" i="49"/>
  <c r="J510" i="49" s="1"/>
  <c r="G510" i="49"/>
  <c r="I510" i="49" s="1"/>
  <c r="H511" i="49"/>
  <c r="J511" i="49" s="1"/>
  <c r="G511" i="49"/>
  <c r="I511" i="49" s="1"/>
  <c r="H512" i="49"/>
  <c r="J512" i="49" s="1"/>
  <c r="G512" i="49"/>
  <c r="I512" i="49" s="1"/>
  <c r="H513" i="49"/>
  <c r="J513" i="49" s="1"/>
  <c r="G513" i="49"/>
  <c r="I513"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I540" i="49"/>
  <c r="H540" i="49"/>
  <c r="J540" i="49" s="1"/>
  <c r="G540" i="49"/>
  <c r="I541" i="49"/>
  <c r="H541" i="49"/>
  <c r="J541" i="49" s="1"/>
  <c r="G541" i="49"/>
  <c r="H542" i="49"/>
  <c r="J542" i="49" s="1"/>
  <c r="G542" i="49"/>
  <c r="I542" i="49" s="1"/>
  <c r="H543" i="49"/>
  <c r="J543" i="49" s="1"/>
  <c r="G543" i="49"/>
  <c r="I543" i="49" s="1"/>
  <c r="I544" i="49"/>
  <c r="H544" i="49"/>
  <c r="J544" i="49" s="1"/>
  <c r="G544" i="49"/>
  <c r="I545" i="49"/>
  <c r="H545" i="49"/>
  <c r="J545" i="49" s="1"/>
  <c r="G545" i="49"/>
  <c r="H546" i="49"/>
  <c r="J546" i="49" s="1"/>
  <c r="G546" i="49"/>
  <c r="I546" i="49" s="1"/>
  <c r="H547" i="49"/>
  <c r="J547" i="49" s="1"/>
  <c r="G547" i="49"/>
  <c r="I547" i="49" s="1"/>
  <c r="H548" i="49"/>
  <c r="J548" i="49" s="1"/>
  <c r="G548" i="49"/>
  <c r="I548" i="49" s="1"/>
  <c r="H551" i="49"/>
  <c r="J551" i="49" s="1"/>
  <c r="G551" i="49"/>
  <c r="I551" i="49" s="1"/>
  <c r="H552" i="49"/>
  <c r="J552" i="49" s="1"/>
  <c r="G552" i="49"/>
  <c r="I552" i="49" s="1"/>
  <c r="H553" i="49"/>
  <c r="J553" i="49" s="1"/>
  <c r="G553" i="49"/>
  <c r="I553" i="49" s="1"/>
  <c r="I556" i="49"/>
  <c r="H556" i="49"/>
  <c r="J556" i="49" s="1"/>
  <c r="G556" i="49"/>
  <c r="H557" i="49"/>
  <c r="J557" i="49" s="1"/>
  <c r="G557" i="49"/>
  <c r="I557" i="49" s="1"/>
  <c r="J558" i="49"/>
  <c r="I558" i="49"/>
  <c r="H558" i="49"/>
  <c r="G558" i="49"/>
  <c r="H559" i="49"/>
  <c r="J559" i="49" s="1"/>
  <c r="G559" i="49"/>
  <c r="I559" i="49" s="1"/>
  <c r="H560" i="49"/>
  <c r="J560" i="49" s="1"/>
  <c r="G560" i="49"/>
  <c r="I560" i="49" s="1"/>
  <c r="J561" i="49"/>
  <c r="I561" i="49"/>
  <c r="H561" i="49"/>
  <c r="G561" i="49"/>
  <c r="J562" i="49"/>
  <c r="I562" i="49"/>
  <c r="H562" i="49"/>
  <c r="G562" i="49"/>
  <c r="H563" i="49"/>
  <c r="J563" i="49" s="1"/>
  <c r="G563" i="49"/>
  <c r="I563" i="49" s="1"/>
  <c r="J564" i="49"/>
  <c r="I564" i="49"/>
  <c r="H564" i="49"/>
  <c r="G564" i="49"/>
  <c r="H565" i="49"/>
  <c r="J565" i="49" s="1"/>
  <c r="G565" i="49"/>
  <c r="I565" i="49" s="1"/>
  <c r="I566" i="49"/>
  <c r="H566" i="49"/>
  <c r="J566" i="49" s="1"/>
  <c r="G566" i="49"/>
  <c r="H567" i="49"/>
  <c r="J567" i="49" s="1"/>
  <c r="G567" i="49"/>
  <c r="I567" i="49" s="1"/>
  <c r="H568" i="49"/>
  <c r="J568" i="49" s="1"/>
  <c r="G568" i="49"/>
  <c r="I568" i="49" s="1"/>
  <c r="J569" i="49"/>
  <c r="I569" i="49"/>
  <c r="H569" i="49"/>
  <c r="G569" i="49"/>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I580" i="49"/>
  <c r="H580" i="49"/>
  <c r="J580" i="49" s="1"/>
  <c r="G580" i="49"/>
  <c r="I581" i="49"/>
  <c r="H581" i="49"/>
  <c r="J581" i="49" s="1"/>
  <c r="G581" i="49"/>
  <c r="J582" i="49"/>
  <c r="I582" i="49"/>
  <c r="H582" i="49"/>
  <c r="G582" i="49"/>
  <c r="I583" i="49"/>
  <c r="H583" i="49"/>
  <c r="J583" i="49" s="1"/>
  <c r="G583" i="49"/>
  <c r="H584" i="49"/>
  <c r="J584" i="49" s="1"/>
  <c r="G584" i="49"/>
  <c r="I584" i="49" s="1"/>
  <c r="H585" i="49"/>
  <c r="J585" i="49" s="1"/>
  <c r="G585" i="49"/>
  <c r="I585" i="49" s="1"/>
  <c r="H586" i="49"/>
  <c r="J586" i="49" s="1"/>
  <c r="G586" i="49"/>
  <c r="I586" i="49" s="1"/>
  <c r="H587" i="49"/>
  <c r="J587" i="49" s="1"/>
  <c r="G587" i="49"/>
  <c r="I587" i="49" s="1"/>
  <c r="H590" i="49"/>
  <c r="J590" i="49" s="1"/>
  <c r="G590" i="49"/>
  <c r="I590" i="49" s="1"/>
  <c r="I591" i="49"/>
  <c r="H591" i="49"/>
  <c r="J591" i="49" s="1"/>
  <c r="G591" i="49"/>
  <c r="H592" i="49"/>
  <c r="J592" i="49" s="1"/>
  <c r="G592" i="49"/>
  <c r="I592" i="49" s="1"/>
  <c r="H595" i="49"/>
  <c r="J595" i="49" s="1"/>
  <c r="G595" i="49"/>
  <c r="I595" i="49" s="1"/>
  <c r="H596" i="49"/>
  <c r="J596" i="49" s="1"/>
  <c r="G596" i="49"/>
  <c r="I59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7"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4" i="57" s="1"/>
  <c r="B28" i="57"/>
  <c r="C26"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3"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5" i="50" s="1"/>
  <c r="B49" i="50"/>
  <c r="C4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3" i="53" s="1"/>
  <c r="F37" i="53"/>
  <c r="G35" i="53" s="1"/>
  <c r="D37" i="53"/>
  <c r="E33"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4" i="53" s="1"/>
  <c r="B57" i="53"/>
  <c r="C55" i="53" s="1"/>
  <c r="K40" i="53"/>
  <c r="J40" i="53"/>
  <c r="I59" i="53"/>
  <c r="G59" i="53"/>
  <c r="E59" i="53"/>
  <c r="C59" i="53"/>
  <c r="B5" i="54"/>
  <c r="F5" i="54" s="1"/>
  <c r="K8" i="54"/>
  <c r="J8" i="54"/>
  <c r="K9" i="54"/>
  <c r="J9" i="54"/>
  <c r="K10" i="54"/>
  <c r="J10" i="54"/>
  <c r="K11" i="54"/>
  <c r="J11" i="54"/>
  <c r="K12" i="54"/>
  <c r="J12" i="54"/>
  <c r="K13" i="54"/>
  <c r="J13" i="54"/>
  <c r="H15" i="54"/>
  <c r="I11"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4"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H81" i="54"/>
  <c r="I77" i="54" s="1"/>
  <c r="F81" i="54"/>
  <c r="G79" i="54" s="1"/>
  <c r="D81" i="54"/>
  <c r="E77" i="54" s="1"/>
  <c r="B81" i="54"/>
  <c r="C79" i="54" s="1"/>
  <c r="K61" i="54"/>
  <c r="J61" i="54"/>
  <c r="I83" i="54"/>
  <c r="G83" i="54"/>
  <c r="E83" i="54"/>
  <c r="C83"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20"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H55" i="55"/>
  <c r="I52" i="55" s="1"/>
  <c r="F55" i="55"/>
  <c r="G53" i="55" s="1"/>
  <c r="D55" i="55"/>
  <c r="E51" i="55" s="1"/>
  <c r="B55" i="55"/>
  <c r="C53" i="55" s="1"/>
  <c r="K29" i="55"/>
  <c r="J29" i="55"/>
  <c r="K59" i="55"/>
  <c r="J59" i="55"/>
  <c r="K60" i="55"/>
  <c r="J60" i="55"/>
  <c r="K61" i="55"/>
  <c r="J61" i="55"/>
  <c r="K62" i="55"/>
  <c r="J62" i="55"/>
  <c r="K63" i="55"/>
  <c r="J63" i="55"/>
  <c r="K64" i="55"/>
  <c r="J64" i="55"/>
  <c r="K65" i="55"/>
  <c r="J65" i="55"/>
  <c r="K66" i="55"/>
  <c r="J66" i="55"/>
  <c r="K67" i="55"/>
  <c r="J67" i="55"/>
  <c r="K68" i="55"/>
  <c r="J68" i="55"/>
  <c r="H70" i="55"/>
  <c r="I67" i="55" s="1"/>
  <c r="F70" i="55"/>
  <c r="G68" i="55" s="1"/>
  <c r="D70" i="55"/>
  <c r="E67" i="55" s="1"/>
  <c r="B70" i="55"/>
  <c r="C68" i="55" s="1"/>
  <c r="K58" i="55"/>
  <c r="J58" i="55"/>
  <c r="I72" i="55"/>
  <c r="G72" i="55"/>
  <c r="E72" i="55"/>
  <c r="C72" i="55"/>
  <c r="J72" i="55"/>
  <c r="K72" i="55"/>
  <c r="B75" i="55"/>
  <c r="F75" i="55" s="1"/>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6" i="55" s="1"/>
  <c r="B99" i="55"/>
  <c r="C97" i="55" s="1"/>
  <c r="K77" i="55"/>
  <c r="J77"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5" i="55" s="1"/>
  <c r="F118" i="55"/>
  <c r="G116" i="55" s="1"/>
  <c r="D118" i="55"/>
  <c r="E115" i="55" s="1"/>
  <c r="B118" i="55"/>
  <c r="C116" i="55" s="1"/>
  <c r="K102" i="55"/>
  <c r="J102" i="55"/>
  <c r="I120" i="55"/>
  <c r="G120" i="55"/>
  <c r="E120" i="55"/>
  <c r="C120" i="55"/>
  <c r="J120" i="55"/>
  <c r="K120" i="55"/>
  <c r="B123" i="55"/>
  <c r="D123" i="55" s="1"/>
  <c r="H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H151" i="55"/>
  <c r="I148" i="55" s="1"/>
  <c r="F151" i="55"/>
  <c r="G149" i="55" s="1"/>
  <c r="D151" i="55"/>
  <c r="E149" i="55" s="1"/>
  <c r="B151" i="55"/>
  <c r="C149" i="55" s="1"/>
  <c r="K125" i="55"/>
  <c r="J125"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4" i="55"/>
  <c r="J154" i="55"/>
  <c r="I175" i="55"/>
  <c r="G175" i="55"/>
  <c r="E175" i="55"/>
  <c r="C175" i="55"/>
  <c r="K175" i="55"/>
  <c r="J175" i="55"/>
  <c r="B178" i="55"/>
  <c r="D178" i="55" s="1"/>
  <c r="H178" i="55" s="1"/>
  <c r="K181" i="55"/>
  <c r="J181" i="55"/>
  <c r="H183" i="55"/>
  <c r="I183" i="55" s="1"/>
  <c r="F183" i="55"/>
  <c r="G181" i="55" s="1"/>
  <c r="D183" i="55"/>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H198" i="55"/>
  <c r="I195" i="55" s="1"/>
  <c r="F198" i="55"/>
  <c r="G196" i="55" s="1"/>
  <c r="D198" i="55"/>
  <c r="E191" i="55" s="1"/>
  <c r="B198" i="55"/>
  <c r="C196" i="55" s="1"/>
  <c r="K186" i="55"/>
  <c r="J186" i="55"/>
  <c r="I200" i="55"/>
  <c r="G200" i="55"/>
  <c r="E200" i="55"/>
  <c r="C200" i="55"/>
  <c r="K200" i="55"/>
  <c r="J200" i="55"/>
  <c r="I204" i="55"/>
  <c r="G204" i="55"/>
  <c r="E204" i="55"/>
  <c r="C204" i="55"/>
  <c r="H202" i="55"/>
  <c r="I202" i="55" s="1"/>
  <c r="F202" i="55"/>
  <c r="G202" i="55" s="1"/>
  <c r="D202" i="55"/>
  <c r="E202" i="55" s="1"/>
  <c r="B202" i="55"/>
  <c r="C202" i="55" s="1"/>
  <c r="K204" i="55"/>
  <c r="J204" i="55"/>
  <c r="K206" i="55"/>
  <c r="J206" i="55"/>
  <c r="I206" i="55"/>
  <c r="G206" i="55"/>
  <c r="E206" i="55"/>
  <c r="C206"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0" i="48" s="1"/>
  <c r="B34" i="48"/>
  <c r="C32" i="48" s="1"/>
  <c r="K18" i="48"/>
  <c r="J18" i="48"/>
  <c r="K38" i="48"/>
  <c r="J38" i="48"/>
  <c r="K39" i="48"/>
  <c r="J39" i="48"/>
  <c r="H41" i="48"/>
  <c r="I38" i="48" s="1"/>
  <c r="F41" i="48"/>
  <c r="G39" i="48" s="1"/>
  <c r="D41" i="48"/>
  <c r="E38" i="48" s="1"/>
  <c r="B41" i="48"/>
  <c r="C39" i="48" s="1"/>
  <c r="K37" i="48"/>
  <c r="J37" i="48"/>
  <c r="I43" i="48"/>
  <c r="G43" i="48"/>
  <c r="E43" i="48"/>
  <c r="C43" i="48"/>
  <c r="K43" i="48"/>
  <c r="J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1" i="48" s="1"/>
  <c r="B68" i="48"/>
  <c r="C66" i="48" s="1"/>
  <c r="K48" i="48"/>
  <c r="J48" i="48"/>
  <c r="K72" i="48"/>
  <c r="J72" i="48"/>
  <c r="K73" i="48"/>
  <c r="J73" i="48"/>
  <c r="K74" i="48"/>
  <c r="J74" i="48"/>
  <c r="K75" i="48"/>
  <c r="J75" i="48"/>
  <c r="K76" i="48"/>
  <c r="J76" i="48"/>
  <c r="K77" i="48"/>
  <c r="J77" i="48"/>
  <c r="K78" i="48"/>
  <c r="J78" i="48"/>
  <c r="K79" i="48"/>
  <c r="J79" i="48"/>
  <c r="H81" i="48"/>
  <c r="I78" i="48" s="1"/>
  <c r="F81" i="48"/>
  <c r="G79" i="48" s="1"/>
  <c r="D81" i="48"/>
  <c r="E76" i="48" s="1"/>
  <c r="B81" i="48"/>
  <c r="C79" i="48" s="1"/>
  <c r="K71" i="48"/>
  <c r="J71" i="48"/>
  <c r="I83" i="48"/>
  <c r="G83" i="48"/>
  <c r="E83" i="48"/>
  <c r="C83" i="48"/>
  <c r="J83" i="48"/>
  <c r="K83" i="48"/>
  <c r="D86" i="48"/>
  <c r="H86" i="48" s="1"/>
  <c r="B86" i="48"/>
  <c r="F86" i="48" s="1"/>
  <c r="K89" i="48"/>
  <c r="J89" i="48"/>
  <c r="K90" i="48"/>
  <c r="J90" i="48"/>
  <c r="K91" i="48"/>
  <c r="J91" i="48"/>
  <c r="K92" i="48"/>
  <c r="J92" i="48"/>
  <c r="K93" i="48"/>
  <c r="J93" i="48"/>
  <c r="K94" i="48"/>
  <c r="J94" i="48"/>
  <c r="K95" i="48"/>
  <c r="J95" i="48"/>
  <c r="K96" i="48"/>
  <c r="J96" i="48"/>
  <c r="K97" i="48"/>
  <c r="J97" i="48"/>
  <c r="K98" i="48"/>
  <c r="J98" i="48"/>
  <c r="H100" i="48"/>
  <c r="I97" i="48" s="1"/>
  <c r="F100" i="48"/>
  <c r="G98" i="48" s="1"/>
  <c r="D100" i="48"/>
  <c r="E97" i="48" s="1"/>
  <c r="B100" i="48"/>
  <c r="C98" i="48" s="1"/>
  <c r="K88" i="48"/>
  <c r="J88"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H120" i="48"/>
  <c r="I116" i="48" s="1"/>
  <c r="F120" i="48"/>
  <c r="G118" i="48" s="1"/>
  <c r="D120" i="48"/>
  <c r="E111" i="48" s="1"/>
  <c r="B120" i="48"/>
  <c r="C118" i="48" s="1"/>
  <c r="K103" i="48"/>
  <c r="J103" i="48"/>
  <c r="I122" i="48"/>
  <c r="G122" i="48"/>
  <c r="E122" i="48"/>
  <c r="C122" i="48"/>
  <c r="K122" i="48"/>
  <c r="J122" i="48"/>
  <c r="D125" i="48"/>
  <c r="H125" i="48" s="1"/>
  <c r="B125" i="48"/>
  <c r="F125" i="48" s="1"/>
  <c r="K128" i="48"/>
  <c r="J128" i="48"/>
  <c r="K129" i="48"/>
  <c r="J129" i="48"/>
  <c r="H131" i="48"/>
  <c r="I129" i="48" s="1"/>
  <c r="F131" i="48"/>
  <c r="G129" i="48" s="1"/>
  <c r="D131" i="48"/>
  <c r="E129" i="48" s="1"/>
  <c r="B131" i="48"/>
  <c r="K127" i="48"/>
  <c r="J127" i="48"/>
  <c r="K135" i="48"/>
  <c r="J135" i="48"/>
  <c r="K136" i="48"/>
  <c r="J136" i="48"/>
  <c r="K137" i="48"/>
  <c r="J137" i="48"/>
  <c r="K138" i="48"/>
  <c r="J138" i="48"/>
  <c r="K139" i="48"/>
  <c r="J139" i="48"/>
  <c r="K140" i="48"/>
  <c r="J140" i="48"/>
  <c r="K141" i="48"/>
  <c r="J141" i="48"/>
  <c r="K142" i="48"/>
  <c r="J142" i="48"/>
  <c r="K143" i="48"/>
  <c r="J143" i="48"/>
  <c r="K144" i="48"/>
  <c r="J144" i="48"/>
  <c r="H146" i="48"/>
  <c r="I143" i="48" s="1"/>
  <c r="F146" i="48"/>
  <c r="G144" i="48" s="1"/>
  <c r="D146" i="48"/>
  <c r="E141" i="48" s="1"/>
  <c r="B146" i="48"/>
  <c r="C144" i="48" s="1"/>
  <c r="K134" i="48"/>
  <c r="J134" i="48"/>
  <c r="I148" i="48"/>
  <c r="G148" i="48"/>
  <c r="E148" i="48"/>
  <c r="C148" i="48"/>
  <c r="K148" i="48"/>
  <c r="J148" i="48"/>
  <c r="D151" i="48"/>
  <c r="H151" i="48" s="1"/>
  <c r="B151" i="48"/>
  <c r="F151" i="48" s="1"/>
  <c r="H155" i="48"/>
  <c r="K155" i="48" s="1"/>
  <c r="F155" i="48"/>
  <c r="G155" i="48" s="1"/>
  <c r="D155" i="48"/>
  <c r="J155" i="48" s="1"/>
  <c r="B155" i="48"/>
  <c r="C155" i="48" s="1"/>
  <c r="K153" i="48"/>
  <c r="J153" i="48"/>
  <c r="K159" i="48"/>
  <c r="J159" i="48"/>
  <c r="K160" i="48"/>
  <c r="J160" i="48"/>
  <c r="K161" i="48"/>
  <c r="J161" i="48"/>
  <c r="K162" i="48"/>
  <c r="J162" i="48"/>
  <c r="K163" i="48"/>
  <c r="J163" i="48"/>
  <c r="K164" i="48"/>
  <c r="J164" i="48"/>
  <c r="K165" i="48"/>
  <c r="J165" i="48"/>
  <c r="K166" i="48"/>
  <c r="J166" i="48"/>
  <c r="K167" i="48"/>
  <c r="J167" i="48"/>
  <c r="H169" i="48"/>
  <c r="I165" i="48" s="1"/>
  <c r="F169" i="48"/>
  <c r="G167" i="48" s="1"/>
  <c r="D169" i="48"/>
  <c r="E165" i="48" s="1"/>
  <c r="B169" i="48"/>
  <c r="C167" i="48" s="1"/>
  <c r="K158" i="48"/>
  <c r="J158" i="48"/>
  <c r="I171" i="48"/>
  <c r="G171" i="48"/>
  <c r="E171" i="48"/>
  <c r="C171" i="48"/>
  <c r="J171" i="48"/>
  <c r="K171" i="48"/>
  <c r="D174" i="48"/>
  <c r="H174" i="48" s="1"/>
  <c r="B174" i="48"/>
  <c r="F174" i="48" s="1"/>
  <c r="K177" i="48"/>
  <c r="J177" i="48"/>
  <c r="K178" i="48"/>
  <c r="J178" i="48"/>
  <c r="K179" i="48"/>
  <c r="J179" i="48"/>
  <c r="K180" i="48"/>
  <c r="J180" i="48"/>
  <c r="K181" i="48"/>
  <c r="J181" i="48"/>
  <c r="K182" i="48"/>
  <c r="J182" i="48"/>
  <c r="K183" i="48"/>
  <c r="J183" i="48"/>
  <c r="K184" i="48"/>
  <c r="J184" i="48"/>
  <c r="H186" i="48"/>
  <c r="I183" i="48" s="1"/>
  <c r="F186" i="48"/>
  <c r="G184" i="48" s="1"/>
  <c r="D186" i="48"/>
  <c r="E183" i="48" s="1"/>
  <c r="B186" i="48"/>
  <c r="C184" i="48" s="1"/>
  <c r="K176" i="48"/>
  <c r="J176" i="48"/>
  <c r="K190" i="48"/>
  <c r="J190" i="48"/>
  <c r="K191" i="48"/>
  <c r="J191" i="48"/>
  <c r="K192" i="48"/>
  <c r="J192" i="48"/>
  <c r="K193" i="48"/>
  <c r="J193" i="48"/>
  <c r="H195" i="48"/>
  <c r="I191" i="48" s="1"/>
  <c r="F195" i="48"/>
  <c r="G193" i="48" s="1"/>
  <c r="D195" i="48"/>
  <c r="E191" i="48" s="1"/>
  <c r="B195" i="48"/>
  <c r="C193" i="48" s="1"/>
  <c r="K189" i="48"/>
  <c r="J189" i="48"/>
  <c r="I197" i="48"/>
  <c r="G197" i="48"/>
  <c r="E197" i="48"/>
  <c r="C197" i="48"/>
  <c r="J197" i="48"/>
  <c r="K197" i="48"/>
  <c r="D200" i="48"/>
  <c r="H200" i="48" s="1"/>
  <c r="B200" i="48"/>
  <c r="F200" i="48" s="1"/>
  <c r="K203" i="48"/>
  <c r="J203" i="48"/>
  <c r="K204" i="48"/>
  <c r="J204" i="48"/>
  <c r="K205" i="48"/>
  <c r="J205" i="48"/>
  <c r="K206" i="48"/>
  <c r="J206" i="48"/>
  <c r="K207" i="48"/>
  <c r="J207" i="48"/>
  <c r="K208" i="48"/>
  <c r="J208" i="48"/>
  <c r="K209" i="48"/>
  <c r="J209" i="48"/>
  <c r="K210" i="48"/>
  <c r="J210" i="48"/>
  <c r="H212" i="48"/>
  <c r="I209" i="48" s="1"/>
  <c r="F212" i="48"/>
  <c r="G210" i="48" s="1"/>
  <c r="D212" i="48"/>
  <c r="E209" i="48" s="1"/>
  <c r="B212" i="48"/>
  <c r="C210" i="48" s="1"/>
  <c r="K202" i="48"/>
  <c r="J202"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H234" i="48"/>
  <c r="I230" i="48" s="1"/>
  <c r="F234" i="48"/>
  <c r="G232" i="48" s="1"/>
  <c r="D234" i="48"/>
  <c r="E230" i="48" s="1"/>
  <c r="B234" i="48"/>
  <c r="C232" i="48" s="1"/>
  <c r="K215" i="48"/>
  <c r="J215" i="48"/>
  <c r="K238" i="48"/>
  <c r="J238" i="48"/>
  <c r="K239" i="48"/>
  <c r="J239" i="48"/>
  <c r="K240" i="48"/>
  <c r="J240" i="48"/>
  <c r="K241" i="48"/>
  <c r="J241" i="48"/>
  <c r="K242" i="48"/>
  <c r="J242" i="48"/>
  <c r="K243" i="48"/>
  <c r="J243" i="48"/>
  <c r="K244" i="48"/>
  <c r="J244" i="48"/>
  <c r="K245" i="48"/>
  <c r="J245" i="48"/>
  <c r="K246" i="48"/>
  <c r="J246" i="48"/>
  <c r="K247" i="48"/>
  <c r="J247" i="48"/>
  <c r="K248" i="48"/>
  <c r="J248" i="48"/>
  <c r="H250" i="48"/>
  <c r="I247" i="48" s="1"/>
  <c r="F250" i="48"/>
  <c r="G248" i="48" s="1"/>
  <c r="D250" i="48"/>
  <c r="E240" i="48" s="1"/>
  <c r="B250" i="48"/>
  <c r="C248" i="48" s="1"/>
  <c r="K237" i="48"/>
  <c r="J237" i="48"/>
  <c r="I252" i="48"/>
  <c r="G252" i="48"/>
  <c r="E252" i="48"/>
  <c r="C252" i="48"/>
  <c r="K252" i="48"/>
  <c r="J252" i="48"/>
  <c r="I256" i="48"/>
  <c r="G256" i="48"/>
  <c r="E256" i="48"/>
  <c r="C256" i="48"/>
  <c r="E254" i="48"/>
  <c r="H254" i="48"/>
  <c r="I254" i="48" s="1"/>
  <c r="F254" i="48"/>
  <c r="G254" i="48" s="1"/>
  <c r="D254" i="48"/>
  <c r="B254" i="48"/>
  <c r="C254" i="48" s="1"/>
  <c r="K256" i="48"/>
  <c r="J256" i="48"/>
  <c r="K258" i="48"/>
  <c r="J258" i="48"/>
  <c r="I258" i="48"/>
  <c r="G258" i="48"/>
  <c r="E258" i="48"/>
  <c r="C258" i="48"/>
  <c r="J202" i="55"/>
  <c r="K83" i="54"/>
  <c r="J83" i="54"/>
  <c r="K59" i="53"/>
  <c r="J59"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J7" i="26"/>
  <c r="I7" i="26"/>
  <c r="H7" i="26"/>
  <c r="G7" i="26"/>
  <c r="H8" i="26"/>
  <c r="J8" i="26" s="1"/>
  <c r="G8" i="26"/>
  <c r="I8" i="26" s="1"/>
  <c r="H9" i="26"/>
  <c r="J9" i="26" s="1"/>
  <c r="G9" i="26"/>
  <c r="I9" i="26" s="1"/>
  <c r="H10" i="26"/>
  <c r="J10" i="26" s="1"/>
  <c r="G10" i="26"/>
  <c r="I10" i="26" s="1"/>
  <c r="H11" i="26"/>
  <c r="J11" i="26" s="1"/>
  <c r="G11" i="26"/>
  <c r="I11" i="26" s="1"/>
  <c r="H12" i="26"/>
  <c r="J12" i="26" s="1"/>
  <c r="G12" i="26"/>
  <c r="I12" i="26" s="1"/>
  <c r="I13" i="26"/>
  <c r="H13" i="26"/>
  <c r="J13" i="26" s="1"/>
  <c r="G13" i="26"/>
  <c r="I14" i="26"/>
  <c r="H14" i="26"/>
  <c r="J14" i="26" s="1"/>
  <c r="G14" i="26"/>
  <c r="H15" i="26"/>
  <c r="J15" i="26" s="1"/>
  <c r="G15" i="26"/>
  <c r="I15" i="26" s="1"/>
  <c r="I16" i="26"/>
  <c r="H16" i="26"/>
  <c r="J16" i="26" s="1"/>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I26" i="26"/>
  <c r="H26" i="26"/>
  <c r="J26" i="26" s="1"/>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J43" i="26"/>
  <c r="H43" i="26"/>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I57" i="26"/>
  <c r="H57" i="26"/>
  <c r="J57" i="26" s="1"/>
  <c r="G57" i="26"/>
  <c r="H58" i="26"/>
  <c r="J58" i="26" s="1"/>
  <c r="G58" i="26"/>
  <c r="I58" i="26" s="1"/>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J16" i="51"/>
  <c r="I16" i="51"/>
  <c r="K16" i="51" s="1"/>
  <c r="H16" i="5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9" i="46" l="1"/>
  <c r="I25" i="46"/>
  <c r="I7" i="46"/>
  <c r="C7" i="56"/>
  <c r="G7" i="56"/>
  <c r="E7" i="56"/>
  <c r="I7" i="56"/>
  <c r="C8" i="56"/>
  <c r="G8" i="56"/>
  <c r="E8" i="56"/>
  <c r="I8" i="56"/>
  <c r="E9" i="56"/>
  <c r="I9" i="56"/>
  <c r="C9" i="56"/>
  <c r="G9" i="56"/>
  <c r="C10" i="56"/>
  <c r="G10" i="56"/>
  <c r="E10" i="56"/>
  <c r="I10" i="56"/>
  <c r="C11" i="56"/>
  <c r="G11" i="56"/>
  <c r="E11" i="56"/>
  <c r="I11" i="56"/>
  <c r="C12" i="56"/>
  <c r="G12" i="56"/>
  <c r="E12" i="56"/>
  <c r="I12" i="56"/>
  <c r="C13" i="56"/>
  <c r="G13" i="56"/>
  <c r="E13" i="56"/>
  <c r="I13" i="56"/>
  <c r="C14" i="56"/>
  <c r="G14" i="56"/>
  <c r="E14" i="56"/>
  <c r="I14" i="56"/>
  <c r="E15" i="56"/>
  <c r="I15" i="56"/>
  <c r="C15" i="56"/>
  <c r="G15" i="56"/>
  <c r="C16" i="56"/>
  <c r="G16" i="56"/>
  <c r="E16" i="56"/>
  <c r="I16" i="56"/>
  <c r="C17" i="56"/>
  <c r="G17" i="56"/>
  <c r="E17" i="56"/>
  <c r="I17" i="56"/>
  <c r="E18" i="56"/>
  <c r="I18" i="56"/>
  <c r="C18" i="56"/>
  <c r="G18" i="56"/>
  <c r="E19" i="56"/>
  <c r="I19" i="56"/>
  <c r="C19" i="56"/>
  <c r="G19" i="56"/>
  <c r="C20" i="56"/>
  <c r="G20" i="56"/>
  <c r="E20" i="56"/>
  <c r="I20" i="56"/>
  <c r="E21" i="56"/>
  <c r="I21" i="56"/>
  <c r="C21" i="56"/>
  <c r="G21" i="56"/>
  <c r="E22" i="56"/>
  <c r="I22" i="56"/>
  <c r="C22" i="56"/>
  <c r="G22" i="56"/>
  <c r="C23" i="56"/>
  <c r="G23" i="56"/>
  <c r="E23" i="56"/>
  <c r="I23" i="56"/>
  <c r="C24" i="56"/>
  <c r="G24" i="56"/>
  <c r="E24" i="56"/>
  <c r="I24" i="56"/>
  <c r="E25" i="56"/>
  <c r="I25" i="56"/>
  <c r="C25" i="56"/>
  <c r="G25" i="56"/>
  <c r="C26" i="56"/>
  <c r="G26" i="56"/>
  <c r="E26" i="56"/>
  <c r="I26" i="56"/>
  <c r="I27" i="56"/>
  <c r="C27" i="56"/>
  <c r="G27" i="56"/>
  <c r="C28" i="56"/>
  <c r="G28" i="56"/>
  <c r="J32" i="56"/>
  <c r="E28" i="56"/>
  <c r="I28" i="56"/>
  <c r="C29" i="56"/>
  <c r="G29" i="56"/>
  <c r="E29" i="56"/>
  <c r="K32" i="56"/>
  <c r="E30" i="56"/>
  <c r="I30" i="56"/>
  <c r="F5" i="56"/>
  <c r="C7" i="57"/>
  <c r="G7" i="57"/>
  <c r="D5" i="57"/>
  <c r="H5" i="57" s="1"/>
  <c r="E7" i="57"/>
  <c r="I7" i="57"/>
  <c r="E8" i="57"/>
  <c r="I8" i="57"/>
  <c r="C8" i="57"/>
  <c r="G8" i="57"/>
  <c r="E9" i="57"/>
  <c r="I9" i="57"/>
  <c r="C9" i="57"/>
  <c r="G9" i="57"/>
  <c r="C10" i="57"/>
  <c r="G10" i="57"/>
  <c r="E10" i="57"/>
  <c r="I10" i="57"/>
  <c r="E11" i="57"/>
  <c r="I11" i="57"/>
  <c r="C11" i="57"/>
  <c r="G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E19" i="57"/>
  <c r="I19" i="57"/>
  <c r="C19" i="57"/>
  <c r="G19" i="57"/>
  <c r="E20" i="57"/>
  <c r="I20" i="57"/>
  <c r="C20" i="57"/>
  <c r="G20" i="57"/>
  <c r="C21" i="57"/>
  <c r="G21" i="57"/>
  <c r="E21" i="57"/>
  <c r="I21" i="57"/>
  <c r="C22" i="57"/>
  <c r="G22" i="57"/>
  <c r="E22" i="57"/>
  <c r="I22" i="57"/>
  <c r="E23" i="57"/>
  <c r="I23" i="57"/>
  <c r="C23" i="57"/>
  <c r="G23" i="57"/>
  <c r="C24" i="57"/>
  <c r="G24" i="57"/>
  <c r="I24" i="57"/>
  <c r="J28" i="57"/>
  <c r="C25" i="57"/>
  <c r="G25" i="57"/>
  <c r="E25" i="57"/>
  <c r="K28" i="57"/>
  <c r="E26" i="57"/>
  <c r="I26" i="57"/>
  <c r="C7" i="58"/>
  <c r="G7" i="58"/>
  <c r="E7" i="58"/>
  <c r="I7" i="58"/>
  <c r="C8" i="58"/>
  <c r="G8" i="58"/>
  <c r="E8" i="58"/>
  <c r="I8" i="58"/>
  <c r="E9" i="58"/>
  <c r="I9" i="58"/>
  <c r="C9" i="58"/>
  <c r="G9" i="58"/>
  <c r="C10" i="58"/>
  <c r="G10" i="58"/>
  <c r="E10" i="58"/>
  <c r="I10" i="58"/>
  <c r="E11" i="58"/>
  <c r="I11" i="58"/>
  <c r="C11" i="58"/>
  <c r="G11" i="58"/>
  <c r="C12" i="58"/>
  <c r="G12" i="58"/>
  <c r="E12" i="58"/>
  <c r="I12" i="58"/>
  <c r="C13" i="58"/>
  <c r="G13" i="58"/>
  <c r="E13" i="58"/>
  <c r="I13" i="58"/>
  <c r="C14" i="58"/>
  <c r="G14" i="58"/>
  <c r="E14" i="58"/>
  <c r="I14" i="58"/>
  <c r="E15" i="58"/>
  <c r="I15" i="58"/>
  <c r="C15" i="58"/>
  <c r="G15" i="58"/>
  <c r="C16" i="58"/>
  <c r="G16" i="58"/>
  <c r="E16" i="58"/>
  <c r="I16" i="58"/>
  <c r="E17" i="58"/>
  <c r="I17" i="58"/>
  <c r="C17" i="58"/>
  <c r="G17" i="58"/>
  <c r="C18" i="58"/>
  <c r="G18" i="58"/>
  <c r="E18" i="58"/>
  <c r="I18" i="58"/>
  <c r="C19" i="58"/>
  <c r="G19" i="58"/>
  <c r="E19" i="58"/>
  <c r="I19" i="58"/>
  <c r="C20" i="58"/>
  <c r="G20" i="58"/>
  <c r="E20" i="58"/>
  <c r="I20" i="58"/>
  <c r="C21" i="58"/>
  <c r="G21" i="58"/>
  <c r="E21" i="58"/>
  <c r="I21" i="58"/>
  <c r="C22" i="58"/>
  <c r="G22" i="58"/>
  <c r="E22" i="58"/>
  <c r="I22" i="58"/>
  <c r="E23" i="58"/>
  <c r="I23" i="58"/>
  <c r="C23" i="58"/>
  <c r="G23" i="58"/>
  <c r="C24" i="58"/>
  <c r="G24" i="58"/>
  <c r="E24" i="58"/>
  <c r="I24" i="58"/>
  <c r="C25" i="58"/>
  <c r="G25" i="58"/>
  <c r="E25" i="58"/>
  <c r="I25" i="58"/>
  <c r="E26" i="58"/>
  <c r="I26" i="58"/>
  <c r="C26" i="58"/>
  <c r="G26" i="58"/>
  <c r="C27" i="58"/>
  <c r="G27" i="58"/>
  <c r="E27" i="58"/>
  <c r="I27" i="58"/>
  <c r="E28" i="58"/>
  <c r="I28" i="58"/>
  <c r="C28" i="58"/>
  <c r="G28" i="58"/>
  <c r="E29" i="58"/>
  <c r="I29" i="58"/>
  <c r="C29" i="58"/>
  <c r="G29" i="58"/>
  <c r="C30" i="58"/>
  <c r="G30" i="58"/>
  <c r="E30" i="58"/>
  <c r="I30" i="58"/>
  <c r="C31" i="58"/>
  <c r="G31" i="58"/>
  <c r="E31" i="58"/>
  <c r="I31" i="58"/>
  <c r="C32" i="58"/>
  <c r="G32" i="58"/>
  <c r="E32" i="58"/>
  <c r="I32" i="58"/>
  <c r="C33" i="58"/>
  <c r="G33" i="58"/>
  <c r="E33" i="58"/>
  <c r="I33" i="58"/>
  <c r="E34" i="58"/>
  <c r="I34" i="58"/>
  <c r="C34" i="58"/>
  <c r="G34" i="58"/>
  <c r="C35" i="58"/>
  <c r="G35" i="58"/>
  <c r="E35" i="58"/>
  <c r="I35" i="58"/>
  <c r="E36" i="58"/>
  <c r="I36" i="58"/>
  <c r="C36" i="58"/>
  <c r="G36" i="58"/>
  <c r="E37" i="58"/>
  <c r="I37" i="58"/>
  <c r="C37" i="58"/>
  <c r="G37" i="58"/>
  <c r="C38" i="58"/>
  <c r="G38" i="58"/>
  <c r="E38" i="58"/>
  <c r="I38" i="58"/>
  <c r="E39" i="58"/>
  <c r="I39" i="58"/>
  <c r="C39" i="58"/>
  <c r="G39" i="58"/>
  <c r="C40" i="58"/>
  <c r="G40" i="58"/>
  <c r="E40" i="58"/>
  <c r="I40" i="58"/>
  <c r="C41" i="58"/>
  <c r="G41" i="58"/>
  <c r="E41" i="58"/>
  <c r="I41" i="58"/>
  <c r="E42" i="58"/>
  <c r="I42" i="58"/>
  <c r="C42" i="58"/>
  <c r="G42" i="58"/>
  <c r="I43" i="58"/>
  <c r="C43" i="58"/>
  <c r="G43" i="58"/>
  <c r="C44" i="58"/>
  <c r="G44" i="58"/>
  <c r="J48" i="58"/>
  <c r="E44" i="58"/>
  <c r="I44" i="58"/>
  <c r="E45" i="58"/>
  <c r="C45" i="58"/>
  <c r="G45" i="58"/>
  <c r="K48" i="58"/>
  <c r="E46" i="58"/>
  <c r="I46" i="58"/>
  <c r="F5" i="58"/>
  <c r="C7" i="50"/>
  <c r="G7" i="50"/>
  <c r="E7" i="50"/>
  <c r="I7" i="50"/>
  <c r="E8" i="50"/>
  <c r="I8" i="50"/>
  <c r="C8" i="50"/>
  <c r="G8" i="50"/>
  <c r="C9" i="50"/>
  <c r="G9" i="50"/>
  <c r="E9" i="50"/>
  <c r="I9" i="50"/>
  <c r="G10" i="50"/>
  <c r="C10" i="50"/>
  <c r="E10" i="50"/>
  <c r="I10" i="50"/>
  <c r="C11" i="50"/>
  <c r="G11" i="50"/>
  <c r="E11" i="50"/>
  <c r="I11" i="50"/>
  <c r="E12" i="50"/>
  <c r="I12" i="50"/>
  <c r="C12" i="50"/>
  <c r="G12" i="50"/>
  <c r="C13" i="50"/>
  <c r="G13" i="50"/>
  <c r="E13" i="50"/>
  <c r="I13" i="50"/>
  <c r="E14" i="50"/>
  <c r="I14" i="50"/>
  <c r="C14" i="50"/>
  <c r="G14" i="50"/>
  <c r="C15" i="50"/>
  <c r="G15" i="50"/>
  <c r="E15" i="50"/>
  <c r="I15" i="50"/>
  <c r="E16" i="50"/>
  <c r="I16" i="50"/>
  <c r="C16" i="50"/>
  <c r="G16" i="50"/>
  <c r="C17" i="50"/>
  <c r="G17" i="50"/>
  <c r="E17" i="50"/>
  <c r="I17" i="50"/>
  <c r="E18" i="50"/>
  <c r="I18" i="50"/>
  <c r="C18" i="50"/>
  <c r="G18" i="50"/>
  <c r="E19" i="50"/>
  <c r="I19" i="50"/>
  <c r="C19" i="50"/>
  <c r="G19" i="50"/>
  <c r="E20" i="50"/>
  <c r="C20" i="50"/>
  <c r="G20" i="50"/>
  <c r="I20" i="50"/>
  <c r="C21" i="50"/>
  <c r="G21" i="50"/>
  <c r="E21" i="50"/>
  <c r="I21" i="50"/>
  <c r="C22" i="50"/>
  <c r="G22" i="50"/>
  <c r="E22" i="50"/>
  <c r="I22" i="50"/>
  <c r="C23" i="50"/>
  <c r="G23" i="50"/>
  <c r="E23" i="50"/>
  <c r="I23" i="50"/>
  <c r="C24" i="50"/>
  <c r="G24" i="50"/>
  <c r="E24" i="50"/>
  <c r="I24" i="50"/>
  <c r="E25" i="50"/>
  <c r="I25" i="50"/>
  <c r="C25" i="50"/>
  <c r="G25" i="50"/>
  <c r="E26" i="50"/>
  <c r="I26" i="50"/>
  <c r="C26" i="50"/>
  <c r="G26" i="50"/>
  <c r="C27" i="50"/>
  <c r="G27" i="50"/>
  <c r="E27" i="50"/>
  <c r="I27" i="50"/>
  <c r="C28" i="50"/>
  <c r="G28" i="50"/>
  <c r="E28" i="50"/>
  <c r="I28" i="50"/>
  <c r="C29" i="50"/>
  <c r="G29" i="50"/>
  <c r="E29" i="50"/>
  <c r="I29" i="50"/>
  <c r="E30" i="50"/>
  <c r="I30" i="50"/>
  <c r="C30" i="50"/>
  <c r="G30" i="50"/>
  <c r="C31" i="50"/>
  <c r="G31" i="50"/>
  <c r="E31" i="50"/>
  <c r="I31" i="50"/>
  <c r="C32" i="50"/>
  <c r="G32" i="50"/>
  <c r="E32" i="50"/>
  <c r="I32" i="50"/>
  <c r="E33" i="50"/>
  <c r="I33" i="50"/>
  <c r="C33" i="50"/>
  <c r="G33" i="50"/>
  <c r="C34" i="50"/>
  <c r="G34" i="50"/>
  <c r="E34" i="50"/>
  <c r="I34" i="50"/>
  <c r="C35" i="50"/>
  <c r="G35" i="50"/>
  <c r="E35" i="50"/>
  <c r="I35" i="50"/>
  <c r="C36" i="50"/>
  <c r="G36" i="50"/>
  <c r="E36" i="50"/>
  <c r="I36" i="50"/>
  <c r="C37" i="50"/>
  <c r="G37" i="50"/>
  <c r="E37" i="50"/>
  <c r="I37" i="50"/>
  <c r="E38" i="50"/>
  <c r="I38" i="50"/>
  <c r="C38" i="50"/>
  <c r="G38" i="50"/>
  <c r="E39" i="50"/>
  <c r="I39" i="50"/>
  <c r="C39" i="50"/>
  <c r="G39" i="50"/>
  <c r="C40" i="50"/>
  <c r="G40" i="50"/>
  <c r="E40" i="50"/>
  <c r="I40" i="50"/>
  <c r="E41" i="50"/>
  <c r="I41" i="50"/>
  <c r="C41" i="50"/>
  <c r="G41" i="50"/>
  <c r="C42" i="50"/>
  <c r="G42" i="50"/>
  <c r="E42" i="50"/>
  <c r="I42" i="50"/>
  <c r="C43" i="50"/>
  <c r="G43" i="50"/>
  <c r="E43" i="50"/>
  <c r="I43" i="50"/>
  <c r="E44" i="50"/>
  <c r="I44" i="50"/>
  <c r="C44" i="50"/>
  <c r="G44" i="50"/>
  <c r="C45" i="50"/>
  <c r="G45" i="50"/>
  <c r="I45" i="50"/>
  <c r="C46" i="50"/>
  <c r="G46" i="50"/>
  <c r="J49" i="50"/>
  <c r="E46" i="50"/>
  <c r="K49" i="50"/>
  <c r="E47" i="50"/>
  <c r="I47" i="50"/>
  <c r="F5" i="50"/>
  <c r="E40" i="53"/>
  <c r="I40" i="53"/>
  <c r="E57" i="53"/>
  <c r="I57" i="53"/>
  <c r="E25" i="53"/>
  <c r="I25" i="53"/>
  <c r="E37" i="53"/>
  <c r="I37" i="53"/>
  <c r="E7" i="53"/>
  <c r="I7" i="53"/>
  <c r="E22" i="53"/>
  <c r="I22" i="53"/>
  <c r="C40" i="53"/>
  <c r="G40" i="53"/>
  <c r="C57" i="53"/>
  <c r="G57" i="53"/>
  <c r="C25" i="53"/>
  <c r="G25" i="53"/>
  <c r="C37" i="53"/>
  <c r="G37" i="53"/>
  <c r="C7" i="53"/>
  <c r="G7" i="53"/>
  <c r="C22" i="53"/>
  <c r="G22" i="53"/>
  <c r="F5" i="53"/>
  <c r="C8" i="53"/>
  <c r="G8" i="53"/>
  <c r="E8" i="53"/>
  <c r="I8" i="53"/>
  <c r="C9" i="53"/>
  <c r="G9" i="53"/>
  <c r="E9" i="53"/>
  <c r="I9" i="53"/>
  <c r="E10" i="53"/>
  <c r="I10" i="53"/>
  <c r="C10" i="53"/>
  <c r="G10" i="53"/>
  <c r="C11" i="53"/>
  <c r="G11" i="53"/>
  <c r="E11" i="53"/>
  <c r="I11" i="53"/>
  <c r="C12" i="53"/>
  <c r="G12" i="53"/>
  <c r="E12" i="53"/>
  <c r="I12" i="53"/>
  <c r="C13" i="53"/>
  <c r="G13" i="53"/>
  <c r="E13" i="53"/>
  <c r="I13" i="53"/>
  <c r="E14" i="53"/>
  <c r="I14" i="53"/>
  <c r="C14" i="53"/>
  <c r="G14" i="53"/>
  <c r="C15" i="53"/>
  <c r="G15" i="53"/>
  <c r="E15" i="53"/>
  <c r="I15" i="53"/>
  <c r="C16" i="53"/>
  <c r="G16" i="53"/>
  <c r="E16" i="53"/>
  <c r="I16" i="53"/>
  <c r="C17" i="53"/>
  <c r="G17" i="53"/>
  <c r="E17" i="53"/>
  <c r="I17" i="53"/>
  <c r="C18" i="53"/>
  <c r="G18" i="53"/>
  <c r="E18" i="53"/>
  <c r="I18" i="53"/>
  <c r="C19" i="53"/>
  <c r="G19" i="53"/>
  <c r="J22" i="53"/>
  <c r="K22" i="53"/>
  <c r="E20" i="53"/>
  <c r="I20" i="53"/>
  <c r="C26" i="53"/>
  <c r="G26" i="53"/>
  <c r="E26" i="53"/>
  <c r="I26" i="53"/>
  <c r="E27" i="53"/>
  <c r="I27" i="53"/>
  <c r="C27" i="53"/>
  <c r="G27" i="53"/>
  <c r="C28" i="53"/>
  <c r="G28" i="53"/>
  <c r="E28" i="53"/>
  <c r="I28" i="53"/>
  <c r="C29" i="53"/>
  <c r="G29" i="53"/>
  <c r="E29" i="53"/>
  <c r="I29" i="53"/>
  <c r="E30" i="53"/>
  <c r="I30" i="53"/>
  <c r="C30" i="53"/>
  <c r="G30" i="53"/>
  <c r="C31" i="53"/>
  <c r="G31" i="53"/>
  <c r="E31" i="53"/>
  <c r="I31" i="53"/>
  <c r="C32" i="53"/>
  <c r="G32" i="53"/>
  <c r="E32" i="53"/>
  <c r="I32" i="53"/>
  <c r="C33" i="53"/>
  <c r="G33" i="53"/>
  <c r="K37" i="53"/>
  <c r="J37" i="53"/>
  <c r="C34" i="53"/>
  <c r="G34" i="53"/>
  <c r="E34" i="53"/>
  <c r="I34" i="53"/>
  <c r="E35" i="53"/>
  <c r="I35" i="53"/>
  <c r="C41" i="53"/>
  <c r="G41" i="53"/>
  <c r="E41" i="53"/>
  <c r="I41" i="53"/>
  <c r="C42" i="53"/>
  <c r="G42" i="53"/>
  <c r="E42" i="53"/>
  <c r="I42" i="53"/>
  <c r="E43" i="53"/>
  <c r="I43" i="53"/>
  <c r="C43" i="53"/>
  <c r="G43" i="53"/>
  <c r="C44" i="53"/>
  <c r="G44" i="53"/>
  <c r="E44" i="53"/>
  <c r="I44" i="53"/>
  <c r="E45" i="53"/>
  <c r="I45" i="53"/>
  <c r="C45" i="53"/>
  <c r="G45" i="53"/>
  <c r="E46" i="53"/>
  <c r="I46" i="53"/>
  <c r="C46" i="53"/>
  <c r="G46" i="53"/>
  <c r="C47" i="53"/>
  <c r="G47" i="53"/>
  <c r="E47" i="53"/>
  <c r="I47" i="53"/>
  <c r="E48" i="53"/>
  <c r="I48" i="53"/>
  <c r="C48" i="53"/>
  <c r="G48" i="53"/>
  <c r="E49" i="53"/>
  <c r="I49" i="53"/>
  <c r="C49" i="53"/>
  <c r="G49" i="53"/>
  <c r="C50" i="53"/>
  <c r="G50" i="53"/>
  <c r="E50" i="53"/>
  <c r="I50" i="53"/>
  <c r="E51" i="53"/>
  <c r="I51" i="53"/>
  <c r="C51" i="53"/>
  <c r="G51" i="53"/>
  <c r="C52" i="53"/>
  <c r="G52" i="53"/>
  <c r="E52" i="53"/>
  <c r="I52" i="53"/>
  <c r="C53" i="53"/>
  <c r="G53" i="53"/>
  <c r="E53" i="53"/>
  <c r="I53" i="53"/>
  <c r="C54" i="53"/>
  <c r="G54" i="53"/>
  <c r="J57" i="53"/>
  <c r="K57" i="53"/>
  <c r="E55" i="53"/>
  <c r="I55" i="53"/>
  <c r="C61" i="54"/>
  <c r="G61" i="54"/>
  <c r="C81" i="54"/>
  <c r="G81" i="54"/>
  <c r="C46" i="54"/>
  <c r="G46" i="54"/>
  <c r="C58" i="54"/>
  <c r="G58" i="54"/>
  <c r="C31" i="54"/>
  <c r="G31" i="54"/>
  <c r="C43" i="54"/>
  <c r="G43" i="54"/>
  <c r="C23" i="54"/>
  <c r="G23" i="54"/>
  <c r="C28" i="54"/>
  <c r="G28" i="54"/>
  <c r="C18" i="54"/>
  <c r="G18" i="54"/>
  <c r="C7" i="54"/>
  <c r="G7" i="54"/>
  <c r="C15" i="54"/>
  <c r="G15" i="54"/>
  <c r="E61" i="54"/>
  <c r="I61" i="54"/>
  <c r="E81" i="54"/>
  <c r="I81" i="54"/>
  <c r="E46" i="54"/>
  <c r="I46" i="54"/>
  <c r="E58" i="54"/>
  <c r="I58" i="54"/>
  <c r="E31" i="54"/>
  <c r="I31" i="54"/>
  <c r="E43" i="54"/>
  <c r="I43" i="54"/>
  <c r="E23" i="54"/>
  <c r="I23" i="54"/>
  <c r="E28" i="54"/>
  <c r="I28" i="54"/>
  <c r="J20" i="54"/>
  <c r="K20" i="54"/>
  <c r="E18" i="54"/>
  <c r="I18" i="54"/>
  <c r="E20" i="54"/>
  <c r="I20" i="54"/>
  <c r="E7" i="54"/>
  <c r="I7" i="54"/>
  <c r="E15" i="54"/>
  <c r="I15" i="54"/>
  <c r="D5" i="54"/>
  <c r="H5" i="54" s="1"/>
  <c r="C8" i="54"/>
  <c r="G8" i="54"/>
  <c r="E8" i="54"/>
  <c r="I8" i="54"/>
  <c r="C9" i="54"/>
  <c r="G9" i="54"/>
  <c r="E9" i="54"/>
  <c r="I9" i="54"/>
  <c r="G10" i="54"/>
  <c r="C10" i="54"/>
  <c r="E10" i="54"/>
  <c r="I10" i="54"/>
  <c r="C11" i="54"/>
  <c r="G11" i="54"/>
  <c r="C12" i="54"/>
  <c r="G12" i="54"/>
  <c r="J15" i="54"/>
  <c r="K15" i="54"/>
  <c r="E12" i="54"/>
  <c r="I12" i="54"/>
  <c r="E13" i="54"/>
  <c r="I13" i="54"/>
  <c r="C24" i="54"/>
  <c r="G24" i="54"/>
  <c r="E24" i="54"/>
  <c r="I24" i="54"/>
  <c r="C25" i="54"/>
  <c r="G25" i="54"/>
  <c r="K28" i="54"/>
  <c r="J28" i="54"/>
  <c r="E26" i="54"/>
  <c r="I26" i="54"/>
  <c r="C32" i="54"/>
  <c r="G32" i="54"/>
  <c r="E32" i="54"/>
  <c r="I32" i="54"/>
  <c r="E33" i="54"/>
  <c r="I33" i="54"/>
  <c r="C33" i="54"/>
  <c r="G33" i="54"/>
  <c r="E34" i="54"/>
  <c r="I34" i="54"/>
  <c r="C34" i="54"/>
  <c r="G34" i="54"/>
  <c r="C35" i="54"/>
  <c r="G35" i="54"/>
  <c r="E35" i="54"/>
  <c r="I35" i="54"/>
  <c r="E36" i="54"/>
  <c r="I36" i="54"/>
  <c r="C36" i="54"/>
  <c r="G36" i="54"/>
  <c r="E37" i="54"/>
  <c r="I37" i="54"/>
  <c r="C37" i="54"/>
  <c r="G37" i="54"/>
  <c r="C38" i="54"/>
  <c r="G38" i="54"/>
  <c r="E38" i="54"/>
  <c r="I38" i="54"/>
  <c r="E39" i="54"/>
  <c r="I39" i="54"/>
  <c r="C39" i="54"/>
  <c r="G39" i="54"/>
  <c r="C40" i="54"/>
  <c r="G40" i="54"/>
  <c r="K43" i="54"/>
  <c r="J43" i="54"/>
  <c r="E41" i="54"/>
  <c r="I41" i="54"/>
  <c r="C47" i="54"/>
  <c r="G47" i="54"/>
  <c r="E47" i="54"/>
  <c r="I47" i="54"/>
  <c r="C48" i="54"/>
  <c r="G48" i="54"/>
  <c r="E48" i="54"/>
  <c r="I48" i="54"/>
  <c r="E49" i="54"/>
  <c r="I49" i="54"/>
  <c r="C49" i="54"/>
  <c r="G49" i="54"/>
  <c r="C50" i="54"/>
  <c r="G50" i="54"/>
  <c r="E50" i="54"/>
  <c r="I50" i="54"/>
  <c r="E51" i="54"/>
  <c r="I51" i="54"/>
  <c r="C51" i="54"/>
  <c r="G51" i="54"/>
  <c r="E52" i="54"/>
  <c r="I52" i="54"/>
  <c r="C52" i="54"/>
  <c r="G52" i="54"/>
  <c r="C53" i="54"/>
  <c r="G53" i="54"/>
  <c r="E53" i="54"/>
  <c r="I53" i="54"/>
  <c r="I54" i="54"/>
  <c r="C54" i="54"/>
  <c r="G54" i="54"/>
  <c r="C55" i="54"/>
  <c r="G55" i="54"/>
  <c r="J58" i="54"/>
  <c r="E55" i="54"/>
  <c r="K58" i="54"/>
  <c r="E56" i="54"/>
  <c r="I56" i="54"/>
  <c r="C62" i="54"/>
  <c r="G62" i="54"/>
  <c r="E62" i="54"/>
  <c r="I62" i="54"/>
  <c r="C63" i="54"/>
  <c r="G63" i="54"/>
  <c r="E63" i="54"/>
  <c r="I63" i="54"/>
  <c r="E64" i="54"/>
  <c r="I64" i="54"/>
  <c r="C64" i="54"/>
  <c r="G64" i="54"/>
  <c r="E65" i="54"/>
  <c r="I65" i="54"/>
  <c r="C65" i="54"/>
  <c r="G65" i="54"/>
  <c r="C66" i="54"/>
  <c r="G66" i="54"/>
  <c r="E66" i="54"/>
  <c r="I66" i="54"/>
  <c r="E67" i="54"/>
  <c r="I67" i="54"/>
  <c r="C67" i="54"/>
  <c r="G67" i="54"/>
  <c r="C68" i="54"/>
  <c r="G68" i="54"/>
  <c r="E68" i="54"/>
  <c r="I68" i="54"/>
  <c r="C69" i="54"/>
  <c r="G69" i="54"/>
  <c r="E69" i="54"/>
  <c r="I69" i="54"/>
  <c r="E70" i="54"/>
  <c r="I70" i="54"/>
  <c r="C70" i="54"/>
  <c r="G70" i="54"/>
  <c r="C71" i="54"/>
  <c r="G71" i="54"/>
  <c r="E71" i="54"/>
  <c r="I71" i="54"/>
  <c r="C72" i="54"/>
  <c r="G72" i="54"/>
  <c r="E72" i="54"/>
  <c r="I72" i="54"/>
  <c r="E73" i="54"/>
  <c r="I73" i="54"/>
  <c r="C73" i="54"/>
  <c r="G73" i="54"/>
  <c r="E74" i="54"/>
  <c r="I74" i="54"/>
  <c r="C74" i="54"/>
  <c r="G74" i="54"/>
  <c r="I75" i="54"/>
  <c r="C75" i="54"/>
  <c r="G75" i="54"/>
  <c r="E75" i="54"/>
  <c r="E76" i="54"/>
  <c r="I76" i="54"/>
  <c r="C76" i="54"/>
  <c r="G76" i="54"/>
  <c r="C77" i="54"/>
  <c r="G77" i="54"/>
  <c r="K81" i="54"/>
  <c r="J81" i="54"/>
  <c r="E78" i="54"/>
  <c r="I78" i="54"/>
  <c r="C78" i="54"/>
  <c r="G78" i="54"/>
  <c r="E79" i="54"/>
  <c r="I79" i="54"/>
  <c r="G186" i="55"/>
  <c r="G180" i="55"/>
  <c r="G183" i="55"/>
  <c r="E173" i="55"/>
  <c r="I151" i="55"/>
  <c r="G118" i="55"/>
  <c r="G70" i="55"/>
  <c r="C29" i="55"/>
  <c r="G55" i="55"/>
  <c r="E7" i="55"/>
  <c r="E22" i="55"/>
  <c r="I22" i="55"/>
  <c r="C186" i="55"/>
  <c r="C198" i="55"/>
  <c r="G198" i="55"/>
  <c r="C180" i="55"/>
  <c r="C183" i="55"/>
  <c r="E154" i="55"/>
  <c r="I154" i="55"/>
  <c r="I173" i="55"/>
  <c r="E125" i="55"/>
  <c r="I125" i="55"/>
  <c r="E151" i="55"/>
  <c r="C102" i="55"/>
  <c r="G102" i="55"/>
  <c r="C118" i="55"/>
  <c r="C77" i="55"/>
  <c r="G77" i="55"/>
  <c r="C99" i="55"/>
  <c r="G99" i="55"/>
  <c r="C58" i="55"/>
  <c r="G58" i="55"/>
  <c r="C70" i="55"/>
  <c r="G29" i="55"/>
  <c r="C55" i="55"/>
  <c r="I7" i="55"/>
  <c r="K202" i="55"/>
  <c r="E186" i="55"/>
  <c r="I186" i="55"/>
  <c r="E198" i="55"/>
  <c r="I198" i="55"/>
  <c r="J183" i="55"/>
  <c r="E180" i="55"/>
  <c r="I180" i="55"/>
  <c r="E183" i="55"/>
  <c r="C154" i="55"/>
  <c r="G154" i="55"/>
  <c r="C173" i="55"/>
  <c r="G173" i="55"/>
  <c r="C125" i="55"/>
  <c r="G125" i="55"/>
  <c r="C151" i="55"/>
  <c r="G151" i="55"/>
  <c r="E102" i="55"/>
  <c r="I102" i="55"/>
  <c r="E118" i="55"/>
  <c r="I118" i="55"/>
  <c r="E77" i="55"/>
  <c r="I77" i="55"/>
  <c r="E99" i="55"/>
  <c r="I99" i="55"/>
  <c r="D75" i="55"/>
  <c r="H75" i="55" s="1"/>
  <c r="E58" i="55"/>
  <c r="I58" i="55"/>
  <c r="E70" i="55"/>
  <c r="I70" i="55"/>
  <c r="E29" i="55"/>
  <c r="I29" i="55"/>
  <c r="E55" i="55"/>
  <c r="I55" i="55"/>
  <c r="C7" i="55"/>
  <c r="G7" i="55"/>
  <c r="C22" i="55"/>
  <c r="G22" i="55"/>
  <c r="F5" i="55"/>
  <c r="E8" i="55"/>
  <c r="I8" i="55"/>
  <c r="C8" i="55"/>
  <c r="G8" i="55"/>
  <c r="C9" i="55"/>
  <c r="G9" i="55"/>
  <c r="E9" i="55"/>
  <c r="I9" i="55"/>
  <c r="E10" i="55"/>
  <c r="I10" i="55"/>
  <c r="C10" i="55"/>
  <c r="G10" i="55"/>
  <c r="C11" i="55"/>
  <c r="G11" i="55"/>
  <c r="E11" i="55"/>
  <c r="I11" i="55"/>
  <c r="E12" i="55"/>
  <c r="I12" i="55"/>
  <c r="C12" i="55"/>
  <c r="G12" i="55"/>
  <c r="E13" i="55"/>
  <c r="I13" i="55"/>
  <c r="C13" i="55"/>
  <c r="G13" i="55"/>
  <c r="C14" i="55"/>
  <c r="G14" i="55"/>
  <c r="E14" i="55"/>
  <c r="I14" i="55"/>
  <c r="C15" i="55"/>
  <c r="G15" i="55"/>
  <c r="E15" i="55"/>
  <c r="I15" i="55"/>
  <c r="E16" i="55"/>
  <c r="I16" i="55"/>
  <c r="C16" i="55"/>
  <c r="G16" i="55"/>
  <c r="C17" i="55"/>
  <c r="G17" i="55"/>
  <c r="E17" i="55"/>
  <c r="I17" i="55"/>
  <c r="E18" i="55"/>
  <c r="I18" i="55"/>
  <c r="C18" i="55"/>
  <c r="G18" i="55"/>
  <c r="E19" i="55"/>
  <c r="C19" i="55"/>
  <c r="G19" i="55"/>
  <c r="K22" i="55"/>
  <c r="J22" i="55"/>
  <c r="I20" i="55"/>
  <c r="F27" i="55"/>
  <c r="C30" i="55"/>
  <c r="G30" i="55"/>
  <c r="E30" i="55"/>
  <c r="I30" i="55"/>
  <c r="E31" i="55"/>
  <c r="I31" i="55"/>
  <c r="C31" i="55"/>
  <c r="G31" i="55"/>
  <c r="E32" i="55"/>
  <c r="I32" i="55"/>
  <c r="C32" i="55"/>
  <c r="G32" i="55"/>
  <c r="E33" i="55"/>
  <c r="I33" i="55"/>
  <c r="C33" i="55"/>
  <c r="G33" i="55"/>
  <c r="E34" i="55"/>
  <c r="I34" i="55"/>
  <c r="C34" i="55"/>
  <c r="G34" i="55"/>
  <c r="C35" i="55"/>
  <c r="G35" i="55"/>
  <c r="E35" i="55"/>
  <c r="I35" i="55"/>
  <c r="C36" i="55"/>
  <c r="G36" i="55"/>
  <c r="E36" i="55"/>
  <c r="I36" i="55"/>
  <c r="C37" i="55"/>
  <c r="G37" i="55"/>
  <c r="E37" i="55"/>
  <c r="I37" i="55"/>
  <c r="E38" i="55"/>
  <c r="I38" i="55"/>
  <c r="C38" i="55"/>
  <c r="G38" i="55"/>
  <c r="C39" i="55"/>
  <c r="G39" i="55"/>
  <c r="E39" i="55"/>
  <c r="I39" i="55"/>
  <c r="C40" i="55"/>
  <c r="G40" i="55"/>
  <c r="E40" i="55"/>
  <c r="I40" i="55"/>
  <c r="E41" i="55"/>
  <c r="I41" i="55"/>
  <c r="C41" i="55"/>
  <c r="G41" i="55"/>
  <c r="E42" i="55"/>
  <c r="I42" i="55"/>
  <c r="C42" i="55"/>
  <c r="G42" i="55"/>
  <c r="C43" i="55"/>
  <c r="G43" i="55"/>
  <c r="E43" i="55"/>
  <c r="I43" i="55"/>
  <c r="E44" i="55"/>
  <c r="I44" i="55"/>
  <c r="C44" i="55"/>
  <c r="G44" i="55"/>
  <c r="E45" i="55"/>
  <c r="I45" i="55"/>
  <c r="C45" i="55"/>
  <c r="G45" i="55"/>
  <c r="C46" i="55"/>
  <c r="G46" i="55"/>
  <c r="E46" i="55"/>
  <c r="I46" i="55"/>
  <c r="C47" i="55"/>
  <c r="G47" i="55"/>
  <c r="E47" i="55"/>
  <c r="I47" i="55"/>
  <c r="E48" i="55"/>
  <c r="I48" i="55"/>
  <c r="C48" i="55"/>
  <c r="G48" i="55"/>
  <c r="E49" i="55"/>
  <c r="I49" i="55"/>
  <c r="C49" i="55"/>
  <c r="G49" i="55"/>
  <c r="E50" i="55"/>
  <c r="I50" i="55"/>
  <c r="C50" i="55"/>
  <c r="G50" i="55"/>
  <c r="C51" i="55"/>
  <c r="G51" i="55"/>
  <c r="I51" i="55"/>
  <c r="C52" i="55"/>
  <c r="G52" i="55"/>
  <c r="J55" i="55"/>
  <c r="E52" i="55"/>
  <c r="K55" i="55"/>
  <c r="E53" i="55"/>
  <c r="I53" i="55"/>
  <c r="C59" i="55"/>
  <c r="G59" i="55"/>
  <c r="E59" i="55"/>
  <c r="I59" i="55"/>
  <c r="E60" i="55"/>
  <c r="I60" i="55"/>
  <c r="C60" i="55"/>
  <c r="G60" i="55"/>
  <c r="C61" i="55"/>
  <c r="G61" i="55"/>
  <c r="E61" i="55"/>
  <c r="I61" i="55"/>
  <c r="C62" i="55"/>
  <c r="G62" i="55"/>
  <c r="E62" i="55"/>
  <c r="I62" i="55"/>
  <c r="E63" i="55"/>
  <c r="I63" i="55"/>
  <c r="C63" i="55"/>
  <c r="G63" i="55"/>
  <c r="C64" i="55"/>
  <c r="G64" i="55"/>
  <c r="E64" i="55"/>
  <c r="I64" i="55"/>
  <c r="C65" i="55"/>
  <c r="G65" i="55"/>
  <c r="E65" i="55"/>
  <c r="I65" i="55"/>
  <c r="C66" i="55"/>
  <c r="G66" i="55"/>
  <c r="E66" i="55"/>
  <c r="I66" i="55"/>
  <c r="C67" i="55"/>
  <c r="G67" i="55"/>
  <c r="J70" i="55"/>
  <c r="K70" i="55"/>
  <c r="E68" i="55"/>
  <c r="I68"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E86" i="55"/>
  <c r="I86" i="55"/>
  <c r="C86" i="55"/>
  <c r="G86" i="55"/>
  <c r="C87" i="55"/>
  <c r="G87" i="55"/>
  <c r="E87" i="55"/>
  <c r="I87" i="55"/>
  <c r="C88" i="55"/>
  <c r="G88" i="55"/>
  <c r="E88" i="55"/>
  <c r="I88" i="55"/>
  <c r="E89" i="55"/>
  <c r="I89" i="55"/>
  <c r="C89" i="55"/>
  <c r="G89" i="55"/>
  <c r="E90" i="55"/>
  <c r="I90" i="55"/>
  <c r="C90" i="55"/>
  <c r="G90" i="55"/>
  <c r="C91" i="55"/>
  <c r="G91" i="55"/>
  <c r="E91" i="55"/>
  <c r="I91" i="55"/>
  <c r="E92" i="55"/>
  <c r="I92" i="55"/>
  <c r="C92" i="55"/>
  <c r="G92" i="55"/>
  <c r="C93" i="55"/>
  <c r="G93" i="55"/>
  <c r="E93" i="55"/>
  <c r="I93" i="55"/>
  <c r="E94" i="55"/>
  <c r="I94" i="55"/>
  <c r="C94" i="55"/>
  <c r="G94" i="55"/>
  <c r="E95" i="55"/>
  <c r="I95" i="55"/>
  <c r="C95" i="55"/>
  <c r="G95" i="55"/>
  <c r="C96" i="55"/>
  <c r="G96" i="55"/>
  <c r="J99" i="55"/>
  <c r="K99" i="55"/>
  <c r="E97" i="55"/>
  <c r="I97" i="55"/>
  <c r="C103" i="55"/>
  <c r="G103" i="55"/>
  <c r="E103" i="55"/>
  <c r="I103" i="55"/>
  <c r="C104" i="55"/>
  <c r="G104" i="55"/>
  <c r="E104" i="55"/>
  <c r="I104" i="55"/>
  <c r="E105" i="55"/>
  <c r="I105" i="55"/>
  <c r="C105" i="55"/>
  <c r="G105" i="55"/>
  <c r="E106" i="55"/>
  <c r="I106" i="55"/>
  <c r="C106" i="55"/>
  <c r="G106" i="55"/>
  <c r="C107" i="55"/>
  <c r="G107" i="55"/>
  <c r="E107" i="55"/>
  <c r="I107" i="55"/>
  <c r="E108" i="55"/>
  <c r="I108" i="55"/>
  <c r="C108" i="55"/>
  <c r="G108" i="55"/>
  <c r="C109" i="55"/>
  <c r="G109" i="55"/>
  <c r="E109" i="55"/>
  <c r="I109" i="55"/>
  <c r="C110" i="55"/>
  <c r="G110" i="55"/>
  <c r="E110" i="55"/>
  <c r="I110" i="55"/>
  <c r="C111" i="55"/>
  <c r="G111" i="55"/>
  <c r="E111" i="55"/>
  <c r="I111" i="55"/>
  <c r="C112" i="55"/>
  <c r="G112" i="55"/>
  <c r="E112" i="55"/>
  <c r="I112" i="55"/>
  <c r="C113" i="55"/>
  <c r="G113" i="55"/>
  <c r="E113" i="55"/>
  <c r="I113" i="55"/>
  <c r="E114" i="55"/>
  <c r="I114" i="55"/>
  <c r="C114" i="55"/>
  <c r="G114" i="55"/>
  <c r="C115" i="55"/>
  <c r="G115" i="55"/>
  <c r="J118" i="55"/>
  <c r="K118" i="55"/>
  <c r="E116" i="55"/>
  <c r="I116" i="55"/>
  <c r="F123" i="55"/>
  <c r="C126" i="55"/>
  <c r="G126" i="55"/>
  <c r="E126" i="55"/>
  <c r="I126" i="55"/>
  <c r="E127" i="55"/>
  <c r="I127" i="55"/>
  <c r="C127" i="55"/>
  <c r="G127" i="55"/>
  <c r="C128" i="55"/>
  <c r="G128" i="55"/>
  <c r="E128" i="55"/>
  <c r="I128" i="55"/>
  <c r="C129" i="55"/>
  <c r="G129" i="55"/>
  <c r="E129" i="55"/>
  <c r="I129" i="55"/>
  <c r="E130" i="55"/>
  <c r="I130" i="55"/>
  <c r="C130" i="55"/>
  <c r="G130" i="55"/>
  <c r="C131" i="55"/>
  <c r="G131" i="55"/>
  <c r="E131" i="55"/>
  <c r="I131" i="55"/>
  <c r="E132" i="55"/>
  <c r="I132" i="55"/>
  <c r="C132" i="55"/>
  <c r="G132" i="55"/>
  <c r="E133" i="55"/>
  <c r="I133" i="55"/>
  <c r="C133" i="55"/>
  <c r="G133" i="55"/>
  <c r="E134" i="55"/>
  <c r="I134" i="55"/>
  <c r="C134" i="55"/>
  <c r="G134" i="55"/>
  <c r="C135" i="55"/>
  <c r="G135" i="55"/>
  <c r="E135" i="55"/>
  <c r="I135" i="55"/>
  <c r="C136" i="55"/>
  <c r="G136" i="55"/>
  <c r="E136" i="55"/>
  <c r="I136" i="55"/>
  <c r="C137" i="55"/>
  <c r="G137" i="55"/>
  <c r="E137" i="55"/>
  <c r="I137" i="55"/>
  <c r="C138" i="55"/>
  <c r="G138" i="55"/>
  <c r="E138" i="55"/>
  <c r="I138" i="55"/>
  <c r="C139" i="55"/>
  <c r="G139" i="55"/>
  <c r="E139" i="55"/>
  <c r="I139" i="55"/>
  <c r="E140" i="55"/>
  <c r="I140" i="55"/>
  <c r="C140" i="55"/>
  <c r="G140" i="55"/>
  <c r="C141" i="55"/>
  <c r="G141" i="55"/>
  <c r="E141" i="55"/>
  <c r="I141" i="55"/>
  <c r="E142" i="55"/>
  <c r="I142" i="55"/>
  <c r="C142" i="55"/>
  <c r="G142" i="55"/>
  <c r="E143" i="55"/>
  <c r="I143" i="55"/>
  <c r="C143" i="55"/>
  <c r="G143" i="55"/>
  <c r="E144" i="55"/>
  <c r="I144" i="55"/>
  <c r="C144" i="55"/>
  <c r="G144" i="55"/>
  <c r="C145" i="55"/>
  <c r="G145" i="55"/>
  <c r="E145" i="55"/>
  <c r="I145" i="55"/>
  <c r="C146" i="55"/>
  <c r="G146" i="55"/>
  <c r="E146" i="55"/>
  <c r="I146" i="55"/>
  <c r="E147" i="55"/>
  <c r="I147" i="55"/>
  <c r="C147" i="55"/>
  <c r="G147" i="55"/>
  <c r="C148" i="55"/>
  <c r="G148" i="55"/>
  <c r="E148" i="55"/>
  <c r="K151" i="55"/>
  <c r="J151" i="55"/>
  <c r="I149"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C163" i="55"/>
  <c r="G163" i="55"/>
  <c r="E163" i="55"/>
  <c r="I163" i="55"/>
  <c r="C164" i="55"/>
  <c r="G164" i="55"/>
  <c r="E164" i="55"/>
  <c r="I164" i="55"/>
  <c r="E165" i="55"/>
  <c r="I165" i="55"/>
  <c r="C165" i="55"/>
  <c r="G165" i="55"/>
  <c r="E166" i="55"/>
  <c r="I166" i="55"/>
  <c r="C166" i="55"/>
  <c r="G166" i="55"/>
  <c r="C167" i="55"/>
  <c r="G167" i="55"/>
  <c r="E167" i="55"/>
  <c r="I167" i="55"/>
  <c r="E168" i="55"/>
  <c r="I168" i="55"/>
  <c r="C168" i="55"/>
  <c r="G168" i="55"/>
  <c r="E169" i="55"/>
  <c r="I169" i="55"/>
  <c r="C169" i="55"/>
  <c r="G169" i="55"/>
  <c r="C170" i="55"/>
  <c r="G170" i="55"/>
  <c r="J173" i="55"/>
  <c r="K173" i="55"/>
  <c r="E171" i="55"/>
  <c r="I171" i="55"/>
  <c r="F178" i="55"/>
  <c r="K183" i="55"/>
  <c r="E181" i="55"/>
  <c r="I181" i="55"/>
  <c r="C187" i="55"/>
  <c r="G187" i="55"/>
  <c r="E187" i="55"/>
  <c r="I187" i="55"/>
  <c r="E188" i="55"/>
  <c r="I188" i="55"/>
  <c r="C188" i="55"/>
  <c r="G188" i="55"/>
  <c r="E189" i="55"/>
  <c r="I189" i="55"/>
  <c r="C189" i="55"/>
  <c r="G189" i="55"/>
  <c r="E190" i="55"/>
  <c r="I190" i="55"/>
  <c r="C190" i="55"/>
  <c r="G190" i="55"/>
  <c r="C191" i="55"/>
  <c r="G191" i="55"/>
  <c r="I191" i="55"/>
  <c r="C192" i="55"/>
  <c r="G192" i="55"/>
  <c r="J198" i="55"/>
  <c r="E192" i="55"/>
  <c r="I192" i="55"/>
  <c r="E193" i="55"/>
  <c r="I193" i="55"/>
  <c r="C193" i="55"/>
  <c r="G193" i="55"/>
  <c r="E194" i="55"/>
  <c r="I194" i="55"/>
  <c r="C194" i="55"/>
  <c r="G194" i="55"/>
  <c r="E195" i="55"/>
  <c r="C195" i="55"/>
  <c r="G195" i="55"/>
  <c r="K198" i="55"/>
  <c r="E196" i="55"/>
  <c r="I196" i="55"/>
  <c r="E202" i="48"/>
  <c r="I202" i="48"/>
  <c r="E212" i="48"/>
  <c r="I212" i="48"/>
  <c r="E189" i="48"/>
  <c r="I189" i="48"/>
  <c r="E195" i="48"/>
  <c r="I195" i="48"/>
  <c r="E176" i="48"/>
  <c r="I176" i="48"/>
  <c r="E186" i="48"/>
  <c r="I186" i="48"/>
  <c r="E158" i="48"/>
  <c r="I158" i="48"/>
  <c r="E169" i="48"/>
  <c r="I169" i="48"/>
  <c r="E153" i="48"/>
  <c r="I153" i="48"/>
  <c r="E155" i="48"/>
  <c r="I155" i="48"/>
  <c r="E134" i="48"/>
  <c r="I134" i="48"/>
  <c r="E146" i="48"/>
  <c r="I146" i="48"/>
  <c r="E127" i="48"/>
  <c r="I127" i="48"/>
  <c r="E131" i="48"/>
  <c r="I131" i="48"/>
  <c r="E103" i="48"/>
  <c r="I103" i="48"/>
  <c r="E120" i="48"/>
  <c r="I120" i="48"/>
  <c r="E88" i="48"/>
  <c r="I88" i="48"/>
  <c r="E100" i="48"/>
  <c r="I100" i="48"/>
  <c r="E71" i="48"/>
  <c r="I71" i="48"/>
  <c r="E81" i="48"/>
  <c r="I81" i="48"/>
  <c r="E48" i="48"/>
  <c r="I48" i="48"/>
  <c r="E68" i="48"/>
  <c r="I68" i="48"/>
  <c r="C37" i="48"/>
  <c r="G37" i="48"/>
  <c r="C41" i="48"/>
  <c r="G41" i="48"/>
  <c r="C18" i="48"/>
  <c r="G18" i="48"/>
  <c r="C34" i="48"/>
  <c r="G34" i="48"/>
  <c r="C7" i="48"/>
  <c r="G7" i="48"/>
  <c r="C11" i="48"/>
  <c r="G11" i="48"/>
  <c r="E237" i="48"/>
  <c r="I237" i="48"/>
  <c r="E250" i="48"/>
  <c r="I250" i="48"/>
  <c r="E215" i="48"/>
  <c r="I215" i="48"/>
  <c r="E234" i="48"/>
  <c r="I234" i="48"/>
  <c r="C237" i="48"/>
  <c r="G237" i="48"/>
  <c r="C250" i="48"/>
  <c r="G250" i="48"/>
  <c r="C215" i="48"/>
  <c r="G215" i="48"/>
  <c r="C234" i="48"/>
  <c r="G234" i="48"/>
  <c r="C202" i="48"/>
  <c r="G202" i="48"/>
  <c r="C212" i="48"/>
  <c r="G212" i="48"/>
  <c r="C189" i="48"/>
  <c r="G189" i="48"/>
  <c r="C195" i="48"/>
  <c r="G195" i="48"/>
  <c r="C176" i="48"/>
  <c r="G176" i="48"/>
  <c r="C186" i="48"/>
  <c r="G186" i="48"/>
  <c r="C158" i="48"/>
  <c r="G158" i="48"/>
  <c r="C169" i="48"/>
  <c r="G169" i="48"/>
  <c r="C153" i="48"/>
  <c r="G153" i="48"/>
  <c r="C134" i="48"/>
  <c r="G134" i="48"/>
  <c r="C146" i="48"/>
  <c r="G146" i="48"/>
  <c r="J131" i="48"/>
  <c r="C127" i="48"/>
  <c r="G127" i="48"/>
  <c r="C131" i="48"/>
  <c r="G131" i="48"/>
  <c r="C103" i="48"/>
  <c r="G103" i="48"/>
  <c r="C120" i="48"/>
  <c r="G120" i="48"/>
  <c r="C88" i="48"/>
  <c r="G88" i="48"/>
  <c r="C100" i="48"/>
  <c r="G100" i="48"/>
  <c r="C71" i="48"/>
  <c r="G71" i="48"/>
  <c r="C81" i="48"/>
  <c r="G81" i="48"/>
  <c r="C48" i="48"/>
  <c r="G48" i="48"/>
  <c r="C68" i="48"/>
  <c r="G68" i="48"/>
  <c r="E37" i="48"/>
  <c r="I37" i="48"/>
  <c r="E41" i="48"/>
  <c r="I41" i="48"/>
  <c r="E18" i="48"/>
  <c r="I18" i="48"/>
  <c r="E34" i="48"/>
  <c r="I34" i="48"/>
  <c r="D16" i="48"/>
  <c r="H16" i="48" s="1"/>
  <c r="E7" i="48"/>
  <c r="I7" i="48"/>
  <c r="I11" i="48"/>
  <c r="D5" i="48"/>
  <c r="H5" i="48" s="1"/>
  <c r="C8" i="48"/>
  <c r="G8" i="48"/>
  <c r="J11" i="48"/>
  <c r="E8" i="48"/>
  <c r="K11" i="48"/>
  <c r="E9" i="48"/>
  <c r="I9" i="48"/>
  <c r="E19" i="48"/>
  <c r="I19" i="48"/>
  <c r="C19" i="48"/>
  <c r="G19" i="48"/>
  <c r="C20" i="48"/>
  <c r="G20" i="48"/>
  <c r="E20" i="48"/>
  <c r="I20" i="48"/>
  <c r="C21" i="48"/>
  <c r="G21" i="48"/>
  <c r="E21" i="48"/>
  <c r="I21" i="48"/>
  <c r="C22" i="48"/>
  <c r="G22" i="48"/>
  <c r="E22" i="48"/>
  <c r="I22" i="48"/>
  <c r="E23" i="48"/>
  <c r="I23" i="48"/>
  <c r="C23" i="48"/>
  <c r="G23" i="48"/>
  <c r="E24" i="48"/>
  <c r="I24" i="48"/>
  <c r="C24" i="48"/>
  <c r="G24" i="48"/>
  <c r="C25" i="48"/>
  <c r="G25" i="48"/>
  <c r="E25" i="48"/>
  <c r="I25" i="48"/>
  <c r="E26" i="48"/>
  <c r="I26" i="48"/>
  <c r="C26" i="48"/>
  <c r="G26" i="48"/>
  <c r="E27" i="48"/>
  <c r="I27" i="48"/>
  <c r="C27" i="48"/>
  <c r="G27" i="48"/>
  <c r="E28" i="48"/>
  <c r="I28" i="48"/>
  <c r="C28" i="48"/>
  <c r="G28" i="48"/>
  <c r="C29" i="48"/>
  <c r="G29" i="48"/>
  <c r="E29" i="48"/>
  <c r="I29" i="48"/>
  <c r="C30" i="48"/>
  <c r="G30" i="48"/>
  <c r="I30" i="48"/>
  <c r="C31" i="48"/>
  <c r="G31" i="48"/>
  <c r="J34" i="48"/>
  <c r="E31" i="48"/>
  <c r="K34" i="48"/>
  <c r="E32" i="48"/>
  <c r="I32" i="48"/>
  <c r="C38" i="48"/>
  <c r="G38" i="48"/>
  <c r="K41" i="48"/>
  <c r="J41" i="48"/>
  <c r="E39" i="48"/>
  <c r="I39" i="48"/>
  <c r="F46" i="48"/>
  <c r="E49" i="48"/>
  <c r="I49" i="48"/>
  <c r="C49" i="48"/>
  <c r="G49" i="48"/>
  <c r="E50" i="48"/>
  <c r="I50" i="48"/>
  <c r="C50" i="48"/>
  <c r="G50" i="48"/>
  <c r="E51" i="48"/>
  <c r="C51" i="48"/>
  <c r="G51" i="48"/>
  <c r="I51" i="48"/>
  <c r="E52" i="48"/>
  <c r="I52" i="48"/>
  <c r="C52" i="48"/>
  <c r="G52" i="48"/>
  <c r="C53" i="48"/>
  <c r="G53" i="48"/>
  <c r="E53" i="48"/>
  <c r="I53" i="48"/>
  <c r="C54" i="48"/>
  <c r="G54" i="48"/>
  <c r="E54" i="48"/>
  <c r="I54" i="48"/>
  <c r="C55" i="48"/>
  <c r="G55" i="48"/>
  <c r="E55" i="48"/>
  <c r="I55" i="48"/>
  <c r="E56" i="48"/>
  <c r="I56" i="48"/>
  <c r="C56" i="48"/>
  <c r="G56" i="48"/>
  <c r="C57" i="48"/>
  <c r="G57" i="48"/>
  <c r="E57" i="48"/>
  <c r="I57" i="48"/>
  <c r="E58" i="48"/>
  <c r="I58" i="48"/>
  <c r="C58" i="48"/>
  <c r="G58" i="48"/>
  <c r="C59" i="48"/>
  <c r="G59" i="48"/>
  <c r="E59" i="48"/>
  <c r="I59" i="48"/>
  <c r="C60" i="48"/>
  <c r="G60" i="48"/>
  <c r="E60" i="48"/>
  <c r="I60" i="48"/>
  <c r="C61" i="48"/>
  <c r="G61" i="48"/>
  <c r="I61" i="48"/>
  <c r="C62" i="48"/>
  <c r="G62" i="48"/>
  <c r="J68" i="48"/>
  <c r="E62" i="48"/>
  <c r="I62" i="48"/>
  <c r="C63" i="48"/>
  <c r="G63" i="48"/>
  <c r="E63" i="48"/>
  <c r="I63" i="48"/>
  <c r="E64" i="48"/>
  <c r="I64" i="48"/>
  <c r="C64" i="48"/>
  <c r="G64" i="48"/>
  <c r="E65" i="48"/>
  <c r="C65" i="48"/>
  <c r="G65" i="48"/>
  <c r="K68" i="48"/>
  <c r="E66" i="48"/>
  <c r="I66" i="48"/>
  <c r="E72" i="48"/>
  <c r="I72" i="48"/>
  <c r="C72" i="48"/>
  <c r="G72" i="48"/>
  <c r="C73" i="48"/>
  <c r="G73" i="48"/>
  <c r="E73" i="48"/>
  <c r="I73" i="48"/>
  <c r="C74" i="48"/>
  <c r="G74" i="48"/>
  <c r="E74" i="48"/>
  <c r="I74" i="48"/>
  <c r="C75" i="48"/>
  <c r="G75" i="48"/>
  <c r="E75" i="48"/>
  <c r="I75" i="48"/>
  <c r="C76" i="48"/>
  <c r="G76" i="48"/>
  <c r="I76" i="48"/>
  <c r="C77" i="48"/>
  <c r="G77" i="48"/>
  <c r="J81" i="48"/>
  <c r="E77" i="48"/>
  <c r="I77" i="48"/>
  <c r="E78" i="48"/>
  <c r="C78" i="48"/>
  <c r="G78" i="48"/>
  <c r="K81" i="48"/>
  <c r="E79" i="48"/>
  <c r="I79" i="48"/>
  <c r="E89" i="48"/>
  <c r="I89" i="48"/>
  <c r="C89" i="48"/>
  <c r="G89" i="48"/>
  <c r="C90" i="48"/>
  <c r="G90" i="48"/>
  <c r="E90" i="48"/>
  <c r="I90" i="48"/>
  <c r="E91" i="48"/>
  <c r="I91" i="48"/>
  <c r="C91" i="48"/>
  <c r="G91" i="48"/>
  <c r="E92" i="48"/>
  <c r="I92" i="48"/>
  <c r="C92" i="48"/>
  <c r="G92" i="48"/>
  <c r="C93" i="48"/>
  <c r="G93" i="48"/>
  <c r="E93" i="48"/>
  <c r="I93" i="48"/>
  <c r="E94" i="48"/>
  <c r="I94" i="48"/>
  <c r="C94" i="48"/>
  <c r="G94" i="48"/>
  <c r="C95" i="48"/>
  <c r="G95" i="48"/>
  <c r="E95" i="48"/>
  <c r="I95" i="48"/>
  <c r="E96" i="48"/>
  <c r="I96" i="48"/>
  <c r="C96" i="48"/>
  <c r="G96" i="48"/>
  <c r="C97" i="48"/>
  <c r="G97" i="48"/>
  <c r="J100" i="48"/>
  <c r="K100" i="48"/>
  <c r="E98" i="48"/>
  <c r="I98" i="48"/>
  <c r="E104" i="48"/>
  <c r="I104" i="48"/>
  <c r="C104" i="48"/>
  <c r="G104" i="48"/>
  <c r="C105" i="48"/>
  <c r="G105" i="48"/>
  <c r="E105" i="48"/>
  <c r="I105" i="48"/>
  <c r="E106" i="48"/>
  <c r="I106" i="48"/>
  <c r="C106" i="48"/>
  <c r="G106" i="48"/>
  <c r="E107" i="48"/>
  <c r="I107" i="48"/>
  <c r="C107" i="48"/>
  <c r="G107" i="48"/>
  <c r="E108" i="48"/>
  <c r="I108" i="48"/>
  <c r="C108" i="48"/>
  <c r="G108" i="48"/>
  <c r="C109" i="48"/>
  <c r="G109" i="48"/>
  <c r="E109" i="48"/>
  <c r="I109" i="48"/>
  <c r="C110" i="48"/>
  <c r="G110" i="48"/>
  <c r="E110" i="48"/>
  <c r="I110" i="48"/>
  <c r="I111" i="48"/>
  <c r="C111" i="48"/>
  <c r="G111" i="48"/>
  <c r="C112" i="48"/>
  <c r="G112" i="48"/>
  <c r="J120" i="48"/>
  <c r="E112" i="48"/>
  <c r="I112" i="48"/>
  <c r="C113" i="48"/>
  <c r="G113" i="48"/>
  <c r="E113" i="48"/>
  <c r="I113" i="48"/>
  <c r="E114" i="48"/>
  <c r="I114" i="48"/>
  <c r="C114" i="48"/>
  <c r="G114" i="48"/>
  <c r="C115" i="48"/>
  <c r="G115" i="48"/>
  <c r="E115" i="48"/>
  <c r="I115" i="48"/>
  <c r="E116" i="48"/>
  <c r="C116" i="48"/>
  <c r="G116" i="48"/>
  <c r="C117" i="48"/>
  <c r="G117" i="48"/>
  <c r="K120" i="48"/>
  <c r="E117" i="48"/>
  <c r="I117" i="48"/>
  <c r="E118" i="48"/>
  <c r="I118" i="48"/>
  <c r="C128" i="48"/>
  <c r="G128" i="48"/>
  <c r="E128" i="48"/>
  <c r="I128" i="48"/>
  <c r="K131" i="48"/>
  <c r="C129" i="48"/>
  <c r="C135" i="48"/>
  <c r="G135" i="48"/>
  <c r="E135" i="48"/>
  <c r="I135" i="48"/>
  <c r="C136" i="48"/>
  <c r="G136" i="48"/>
  <c r="E136" i="48"/>
  <c r="I136" i="48"/>
  <c r="E137" i="48"/>
  <c r="I137" i="48"/>
  <c r="C137" i="48"/>
  <c r="G137" i="48"/>
  <c r="C138" i="48"/>
  <c r="G138" i="48"/>
  <c r="E138" i="48"/>
  <c r="I138" i="48"/>
  <c r="C139" i="48"/>
  <c r="G139" i="48"/>
  <c r="E139" i="48"/>
  <c r="I139" i="48"/>
  <c r="E140" i="48"/>
  <c r="I140" i="48"/>
  <c r="C140" i="48"/>
  <c r="G140" i="48"/>
  <c r="C141" i="48"/>
  <c r="G141" i="48"/>
  <c r="I141" i="48"/>
  <c r="C142" i="48"/>
  <c r="G142" i="48"/>
  <c r="J146" i="48"/>
  <c r="E142" i="48"/>
  <c r="I142" i="48"/>
  <c r="E143" i="48"/>
  <c r="C143" i="48"/>
  <c r="G143" i="48"/>
  <c r="K146" i="48"/>
  <c r="E144" i="48"/>
  <c r="I144" i="48"/>
  <c r="C159" i="48"/>
  <c r="G159" i="48"/>
  <c r="E159" i="48"/>
  <c r="I159" i="48"/>
  <c r="E160" i="48"/>
  <c r="I160" i="48"/>
  <c r="C160" i="48"/>
  <c r="G160" i="48"/>
  <c r="E161" i="48"/>
  <c r="I161" i="48"/>
  <c r="C161" i="48"/>
  <c r="G161" i="48"/>
  <c r="C162" i="48"/>
  <c r="G162" i="48"/>
  <c r="E162" i="48"/>
  <c r="I162" i="48"/>
  <c r="C163" i="48"/>
  <c r="G163" i="48"/>
  <c r="E163" i="48"/>
  <c r="I163" i="48"/>
  <c r="C164" i="48"/>
  <c r="G164" i="48"/>
  <c r="E164" i="48"/>
  <c r="I164" i="48"/>
  <c r="C165" i="48"/>
  <c r="G165" i="48"/>
  <c r="K169" i="48"/>
  <c r="J169" i="48"/>
  <c r="E166" i="48"/>
  <c r="I166" i="48"/>
  <c r="C166" i="48"/>
  <c r="G166" i="48"/>
  <c r="E167" i="48"/>
  <c r="I167" i="48"/>
  <c r="E177" i="48"/>
  <c r="I177" i="48"/>
  <c r="C177" i="48"/>
  <c r="G177" i="48"/>
  <c r="E178" i="48"/>
  <c r="I178" i="48"/>
  <c r="C178" i="48"/>
  <c r="G178" i="48"/>
  <c r="C179" i="48"/>
  <c r="G179" i="48"/>
  <c r="E179" i="48"/>
  <c r="I179" i="48"/>
  <c r="C180" i="48"/>
  <c r="G180" i="48"/>
  <c r="E180" i="48"/>
  <c r="I180" i="48"/>
  <c r="E181" i="48"/>
  <c r="I181" i="48"/>
  <c r="C181" i="48"/>
  <c r="G181" i="48"/>
  <c r="C182" i="48"/>
  <c r="G182" i="48"/>
  <c r="E182" i="48"/>
  <c r="I182" i="48"/>
  <c r="C183" i="48"/>
  <c r="G183" i="48"/>
  <c r="K186" i="48"/>
  <c r="J186" i="48"/>
  <c r="E184" i="48"/>
  <c r="I184" i="48"/>
  <c r="C190" i="48"/>
  <c r="G190" i="48"/>
  <c r="E190" i="48"/>
  <c r="I190" i="48"/>
  <c r="C191" i="48"/>
  <c r="G191" i="48"/>
  <c r="C192" i="48"/>
  <c r="G192" i="48"/>
  <c r="J195" i="48"/>
  <c r="K195" i="48"/>
  <c r="E192" i="48"/>
  <c r="I192" i="48"/>
  <c r="E193" i="48"/>
  <c r="I193" i="48"/>
  <c r="E203" i="48"/>
  <c r="I203" i="48"/>
  <c r="C203" i="48"/>
  <c r="G203" i="48"/>
  <c r="C204" i="48"/>
  <c r="G204" i="48"/>
  <c r="E204" i="48"/>
  <c r="I204" i="48"/>
  <c r="C205" i="48"/>
  <c r="G205" i="48"/>
  <c r="E205" i="48"/>
  <c r="I205" i="48"/>
  <c r="C206" i="48"/>
  <c r="G206" i="48"/>
  <c r="E206" i="48"/>
  <c r="I206" i="48"/>
  <c r="E207" i="48"/>
  <c r="I207" i="48"/>
  <c r="C207" i="48"/>
  <c r="G207" i="48"/>
  <c r="C208" i="48"/>
  <c r="G208" i="48"/>
  <c r="E208" i="48"/>
  <c r="I208" i="48"/>
  <c r="C209" i="48"/>
  <c r="G209" i="48"/>
  <c r="J212" i="48"/>
  <c r="K212" i="48"/>
  <c r="E210" i="48"/>
  <c r="I210" i="48"/>
  <c r="C216" i="48"/>
  <c r="G216" i="48"/>
  <c r="E216" i="48"/>
  <c r="I216" i="48"/>
  <c r="C217" i="48"/>
  <c r="G217" i="48"/>
  <c r="E217" i="48"/>
  <c r="I217" i="48"/>
  <c r="C218" i="48"/>
  <c r="G218" i="48"/>
  <c r="E218" i="48"/>
  <c r="I218" i="48"/>
  <c r="C219" i="48"/>
  <c r="G219" i="48"/>
  <c r="E219" i="48"/>
  <c r="I219" i="48"/>
  <c r="C220" i="48"/>
  <c r="G220" i="48"/>
  <c r="E220" i="48"/>
  <c r="I220" i="48"/>
  <c r="E221" i="48"/>
  <c r="I221" i="48"/>
  <c r="C221" i="48"/>
  <c r="G221" i="48"/>
  <c r="C222" i="48"/>
  <c r="G222" i="48"/>
  <c r="E222" i="48"/>
  <c r="I222" i="48"/>
  <c r="C223" i="48"/>
  <c r="G223" i="48"/>
  <c r="E223" i="48"/>
  <c r="I223" i="48"/>
  <c r="C224" i="48"/>
  <c r="G224" i="48"/>
  <c r="E224" i="48"/>
  <c r="I224" i="48"/>
  <c r="E225" i="48"/>
  <c r="I225" i="48"/>
  <c r="C225" i="48"/>
  <c r="G225" i="48"/>
  <c r="E226" i="48"/>
  <c r="I226" i="48"/>
  <c r="C226" i="48"/>
  <c r="G226" i="48"/>
  <c r="E227" i="48"/>
  <c r="I227" i="48"/>
  <c r="C227" i="48"/>
  <c r="G227" i="48"/>
  <c r="E228" i="48"/>
  <c r="I228" i="48"/>
  <c r="C228" i="48"/>
  <c r="G228" i="48"/>
  <c r="C229" i="48"/>
  <c r="G229" i="48"/>
  <c r="E229" i="48"/>
  <c r="I229" i="48"/>
  <c r="C230" i="48"/>
  <c r="G230" i="48"/>
  <c r="K234" i="48"/>
  <c r="J234" i="48"/>
  <c r="E231" i="48"/>
  <c r="I231" i="48"/>
  <c r="C231" i="48"/>
  <c r="G231" i="48"/>
  <c r="E232" i="48"/>
  <c r="I232" i="48"/>
  <c r="E238" i="48"/>
  <c r="I238" i="48"/>
  <c r="C238" i="48"/>
  <c r="G238" i="48"/>
  <c r="C239" i="48"/>
  <c r="G239" i="48"/>
  <c r="E239" i="48"/>
  <c r="I239" i="48"/>
  <c r="C240" i="48"/>
  <c r="G240" i="48"/>
  <c r="I240" i="48"/>
  <c r="J250" i="48"/>
  <c r="E241" i="48"/>
  <c r="I241" i="48"/>
  <c r="C241" i="48"/>
  <c r="G241" i="48"/>
  <c r="C242" i="48"/>
  <c r="G242" i="48"/>
  <c r="E242" i="48"/>
  <c r="I242" i="48"/>
  <c r="E243" i="48"/>
  <c r="I243" i="48"/>
  <c r="C243" i="48"/>
  <c r="G243" i="48"/>
  <c r="C244" i="48"/>
  <c r="G244" i="48"/>
  <c r="E244" i="48"/>
  <c r="I244" i="48"/>
  <c r="C245" i="48"/>
  <c r="G245" i="48"/>
  <c r="E245" i="48"/>
  <c r="I245" i="48"/>
  <c r="C246" i="48"/>
  <c r="G246" i="48"/>
  <c r="E246" i="48"/>
  <c r="I246" i="48"/>
  <c r="C247" i="48"/>
  <c r="G247" i="48"/>
  <c r="E247" i="48"/>
  <c r="K250" i="48"/>
  <c r="E248" i="48"/>
  <c r="I248"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K15" i="51"/>
  <c r="J15" i="51"/>
  <c r="B33" i="46"/>
  <c r="E33" i="46"/>
  <c r="D33" i="46"/>
  <c r="C33" i="46"/>
  <c r="K254" i="48"/>
  <c r="J254" i="48"/>
  <c r="C11" i="44"/>
  <c r="C43" i="44"/>
  <c r="D11" i="44"/>
  <c r="D43" i="44"/>
  <c r="E11" i="44"/>
  <c r="E43" i="44"/>
  <c r="H43" i="44" s="1"/>
  <c r="B11" i="44"/>
  <c r="B43" i="44"/>
  <c r="E11" i="45"/>
  <c r="D11" i="45"/>
  <c r="C11" i="45"/>
  <c r="B11" i="45"/>
  <c r="E598" i="49"/>
  <c r="D598" i="49"/>
  <c r="C598" i="49"/>
  <c r="B598" i="49"/>
  <c r="B5" i="49"/>
  <c r="C5" i="49" s="1"/>
  <c r="E5" i="49" s="1"/>
  <c r="B5" i="47"/>
  <c r="C5" i="47" s="1"/>
  <c r="E5" i="47" s="1"/>
  <c r="E74" i="26"/>
  <c r="C74" i="26"/>
  <c r="H6" i="26"/>
  <c r="H74" i="26" s="1"/>
  <c r="G6" i="26"/>
  <c r="G74" i="26" s="1"/>
  <c r="D74" i="26"/>
  <c r="B74" i="26"/>
  <c r="B5" i="26"/>
  <c r="C5" i="26" s="1"/>
  <c r="E5" i="26" s="1"/>
  <c r="H26" i="46"/>
  <c r="J26" i="46" s="1"/>
  <c r="G26" i="46"/>
  <c r="I26" i="46" s="1"/>
  <c r="H31" i="46"/>
  <c r="J31" i="46" s="1"/>
  <c r="G31" i="46"/>
  <c r="I31" i="46" s="1"/>
  <c r="B5" i="46"/>
  <c r="C5" i="46" s="1"/>
  <c r="E5" i="46" s="1"/>
  <c r="B6" i="45"/>
  <c r="D6" i="45" s="1"/>
  <c r="D38" i="45" s="1"/>
  <c r="B5" i="44"/>
  <c r="D5" i="44" s="1"/>
  <c r="B5" i="33"/>
  <c r="D5" i="33" s="1"/>
  <c r="E34" i="45"/>
  <c r="C34" i="45"/>
  <c r="D34" i="45"/>
  <c r="B34" i="45"/>
  <c r="H14" i="45"/>
  <c r="J14" i="45" s="1"/>
  <c r="G14" i="45"/>
  <c r="I14" i="45" s="1"/>
  <c r="G7" i="45"/>
  <c r="I7" i="45" s="1"/>
  <c r="H7" i="45"/>
  <c r="J7" i="45" s="1"/>
  <c r="J11" i="44"/>
  <c r="J9" i="44"/>
  <c r="I9" i="44"/>
  <c r="H15" i="44"/>
  <c r="J15" i="44" s="1"/>
  <c r="G15" i="44"/>
  <c r="I15" i="44" s="1"/>
  <c r="G9" i="44"/>
  <c r="H9" i="44"/>
  <c r="H6" i="33"/>
  <c r="H74" i="33" s="1"/>
  <c r="G6" i="33"/>
  <c r="G74" i="33" s="1"/>
  <c r="E74" i="33"/>
  <c r="D74" i="33"/>
  <c r="C74" i="33"/>
  <c r="B74" i="33"/>
  <c r="H39" i="47"/>
  <c r="D44" i="44"/>
  <c r="G43" i="44" l="1"/>
  <c r="I43" i="44" s="1"/>
  <c r="G598" i="49"/>
  <c r="I598" i="49" s="1"/>
  <c r="H598" i="49"/>
  <c r="J598" i="49" s="1"/>
  <c r="D5" i="49"/>
  <c r="H11" i="44"/>
  <c r="E44" i="44"/>
  <c r="C44" i="44"/>
  <c r="B44" i="44"/>
  <c r="C5" i="44"/>
  <c r="E5" i="44" s="1"/>
  <c r="H28" i="47"/>
  <c r="J28" i="47" s="1"/>
  <c r="G28" i="47"/>
  <c r="I28" i="47" s="1"/>
  <c r="G39" i="47"/>
  <c r="I39" i="47" s="1"/>
  <c r="J39" i="47"/>
  <c r="D5" i="47"/>
  <c r="H33" i="46"/>
  <c r="J33" i="46" s="1"/>
  <c r="G33" i="46"/>
  <c r="I33" i="46" s="1"/>
  <c r="D5" i="46"/>
  <c r="C5" i="33"/>
  <c r="E5" i="33" s="1"/>
  <c r="J74" i="26"/>
  <c r="J6" i="26"/>
  <c r="I6" i="26"/>
  <c r="I74"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H53" i="45" s="1"/>
  <c r="E54" i="45"/>
  <c r="H54" i="45" s="1"/>
  <c r="E55" i="45"/>
  <c r="H55" i="45" s="1"/>
  <c r="E56" i="45"/>
  <c r="H56" i="45" s="1"/>
  <c r="E57" i="45"/>
  <c r="H57" i="45" s="1"/>
  <c r="E58" i="45"/>
  <c r="E59" i="45"/>
  <c r="H59" i="45" s="1"/>
  <c r="E60" i="45"/>
  <c r="E61" i="45"/>
  <c r="H61" i="45" s="1"/>
  <c r="E62" i="45"/>
  <c r="H62" i="45" s="1"/>
  <c r="E63" i="45"/>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42" i="45" s="1"/>
  <c r="H34" i="45"/>
  <c r="J34" i="45" s="1"/>
  <c r="G34" i="45"/>
  <c r="I34" i="45" s="1"/>
  <c r="H11" i="45"/>
  <c r="J11" i="45" s="1"/>
  <c r="G11" i="45"/>
  <c r="I11" i="45" s="1"/>
  <c r="J24" i="51"/>
  <c r="K24" i="51"/>
  <c r="D13" i="51"/>
  <c r="F13" i="51" s="1"/>
  <c r="G11" i="44"/>
  <c r="C6" i="45"/>
  <c r="J43" i="44"/>
  <c r="B38" i="45"/>
  <c r="I11" i="44"/>
  <c r="G44" i="44" l="1"/>
  <c r="H44" i="44"/>
  <c r="J44" i="44" s="1"/>
  <c r="I44" i="44"/>
  <c r="G42" i="45"/>
  <c r="G40" i="45"/>
  <c r="G65" i="45"/>
  <c r="G63" i="45"/>
  <c r="G61" i="45"/>
  <c r="G59" i="45"/>
  <c r="G57" i="45"/>
  <c r="G55" i="45"/>
  <c r="G53" i="45"/>
  <c r="G51" i="45"/>
  <c r="G49" i="45"/>
  <c r="G47" i="45"/>
  <c r="H63" i="45"/>
  <c r="E43" i="45"/>
  <c r="C43" i="45"/>
  <c r="D43" i="45"/>
  <c r="H43" i="45" s="1"/>
  <c r="H39" i="45"/>
  <c r="G41" i="45"/>
  <c r="G39" i="45"/>
  <c r="B43" i="45"/>
  <c r="C66" i="45"/>
  <c r="G64" i="45"/>
  <c r="G62" i="45"/>
  <c r="G60" i="45"/>
  <c r="G58" i="45"/>
  <c r="G56" i="45"/>
  <c r="G54" i="45"/>
  <c r="G52" i="45"/>
  <c r="G50" i="45"/>
  <c r="G48" i="45"/>
  <c r="G46" i="45"/>
  <c r="B66" i="45"/>
  <c r="E66" i="45"/>
  <c r="H60" i="45"/>
  <c r="H58" i="45"/>
  <c r="D66" i="45"/>
  <c r="H46" i="45"/>
  <c r="C38" i="45"/>
  <c r="E6" i="45"/>
  <c r="E38" i="45" s="1"/>
  <c r="G66" i="45" l="1"/>
  <c r="H66" i="45"/>
  <c r="G43" i="45"/>
</calcChain>
</file>

<file path=xl/sharedStrings.xml><?xml version="1.0" encoding="utf-8"?>
<sst xmlns="http://schemas.openxmlformats.org/spreadsheetml/2006/main" count="1961" uniqueCount="708">
  <si>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</si>
  <si>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</si>
  <si>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</si>
  <si>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</si>
  <si>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</si>
  <si>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</si>
  <si>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</si>
  <si>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</si>
  <si>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</si>
  <si>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</si>
  <si>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</si>
  <si>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</si>
  <si>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</si>
  <si>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</si>
  <si>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</si>
  <si>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</si>
  <si>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</si>
  <si>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</si>
  <si>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</si>
  <si>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</si>
  <si>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</si>
  <si>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</si>
  <si>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</si>
  <si>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</si>
  <si>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</si>
  <si>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</si>
  <si>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</si>
  <si>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</si>
  <si>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</si>
  <si>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</si>
  <si>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</si>
  <si>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</si>
  <si>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</si>
  <si>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</si>
  <si>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</si>
  <si>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</si>
  <si>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</si>
  <si>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</si>
  <si>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</si>
  <si>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</si>
  <si>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</si>
  <si>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</si>
  <si>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</si>
  <si>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</si>
  <si>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</si>
  <si>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</si>
  <si>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</si>
  <si>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</si>
  <si>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</si>
  <si>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</si>
  <si>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</si>
  <si>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</si>
  <si>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</si>
  <si>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</si>
  <si>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</si>
  <si>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</si>
  <si>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</si>
  <si>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</si>
  <si>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</si>
  <si>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</si>
  <si>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</si>
  <si>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</si>
  <si>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</si>
  <si>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</si>
  <si>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</si>
  <si>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</si>
  <si>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</si>
  <si>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</si>
  <si>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</si>
  <si>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</si>
  <si>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</si>
  <si>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</si>
  <si>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</si>
  <si>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</si>
  <si>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</si>
  <si>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</si>
  <si>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</si>
  <si>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</si>
  <si>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</si>
  <si>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</si>
  <si>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</si>
  <si>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</si>
  <si>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</si>
  <si>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</si>
  <si>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</si>
  <si>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</si>
  <si>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</si>
  <si>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</si>
  <si>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</si>
  <si>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</si>
  <si>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</si>
  <si>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</si>
  <si>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</si>
  <si>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</si>
  <si>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</si>
  <si>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</si>
  <si>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</si>
  <si>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</si>
  <si>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</si>
  <si>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</si>
  <si>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</si>
  <si>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</si>
  <si>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</si>
  <si>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</si>
  <si>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</si>
  <si>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</si>
  <si>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</si>
  <si>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</si>
  <si>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</si>
  <si>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</si>
  <si>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</si>
  <si>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</si>
  <si>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</si>
  <si>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</si>
  <si>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</si>
  <si>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</si>
  <si>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</si>
  <si>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</si>
  <si>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</si>
  <si>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</si>
  <si>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</si>
  <si>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</si>
  <si>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</si>
  <si>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</si>
  <si>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</si>
  <si>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</si>
  <si>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</si>
  <si>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</si>
  <si>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</si>
  <si>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</si>
  <si>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</si>
  <si>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</si>
  <si>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</si>
  <si>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</si>
  <si>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</si>
  <si>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</si>
  <si>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</si>
  <si>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</si>
  <si>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</si>
  <si>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</si>
  <si>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</si>
  <si>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</si>
  <si>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</si>
  <si>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</si>
  <si>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</si>
  <si>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</si>
  <si>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</si>
  <si>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</si>
  <si>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</si>
  <si>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</si>
  <si>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</si>
  <si>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</si>
  <si>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</si>
  <si>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</si>
  <si>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</si>
  <si>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</si>
  <si>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</si>
  <si>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</si>
  <si>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</si>
  <si>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</si>
  <si>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</si>
  <si>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</si>
  <si>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</si>
  <si>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</si>
  <si>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</si>
  <si>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</si>
  <si>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</si>
  <si>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</si>
  <si>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</si>
  <si>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</si>
  <si>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</si>
  <si>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</si>
  <si>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</si>
  <si>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</si>
  <si>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</si>
  <si>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</si>
  <si>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</si>
  <si>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</si>
  <si>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</si>
  <si>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</si>
  <si>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</si>
  <si>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</si>
  <si>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</si>
  <si>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</si>
  <si>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</si>
  <si>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</si>
  <si>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</si>
  <si>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</si>
  <si>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</si>
  <si>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</si>
  <si>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</si>
  <si>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</si>
  <si>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</si>
  <si>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</si>
  <si>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</si>
  <si>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</si>
  <si>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</si>
  <si>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</si>
  <si>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</si>
  <si>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</si>
  <si>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</si>
  <si>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</si>
  <si>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</si>
  <si>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Hyundai i20</t>
  </si>
  <si>
    <t>Kia Rio</t>
  </si>
  <si>
    <t>Mazda2</t>
  </si>
  <si>
    <t>MG MG3</t>
  </si>
  <si>
    <t>Renault Clio</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</si>
  <si>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</si>
  <si>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</si>
  <si>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</si>
  <si>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</si>
  <si>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</si>
  <si>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</si>
  <si>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</si>
  <si>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</si>
  <si>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</si>
  <si>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</si>
  <si>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</si>
  <si>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</si>
  <si>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</si>
  <si>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</si>
  <si>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</si>
  <si>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</si>
  <si>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</si>
  <si>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</si>
  <si>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</si>
  <si>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</si>
  <si>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</si>
  <si>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</si>
  <si>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</si>
  <si>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</si>
  <si>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</si>
  <si>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</si>
  <si>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</si>
  <si>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</si>
  <si>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</si>
  <si>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</si>
  <si>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</si>
  <si>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</si>
  <si>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</si>
  <si>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</si>
  <si>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</si>
  <si>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</si>
  <si>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</si>
  <si>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</si>
  <si>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</si>
  <si>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</si>
  <si>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</si>
  <si>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</si>
  <si>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</si>
  <si>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</si>
  <si>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</si>
  <si>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</si>
  <si>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</si>
  <si>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</si>
  <si>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</si>
  <si>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</si>
  <si>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</si>
  <si>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</si>
  <si>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</si>
  <si>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</si>
  <si>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</si>
  <si>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</si>
  <si>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</si>
  <si>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</si>
  <si>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</si>
  <si>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</si>
  <si>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</si>
  <si>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</si>
  <si>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</si>
  <si>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</si>
  <si>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</si>
  <si>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</si>
  <si>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</si>
  <si>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</si>
  <si>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</si>
  <si>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</si>
  <si>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</si>
  <si>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</si>
  <si>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</si>
  <si>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</si>
  <si>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</si>
  <si>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</si>
  <si>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</si>
  <si>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</si>
  <si>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</si>
  <si>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</si>
  <si>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</si>
  <si>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</si>
  <si>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</si>
  <si>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</si>
  <si>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Lexus LS</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</si>
  <si>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</si>
  <si>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</si>
  <si>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</si>
  <si>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</si>
  <si>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</si>
  <si>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</si>
  <si>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</si>
  <si>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</si>
  <si>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</si>
  <si>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</si>
  <si>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</si>
  <si>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</si>
  <si>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</si>
  <si>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</si>
  <si>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</si>
  <si>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</si>
  <si>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</si>
  <si>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</si>
  <si>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</si>
  <si>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</si>
  <si>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</si>
  <si>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</si>
  <si>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</si>
  <si>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</si>
  <si>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</si>
  <si>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</si>
  <si>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</si>
  <si>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</si>
  <si>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</si>
  <si>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</si>
  <si>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</si>
  <si>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</si>
  <si>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</si>
  <si>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</si>
  <si>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</si>
  <si>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</si>
  <si>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</si>
  <si>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</si>
  <si>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</si>
  <si>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</si>
  <si>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</si>
  <si>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</si>
  <si>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</si>
  <si>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</si>
  <si>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</si>
  <si>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</si>
  <si>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</si>
  <si>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</si>
  <si>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</si>
  <si>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Ferrari Coupe/Conv</t>
  </si>
  <si>
    <t>Lamborghini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</si>
  <si>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</si>
  <si>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</si>
  <si>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</si>
  <si>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</si>
  <si>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</si>
  <si>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</si>
  <si>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</si>
  <si>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</si>
  <si>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</si>
  <si>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</si>
  <si>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</si>
  <si>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</si>
  <si>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</si>
  <si>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</si>
  <si>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</si>
  <si>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</si>
  <si>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</si>
  <si>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</si>
  <si>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</si>
  <si>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</si>
  <si>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Citroen C4</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</si>
  <si>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</si>
  <si>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</si>
  <si>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</si>
  <si>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</si>
  <si>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</si>
  <si>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</si>
  <si>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</si>
  <si>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</si>
  <si>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</si>
  <si>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</si>
  <si>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</si>
  <si>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</si>
  <si>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</si>
  <si>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</si>
  <si>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</si>
  <si>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</si>
  <si>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</si>
  <si>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</si>
  <si>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</si>
  <si>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</si>
  <si>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</si>
  <si>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</si>
  <si>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</si>
  <si>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</si>
  <si>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</si>
  <si>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</si>
  <si>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</si>
  <si>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</si>
  <si>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</si>
  <si>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</si>
  <si>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</si>
  <si>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</si>
  <si>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</si>
  <si>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</si>
  <si>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</si>
  <si>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</si>
  <si>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</si>
  <si>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</si>
  <si>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</si>
  <si>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</si>
  <si>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</si>
  <si>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</si>
  <si>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</si>
  <si>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</si>
  <si>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</si>
  <si>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</si>
  <si>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</si>
  <si>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</si>
  <si>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</si>
  <si>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</si>
  <si>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</si>
  <si>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</si>
  <si>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</si>
  <si>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</si>
  <si>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</si>
  <si>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</si>
  <si>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</si>
  <si>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</si>
  <si>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</si>
  <si>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</si>
  <si>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</si>
  <si>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</si>
  <si>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</si>
  <si>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</si>
  <si>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</si>
  <si>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</si>
  <si>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</si>
  <si>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</si>
  <si>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</si>
  <si>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</si>
  <si>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</si>
  <si>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</si>
  <si>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</si>
  <si>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</si>
  <si>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</si>
  <si>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</si>
  <si>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</si>
  <si>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</si>
  <si>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</si>
  <si>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</si>
  <si>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</si>
  <si>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</si>
  <si>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</si>
  <si>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</si>
  <si>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</si>
  <si>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</si>
  <si>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</si>
  <si>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</si>
  <si>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</si>
  <si>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</si>
  <si>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</si>
  <si>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</si>
  <si>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</si>
  <si>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</si>
  <si>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</si>
  <si>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</si>
  <si>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</si>
  <si>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</si>
  <si>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</si>
  <si>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</si>
  <si>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</si>
  <si>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</si>
  <si>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</si>
  <si>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</si>
  <si>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</si>
  <si>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</si>
  <si>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</si>
  <si>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</si>
  <si>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</si>
  <si>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</si>
  <si>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</si>
  <si>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</si>
  <si>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</si>
  <si>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</si>
  <si>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</si>
  <si>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</si>
  <si>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</si>
  <si>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</si>
  <si>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</si>
  <si>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</si>
  <si>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</si>
  <si>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</si>
  <si>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</si>
  <si>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</si>
  <si>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</si>
  <si>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</si>
  <si>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</si>
  <si>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</si>
  <si>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</si>
  <si>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</si>
  <si>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</si>
  <si>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</si>
  <si>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</si>
  <si>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</si>
  <si>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</si>
  <si>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</si>
  <si>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</si>
  <si>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</si>
  <si>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</si>
  <si>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</si>
  <si>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</si>
  <si>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</si>
  <si>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</si>
  <si>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</si>
  <si>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</si>
  <si>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</si>
  <si>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</si>
  <si>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</si>
  <si>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</si>
  <si>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</si>
  <si>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</si>
  <si>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</si>
  <si>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</si>
  <si>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</si>
  <si>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</si>
  <si>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</si>
  <si>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</si>
  <si>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</si>
  <si>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</si>
  <si>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</si>
  <si>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</si>
  <si>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</si>
  <si>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</si>
  <si>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</si>
  <si>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</si>
  <si>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</si>
  <si>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</si>
  <si>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</si>
  <si>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</si>
  <si>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</si>
  <si>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</si>
  <si>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</si>
  <si>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</si>
  <si>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</si>
  <si>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</si>
  <si>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</si>
  <si>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</si>
  <si>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</si>
  <si>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</si>
  <si>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</si>
  <si>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</si>
  <si>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</si>
  <si>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</si>
  <si>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</si>
  <si>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</si>
  <si>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</si>
  <si>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</si>
  <si>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</si>
  <si>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</si>
  <si>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</si>
  <si>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</si>
  <si>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</si>
  <si>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</si>
  <si>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</si>
  <si>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</si>
  <si>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</si>
  <si>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</si>
  <si>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</si>
  <si>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Isuzu N-Series (MD)</t>
  </si>
  <si>
    <t>Iveco (MD)</t>
  </si>
  <si>
    <t>MAN (MD)</t>
  </si>
  <si>
    <t>Mercedes (MD)</t>
  </si>
  <si>
    <t>Scania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</si>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</sst>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101</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102</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103</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104</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105</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106</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107</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350</v>
      </c>
      <c r="B7" s="65">
        <v>0</v>
      </c>
      <c r="C7" s="34">
        <f>IF(B22=0, "-", B7/B22)</f>
        <v>0</v>
      </c>
      <c r="D7" s="65">
        <v>0</v>
      </c>
      <c r="E7" s="9">
        <f>IF(D22=0, "-", D7/D22)</f>
        <v>0</v>
      </c>
      <c r="F7" s="81">
        <v>0</v>
      </c>
      <c r="G7" s="34">
        <f>IF(F22=0, "-", F7/F22)</f>
        <v>0</v>
      </c>
      <c r="H7" s="65">
        <v>1</v>
      </c>
      <c r="I7" s="9">
        <f>IF(H22=0, "-", H7/H22)</f>
        <v>3.8270187523918868E-4</v>
      </c>
      <c r="J7" s="8" t="str">
        <f t="shared" ref="J7:J20" si="0">IF(D7=0, "-", IF((B7-D7)/D7&lt;10, (B7-D7)/D7, "&gt;999%"))</f>
        <v>-</v>
      </c>
      <c r="K7" s="9">
        <f t="shared" ref="K7:K20" si="1">IF(H7=0, "-", IF((F7-H7)/H7&lt;10, (F7-H7)/H7, "&gt;999%"))</f>
        <v>-1</v>
      </c>
    </row>
    <row r="8" spans="1:11" x14ac:dyDescent="0.2">
      <c r="A8" s="7" t="s">
        <v>351</v>
      </c>
      <c r="B8" s="65">
        <v>0</v>
      </c>
      <c r="C8" s="34">
        <f>IF(B22=0, "-", B8/B22)</f>
        <v>0</v>
      </c>
      <c r="D8" s="65">
        <v>1</v>
      </c>
      <c r="E8" s="9">
        <f>IF(D22=0, "-", D8/D22)</f>
        <v>3.8461538461538464E-3</v>
      </c>
      <c r="F8" s="81">
        <v>1</v>
      </c>
      <c r="G8" s="34">
        <f>IF(F22=0, "-", F8/F22)</f>
        <v>2.0746887966804979E-4</v>
      </c>
      <c r="H8" s="65">
        <v>6</v>
      </c>
      <c r="I8" s="9">
        <f>IF(H22=0, "-", H8/H22)</f>
        <v>2.2962112514351321E-3</v>
      </c>
      <c r="J8" s="8">
        <f t="shared" si="0"/>
        <v>-1</v>
      </c>
      <c r="K8" s="9">
        <f t="shared" si="1"/>
        <v>-0.83333333333333337</v>
      </c>
    </row>
    <row r="9" spans="1:11" x14ac:dyDescent="0.2">
      <c r="A9" s="7" t="s">
        <v>352</v>
      </c>
      <c r="B9" s="65">
        <v>10</v>
      </c>
      <c r="C9" s="34">
        <f>IF(B22=0, "-", B9/B22)</f>
        <v>2.3529411764705882E-2</v>
      </c>
      <c r="D9" s="65">
        <v>17</v>
      </c>
      <c r="E9" s="9">
        <f>IF(D22=0, "-", D9/D22)</f>
        <v>6.5384615384615388E-2</v>
      </c>
      <c r="F9" s="81">
        <v>250</v>
      </c>
      <c r="G9" s="34">
        <f>IF(F22=0, "-", F9/F22)</f>
        <v>5.1867219917012451E-2</v>
      </c>
      <c r="H9" s="65">
        <v>65</v>
      </c>
      <c r="I9" s="9">
        <f>IF(H22=0, "-", H9/H22)</f>
        <v>2.4875621890547265E-2</v>
      </c>
      <c r="J9" s="8">
        <f t="shared" si="0"/>
        <v>-0.41176470588235292</v>
      </c>
      <c r="K9" s="9">
        <f t="shared" si="1"/>
        <v>2.8461538461538463</v>
      </c>
    </row>
    <row r="10" spans="1:11" x14ac:dyDescent="0.2">
      <c r="A10" s="7" t="s">
        <v>353</v>
      </c>
      <c r="B10" s="65">
        <v>0</v>
      </c>
      <c r="C10" s="34">
        <f>IF(B22=0, "-", B10/B22)</f>
        <v>0</v>
      </c>
      <c r="D10" s="65">
        <v>0</v>
      </c>
      <c r="E10" s="9">
        <f>IF(D22=0, "-", D10/D22)</f>
        <v>0</v>
      </c>
      <c r="F10" s="81">
        <v>0</v>
      </c>
      <c r="G10" s="34">
        <f>IF(F22=0, "-", F10/F22)</f>
        <v>0</v>
      </c>
      <c r="H10" s="65">
        <v>211</v>
      </c>
      <c r="I10" s="9">
        <f>IF(H22=0, "-", H10/H22)</f>
        <v>8.0750095675468814E-2</v>
      </c>
      <c r="J10" s="8" t="str">
        <f t="shared" si="0"/>
        <v>-</v>
      </c>
      <c r="K10" s="9">
        <f t="shared" si="1"/>
        <v>-1</v>
      </c>
    </row>
    <row r="11" spans="1:11" x14ac:dyDescent="0.2">
      <c r="A11" s="7" t="s">
        <v>354</v>
      </c>
      <c r="B11" s="65">
        <v>46</v>
      </c>
      <c r="C11" s="34">
        <f>IF(B22=0, "-", B11/B22)</f>
        <v>0.10823529411764705</v>
      </c>
      <c r="D11" s="65">
        <v>20</v>
      </c>
      <c r="E11" s="9">
        <f>IF(D22=0, "-", D11/D22)</f>
        <v>7.6923076923076927E-2</v>
      </c>
      <c r="F11" s="81">
        <v>637</v>
      </c>
      <c r="G11" s="34">
        <f>IF(F22=0, "-", F11/F22)</f>
        <v>0.13215767634854772</v>
      </c>
      <c r="H11" s="65">
        <v>396</v>
      </c>
      <c r="I11" s="9">
        <f>IF(H22=0, "-", H11/H22)</f>
        <v>0.15154994259471871</v>
      </c>
      <c r="J11" s="8">
        <f t="shared" si="0"/>
        <v>1.3</v>
      </c>
      <c r="K11" s="9">
        <f t="shared" si="1"/>
        <v>0.60858585858585856</v>
      </c>
    </row>
    <row r="12" spans="1:11" x14ac:dyDescent="0.2">
      <c r="A12" s="7" t="s">
        <v>355</v>
      </c>
      <c r="B12" s="65">
        <v>50</v>
      </c>
      <c r="C12" s="34">
        <f>IF(B22=0, "-", B12/B22)</f>
        <v>0.11764705882352941</v>
      </c>
      <c r="D12" s="65">
        <v>0</v>
      </c>
      <c r="E12" s="9">
        <f>IF(D22=0, "-", D12/D22)</f>
        <v>0</v>
      </c>
      <c r="F12" s="81">
        <v>628</v>
      </c>
      <c r="G12" s="34">
        <f>IF(F22=0, "-", F12/F22)</f>
        <v>0.13029045643153528</v>
      </c>
      <c r="H12" s="65">
        <v>0</v>
      </c>
      <c r="I12" s="9">
        <f>IF(H22=0, "-", H12/H22)</f>
        <v>0</v>
      </c>
      <c r="J12" s="8" t="str">
        <f t="shared" si="0"/>
        <v>-</v>
      </c>
      <c r="K12" s="9" t="str">
        <f t="shared" si="1"/>
        <v>-</v>
      </c>
    </row>
    <row r="13" spans="1:11" x14ac:dyDescent="0.2">
      <c r="A13" s="7" t="s">
        <v>356</v>
      </c>
      <c r="B13" s="65">
        <v>84</v>
      </c>
      <c r="C13" s="34">
        <f>IF(B22=0, "-", B13/B22)</f>
        <v>0.1976470588235294</v>
      </c>
      <c r="D13" s="65">
        <v>90</v>
      </c>
      <c r="E13" s="9">
        <f>IF(D22=0, "-", D13/D22)</f>
        <v>0.34615384615384615</v>
      </c>
      <c r="F13" s="81">
        <v>1093</v>
      </c>
      <c r="G13" s="34">
        <f>IF(F22=0, "-", F13/F22)</f>
        <v>0.22676348547717842</v>
      </c>
      <c r="H13" s="65">
        <v>1117</v>
      </c>
      <c r="I13" s="9">
        <f>IF(H22=0, "-", H13/H22)</f>
        <v>0.42747799464217373</v>
      </c>
      <c r="J13" s="8">
        <f t="shared" si="0"/>
        <v>-6.6666666666666666E-2</v>
      </c>
      <c r="K13" s="9">
        <f t="shared" si="1"/>
        <v>-2.1486123545210387E-2</v>
      </c>
    </row>
    <row r="14" spans="1:11" x14ac:dyDescent="0.2">
      <c r="A14" s="7" t="s">
        <v>357</v>
      </c>
      <c r="B14" s="65">
        <v>10</v>
      </c>
      <c r="C14" s="34">
        <f>IF(B22=0, "-", B14/B22)</f>
        <v>2.3529411764705882E-2</v>
      </c>
      <c r="D14" s="65">
        <v>10</v>
      </c>
      <c r="E14" s="9">
        <f>IF(D22=0, "-", D14/D22)</f>
        <v>3.8461538461538464E-2</v>
      </c>
      <c r="F14" s="81">
        <v>207</v>
      </c>
      <c r="G14" s="34">
        <f>IF(F22=0, "-", F14/F22)</f>
        <v>4.2946058091286307E-2</v>
      </c>
      <c r="H14" s="65">
        <v>93</v>
      </c>
      <c r="I14" s="9">
        <f>IF(H22=0, "-", H14/H22)</f>
        <v>3.5591274397244549E-2</v>
      </c>
      <c r="J14" s="8">
        <f t="shared" si="0"/>
        <v>0</v>
      </c>
      <c r="K14" s="9">
        <f t="shared" si="1"/>
        <v>1.2258064516129032</v>
      </c>
    </row>
    <row r="15" spans="1:11" x14ac:dyDescent="0.2">
      <c r="A15" s="7" t="s">
        <v>358</v>
      </c>
      <c r="B15" s="65">
        <v>6</v>
      </c>
      <c r="C15" s="34">
        <f>IF(B22=0, "-", B15/B22)</f>
        <v>1.411764705882353E-2</v>
      </c>
      <c r="D15" s="65">
        <v>0</v>
      </c>
      <c r="E15" s="9">
        <f>IF(D22=0, "-", D15/D22)</f>
        <v>0</v>
      </c>
      <c r="F15" s="81">
        <v>56</v>
      </c>
      <c r="G15" s="34">
        <f>IF(F22=0, "-", F15/F22)</f>
        <v>1.1618257261410789E-2</v>
      </c>
      <c r="H15" s="65">
        <v>6</v>
      </c>
      <c r="I15" s="9">
        <f>IF(H22=0, "-", H15/H22)</f>
        <v>2.2962112514351321E-3</v>
      </c>
      <c r="J15" s="8" t="str">
        <f t="shared" si="0"/>
        <v>-</v>
      </c>
      <c r="K15" s="9">
        <f t="shared" si="1"/>
        <v>8.3333333333333339</v>
      </c>
    </row>
    <row r="16" spans="1:11" x14ac:dyDescent="0.2">
      <c r="A16" s="7" t="s">
        <v>359</v>
      </c>
      <c r="B16" s="65">
        <v>0</v>
      </c>
      <c r="C16" s="34">
        <f>IF(B22=0, "-", B16/B22)</f>
        <v>0</v>
      </c>
      <c r="D16" s="65">
        <v>0</v>
      </c>
      <c r="E16" s="9">
        <f>IF(D22=0, "-", D16/D22)</f>
        <v>0</v>
      </c>
      <c r="F16" s="81">
        <v>0</v>
      </c>
      <c r="G16" s="34">
        <f>IF(F22=0, "-", F16/F22)</f>
        <v>0</v>
      </c>
      <c r="H16" s="65">
        <v>4</v>
      </c>
      <c r="I16" s="9">
        <f>IF(H22=0, "-", H16/H22)</f>
        <v>1.5308075009567547E-3</v>
      </c>
      <c r="J16" s="8" t="str">
        <f t="shared" si="0"/>
        <v>-</v>
      </c>
      <c r="K16" s="9">
        <f t="shared" si="1"/>
        <v>-1</v>
      </c>
    </row>
    <row r="17" spans="1:11" x14ac:dyDescent="0.2">
      <c r="A17" s="7" t="s">
        <v>360</v>
      </c>
      <c r="B17" s="65">
        <v>55</v>
      </c>
      <c r="C17" s="34">
        <f>IF(B22=0, "-", B17/B22)</f>
        <v>0.12941176470588237</v>
      </c>
      <c r="D17" s="65">
        <v>16</v>
      </c>
      <c r="E17" s="9">
        <f>IF(D22=0, "-", D17/D22)</f>
        <v>6.1538461538461542E-2</v>
      </c>
      <c r="F17" s="81">
        <v>289</v>
      </c>
      <c r="G17" s="34">
        <f>IF(F22=0, "-", F17/F22)</f>
        <v>5.9958506224066392E-2</v>
      </c>
      <c r="H17" s="65">
        <v>61</v>
      </c>
      <c r="I17" s="9">
        <f>IF(H22=0, "-", H17/H22)</f>
        <v>2.3344814389590508E-2</v>
      </c>
      <c r="J17" s="8">
        <f t="shared" si="0"/>
        <v>2.4375</v>
      </c>
      <c r="K17" s="9">
        <f t="shared" si="1"/>
        <v>3.737704918032787</v>
      </c>
    </row>
    <row r="18" spans="1:11" x14ac:dyDescent="0.2">
      <c r="A18" s="7" t="s">
        <v>361</v>
      </c>
      <c r="B18" s="65">
        <v>74</v>
      </c>
      <c r="C18" s="34">
        <f>IF(B22=0, "-", B18/B22)</f>
        <v>0.17411764705882352</v>
      </c>
      <c r="D18" s="65">
        <v>26</v>
      </c>
      <c r="E18" s="9">
        <f>IF(D22=0, "-", D18/D22)</f>
        <v>0.1</v>
      </c>
      <c r="F18" s="81">
        <v>379</v>
      </c>
      <c r="G18" s="34">
        <f>IF(F22=0, "-", F18/F22)</f>
        <v>7.863070539419087E-2</v>
      </c>
      <c r="H18" s="65">
        <v>284</v>
      </c>
      <c r="I18" s="9">
        <f>IF(H22=0, "-", H18/H22)</f>
        <v>0.10868733256792958</v>
      </c>
      <c r="J18" s="8">
        <f t="shared" si="0"/>
        <v>1.8461538461538463</v>
      </c>
      <c r="K18" s="9">
        <f t="shared" si="1"/>
        <v>0.33450704225352113</v>
      </c>
    </row>
    <row r="19" spans="1:11" x14ac:dyDescent="0.2">
      <c r="A19" s="7" t="s">
        <v>362</v>
      </c>
      <c r="B19" s="65">
        <v>61</v>
      </c>
      <c r="C19" s="34">
        <f>IF(B22=0, "-", B19/B22)</f>
        <v>0.14352941176470588</v>
      </c>
      <c r="D19" s="65">
        <v>47</v>
      </c>
      <c r="E19" s="9">
        <f>IF(D22=0, "-", D19/D22)</f>
        <v>0.18076923076923077</v>
      </c>
      <c r="F19" s="81">
        <v>716</v>
      </c>
      <c r="G19" s="34">
        <f>IF(F22=0, "-", F19/F22)</f>
        <v>0.14854771784232365</v>
      </c>
      <c r="H19" s="65">
        <v>143</v>
      </c>
      <c r="I19" s="9">
        <f>IF(H22=0, "-", H19/H22)</f>
        <v>5.4726368159203981E-2</v>
      </c>
      <c r="J19" s="8">
        <f t="shared" si="0"/>
        <v>0.2978723404255319</v>
      </c>
      <c r="K19" s="9">
        <f t="shared" si="1"/>
        <v>4.0069930069930066</v>
      </c>
    </row>
    <row r="20" spans="1:11" x14ac:dyDescent="0.2">
      <c r="A20" s="7" t="s">
        <v>363</v>
      </c>
      <c r="B20" s="65">
        <v>29</v>
      </c>
      <c r="C20" s="34">
        <f>IF(B22=0, "-", B20/B22)</f>
        <v>6.8235294117647061E-2</v>
      </c>
      <c r="D20" s="65">
        <v>33</v>
      </c>
      <c r="E20" s="9">
        <f>IF(D22=0, "-", D20/D22)</f>
        <v>0.12692307692307692</v>
      </c>
      <c r="F20" s="81">
        <v>564</v>
      </c>
      <c r="G20" s="34">
        <f>IF(F22=0, "-", F20/F22)</f>
        <v>0.11701244813278008</v>
      </c>
      <c r="H20" s="65">
        <v>226</v>
      </c>
      <c r="I20" s="9">
        <f>IF(H22=0, "-", H20/H22)</f>
        <v>8.6490623804056643E-2</v>
      </c>
      <c r="J20" s="8">
        <f t="shared" si="0"/>
        <v>-0.12121212121212122</v>
      </c>
      <c r="K20" s="9">
        <f t="shared" si="1"/>
        <v>1.4955752212389382</v>
      </c>
    </row>
    <row r="21" spans="1:11" x14ac:dyDescent="0.2">
      <c r="A21" s="2"/>
      <c r="B21" s="68"/>
      <c r="C21" s="33"/>
      <c r="D21" s="68"/>
      <c r="E21" s="6"/>
      <c r="F21" s="82"/>
      <c r="G21" s="33"/>
      <c r="H21" s="68"/>
      <c r="I21" s="6"/>
      <c r="J21" s="5"/>
      <c r="K21" s="6"/>
    </row>
    <row r="22" spans="1:11" s="43" customFormat="1" x14ac:dyDescent="0.2">
      <c r="A22" s="162" t="s">
        <v>625</v>
      </c>
      <c r="B22" s="71">
        <f>SUM(B7:B21)</f>
        <v>425</v>
      </c>
      <c r="C22" s="40">
        <f>B22/7692</f>
        <v>5.5252210088403537E-2</v>
      </c>
      <c r="D22" s="71">
        <f>SUM(D7:D21)</f>
        <v>260</v>
      </c>
      <c r="E22" s="41">
        <f>D22/9098</f>
        <v>2.857770938667839E-2</v>
      </c>
      <c r="F22" s="77">
        <f>SUM(F7:F21)</f>
        <v>4820</v>
      </c>
      <c r="G22" s="42">
        <f>F22/106134</f>
        <v>4.5414287598695986E-2</v>
      </c>
      <c r="H22" s="71">
        <f>SUM(H7:H21)</f>
        <v>2613</v>
      </c>
      <c r="I22" s="41">
        <f>H22/89434</f>
        <v>2.9217076279714649E-2</v>
      </c>
      <c r="J22" s="37">
        <f>IF(D22=0, "-", IF((B22-D22)/D22&lt;10, (B22-D22)/D22, "&gt;999%"))</f>
        <v>0.63461538461538458</v>
      </c>
      <c r="K22" s="38">
        <f>IF(H22=0, "-", IF((F22-H22)/H22&lt;10, (F22-H22)/H22, "&gt;999%"))</f>
        <v>0.84462303865288935</v>
      </c>
    </row>
    <row r="23" spans="1:11" x14ac:dyDescent="0.2">
      <c r="B23" s="83"/>
      <c r="D23" s="83"/>
      <c r="F23" s="83"/>
      <c r="H23" s="83"/>
    </row>
    <row r="24" spans="1:11" s="43" customFormat="1" x14ac:dyDescent="0.2">
      <c r="A24" s="162" t="s">
        <v>625</v>
      </c>
      <c r="B24" s="71">
        <v>425</v>
      </c>
      <c r="C24" s="40">
        <f>B24/7692</f>
        <v>5.5252210088403537E-2</v>
      </c>
      <c r="D24" s="71">
        <v>260</v>
      </c>
      <c r="E24" s="41">
        <f>D24/9098</f>
        <v>2.857770938667839E-2</v>
      </c>
      <c r="F24" s="77">
        <v>4820</v>
      </c>
      <c r="G24" s="42">
        <f>F24/106134</f>
        <v>4.5414287598695986E-2</v>
      </c>
      <c r="H24" s="71">
        <v>2613</v>
      </c>
      <c r="I24" s="41">
        <f>H24/89434</f>
        <v>2.9217076279714649E-2</v>
      </c>
      <c r="J24" s="37">
        <f>IF(D24=0, "-", IF((B24-D24)/D24&lt;10, (B24-D24)/D24, "&gt;999%"))</f>
        <v>0.63461538461538458</v>
      </c>
      <c r="K24" s="38">
        <f>IF(H24=0, "-", IF((F24-H24)/H24&lt;10, (F24-H24)/H24, "&gt;999%"))</f>
        <v>0.84462303865288935</v>
      </c>
    </row>
    <row r="25" spans="1:11" x14ac:dyDescent="0.2">
      <c r="B25" s="83"/>
      <c r="D25" s="83"/>
      <c r="F25" s="83"/>
      <c r="H25" s="83"/>
    </row>
    <row r="26" spans="1:11" ht="15.75" x14ac:dyDescent="0.25">
      <c r="A26" s="164" t="s">
        <v>121</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151</v>
      </c>
      <c r="B28" s="61" t="s">
        <v>12</v>
      </c>
      <c r="C28" s="62" t="s">
        <v>13</v>
      </c>
      <c r="D28" s="61" t="s">
        <v>12</v>
      </c>
      <c r="E28" s="63" t="s">
        <v>13</v>
      </c>
      <c r="F28" s="62" t="s">
        <v>12</v>
      </c>
      <c r="G28" s="62" t="s">
        <v>13</v>
      </c>
      <c r="H28" s="61" t="s">
        <v>12</v>
      </c>
      <c r="I28" s="63" t="s">
        <v>13</v>
      </c>
      <c r="J28" s="61"/>
      <c r="K28" s="63"/>
    </row>
    <row r="29" spans="1:11" x14ac:dyDescent="0.2">
      <c r="A29" s="7" t="s">
        <v>364</v>
      </c>
      <c r="B29" s="65">
        <v>1</v>
      </c>
      <c r="C29" s="34">
        <f>IF(B55=0, "-", B29/B55)</f>
        <v>1.2658227848101266E-3</v>
      </c>
      <c r="D29" s="65">
        <v>0</v>
      </c>
      <c r="E29" s="9">
        <f>IF(D55=0, "-", D29/D55)</f>
        <v>0</v>
      </c>
      <c r="F29" s="81">
        <v>1</v>
      </c>
      <c r="G29" s="34">
        <f>IF(F55=0, "-", F29/F55)</f>
        <v>8.499787505312367E-5</v>
      </c>
      <c r="H29" s="65">
        <v>0</v>
      </c>
      <c r="I29" s="9">
        <f>IF(H55=0, "-", H29/H55)</f>
        <v>0</v>
      </c>
      <c r="J29" s="8" t="str">
        <f t="shared" ref="J29:J53" si="2">IF(D29=0, "-", IF((B29-D29)/D29&lt;10, (B29-D29)/D29, "&gt;999%"))</f>
        <v>-</v>
      </c>
      <c r="K29" s="9" t="str">
        <f t="shared" ref="K29:K53" si="3">IF(H29=0, "-", IF((F29-H29)/H29&lt;10, (F29-H29)/H29, "&gt;999%"))</f>
        <v>-</v>
      </c>
    </row>
    <row r="30" spans="1:11" x14ac:dyDescent="0.2">
      <c r="A30" s="7" t="s">
        <v>365</v>
      </c>
      <c r="B30" s="65">
        <v>0</v>
      </c>
      <c r="C30" s="34">
        <f>IF(B55=0, "-", B30/B55)</f>
        <v>0</v>
      </c>
      <c r="D30" s="65">
        <v>0</v>
      </c>
      <c r="E30" s="9">
        <f>IF(D55=0, "-", D30/D55)</f>
        <v>0</v>
      </c>
      <c r="F30" s="81">
        <v>0</v>
      </c>
      <c r="G30" s="34">
        <f>IF(F55=0, "-", F30/F55)</f>
        <v>0</v>
      </c>
      <c r="H30" s="65">
        <v>8</v>
      </c>
      <c r="I30" s="9">
        <f>IF(H55=0, "-", H30/H55)</f>
        <v>8.3533465594653859E-4</v>
      </c>
      <c r="J30" s="8" t="str">
        <f t="shared" si="2"/>
        <v>-</v>
      </c>
      <c r="K30" s="9">
        <f t="shared" si="3"/>
        <v>-1</v>
      </c>
    </row>
    <row r="31" spans="1:11" x14ac:dyDescent="0.2">
      <c r="A31" s="7" t="s">
        <v>366</v>
      </c>
      <c r="B31" s="65">
        <v>0</v>
      </c>
      <c r="C31" s="34">
        <f>IF(B55=0, "-", B31/B55)</f>
        <v>0</v>
      </c>
      <c r="D31" s="65">
        <v>13</v>
      </c>
      <c r="E31" s="9">
        <f>IF(D55=0, "-", D31/D55)</f>
        <v>1.2195121951219513E-2</v>
      </c>
      <c r="F31" s="81">
        <v>133</v>
      </c>
      <c r="G31" s="34">
        <f>IF(F55=0, "-", F31/F55)</f>
        <v>1.1304717382065448E-2</v>
      </c>
      <c r="H31" s="65">
        <v>123</v>
      </c>
      <c r="I31" s="9">
        <f>IF(H55=0, "-", H31/H55)</f>
        <v>1.2843270335178032E-2</v>
      </c>
      <c r="J31" s="8">
        <f t="shared" si="2"/>
        <v>-1</v>
      </c>
      <c r="K31" s="9">
        <f t="shared" si="3"/>
        <v>8.1300813008130079E-2</v>
      </c>
    </row>
    <row r="32" spans="1:11" x14ac:dyDescent="0.2">
      <c r="A32" s="7" t="s">
        <v>367</v>
      </c>
      <c r="B32" s="65">
        <v>75</v>
      </c>
      <c r="C32" s="34">
        <f>IF(B55=0, "-", B32/B55)</f>
        <v>9.49367088607595E-2</v>
      </c>
      <c r="D32" s="65">
        <v>0</v>
      </c>
      <c r="E32" s="9">
        <f>IF(D55=0, "-", D32/D55)</f>
        <v>0</v>
      </c>
      <c r="F32" s="81">
        <v>399</v>
      </c>
      <c r="G32" s="34">
        <f>IF(F55=0, "-", F32/F55)</f>
        <v>3.3914152146196343E-2</v>
      </c>
      <c r="H32" s="65">
        <v>0</v>
      </c>
      <c r="I32" s="9">
        <f>IF(H55=0, "-", H32/H55)</f>
        <v>0</v>
      </c>
      <c r="J32" s="8" t="str">
        <f t="shared" si="2"/>
        <v>-</v>
      </c>
      <c r="K32" s="9" t="str">
        <f t="shared" si="3"/>
        <v>-</v>
      </c>
    </row>
    <row r="33" spans="1:11" x14ac:dyDescent="0.2">
      <c r="A33" s="7" t="s">
        <v>368</v>
      </c>
      <c r="B33" s="65">
        <v>43</v>
      </c>
      <c r="C33" s="34">
        <f>IF(B55=0, "-", B33/B55)</f>
        <v>5.4430379746835442E-2</v>
      </c>
      <c r="D33" s="65">
        <v>63</v>
      </c>
      <c r="E33" s="9">
        <f>IF(D55=0, "-", D33/D55)</f>
        <v>5.9099437148217637E-2</v>
      </c>
      <c r="F33" s="81">
        <v>501</v>
      </c>
      <c r="G33" s="34">
        <f>IF(F55=0, "-", F33/F55)</f>
        <v>4.258393540161496E-2</v>
      </c>
      <c r="H33" s="65">
        <v>706</v>
      </c>
      <c r="I33" s="9">
        <f>IF(H55=0, "-", H33/H55)</f>
        <v>7.3718283387282035E-2</v>
      </c>
      <c r="J33" s="8">
        <f t="shared" si="2"/>
        <v>-0.31746031746031744</v>
      </c>
      <c r="K33" s="9">
        <f t="shared" si="3"/>
        <v>-0.29036827195467424</v>
      </c>
    </row>
    <row r="34" spans="1:11" x14ac:dyDescent="0.2">
      <c r="A34" s="7" t="s">
        <v>369</v>
      </c>
      <c r="B34" s="65">
        <v>39</v>
      </c>
      <c r="C34" s="34">
        <f>IF(B55=0, "-", B34/B55)</f>
        <v>4.9367088607594936E-2</v>
      </c>
      <c r="D34" s="65">
        <v>125</v>
      </c>
      <c r="E34" s="9">
        <f>IF(D55=0, "-", D34/D55)</f>
        <v>0.11726078799249531</v>
      </c>
      <c r="F34" s="81">
        <v>1325</v>
      </c>
      <c r="G34" s="34">
        <f>IF(F55=0, "-", F34/F55)</f>
        <v>0.11262218444538886</v>
      </c>
      <c r="H34" s="65">
        <v>1267</v>
      </c>
      <c r="I34" s="9">
        <f>IF(H55=0, "-", H34/H55)</f>
        <v>0.13229612613553304</v>
      </c>
      <c r="J34" s="8">
        <f t="shared" si="2"/>
        <v>-0.68799999999999994</v>
      </c>
      <c r="K34" s="9">
        <f t="shared" si="3"/>
        <v>4.5777426992896608E-2</v>
      </c>
    </row>
    <row r="35" spans="1:11" x14ac:dyDescent="0.2">
      <c r="A35" s="7" t="s">
        <v>370</v>
      </c>
      <c r="B35" s="65">
        <v>8</v>
      </c>
      <c r="C35" s="34">
        <f>IF(B55=0, "-", B35/B55)</f>
        <v>1.0126582278481013E-2</v>
      </c>
      <c r="D35" s="65">
        <v>11</v>
      </c>
      <c r="E35" s="9">
        <f>IF(D55=0, "-", D35/D55)</f>
        <v>1.0318949343339587E-2</v>
      </c>
      <c r="F35" s="81">
        <v>116</v>
      </c>
      <c r="G35" s="34">
        <f>IF(F55=0, "-", F35/F55)</f>
        <v>9.8597535061623453E-3</v>
      </c>
      <c r="H35" s="65">
        <v>53</v>
      </c>
      <c r="I35" s="9">
        <f>IF(H55=0, "-", H35/H55)</f>
        <v>5.5340920956458185E-3</v>
      </c>
      <c r="J35" s="8">
        <f t="shared" si="2"/>
        <v>-0.27272727272727271</v>
      </c>
      <c r="K35" s="9">
        <f t="shared" si="3"/>
        <v>1.1886792452830188</v>
      </c>
    </row>
    <row r="36" spans="1:11" x14ac:dyDescent="0.2">
      <c r="A36" s="7" t="s">
        <v>371</v>
      </c>
      <c r="B36" s="65">
        <v>12</v>
      </c>
      <c r="C36" s="34">
        <f>IF(B55=0, "-", B36/B55)</f>
        <v>1.5189873417721518E-2</v>
      </c>
      <c r="D36" s="65">
        <v>0</v>
      </c>
      <c r="E36" s="9">
        <f>IF(D55=0, "-", D36/D55)</f>
        <v>0</v>
      </c>
      <c r="F36" s="81">
        <v>45</v>
      </c>
      <c r="G36" s="34">
        <f>IF(F55=0, "-", F36/F55)</f>
        <v>3.824904377390565E-3</v>
      </c>
      <c r="H36" s="65">
        <v>0</v>
      </c>
      <c r="I36" s="9">
        <f>IF(H55=0, "-", H36/H55)</f>
        <v>0</v>
      </c>
      <c r="J36" s="8" t="str">
        <f t="shared" si="2"/>
        <v>-</v>
      </c>
      <c r="K36" s="9" t="str">
        <f t="shared" si="3"/>
        <v>-</v>
      </c>
    </row>
    <row r="37" spans="1:11" x14ac:dyDescent="0.2">
      <c r="A37" s="7" t="s">
        <v>372</v>
      </c>
      <c r="B37" s="65">
        <v>86</v>
      </c>
      <c r="C37" s="34">
        <f>IF(B55=0, "-", B37/B55)</f>
        <v>0.10886075949367088</v>
      </c>
      <c r="D37" s="65">
        <v>74</v>
      </c>
      <c r="E37" s="9">
        <f>IF(D55=0, "-", D37/D55)</f>
        <v>6.9418386491557224E-2</v>
      </c>
      <c r="F37" s="81">
        <v>727</v>
      </c>
      <c r="G37" s="34">
        <f>IF(F55=0, "-", F37/F55)</f>
        <v>6.1793455163620913E-2</v>
      </c>
      <c r="H37" s="65">
        <v>819</v>
      </c>
      <c r="I37" s="9">
        <f>IF(H55=0, "-", H37/H55)</f>
        <v>8.5517385402526888E-2</v>
      </c>
      <c r="J37" s="8">
        <f t="shared" si="2"/>
        <v>0.16216216216216217</v>
      </c>
      <c r="K37" s="9">
        <f t="shared" si="3"/>
        <v>-0.11233211233211234</v>
      </c>
    </row>
    <row r="38" spans="1:11" x14ac:dyDescent="0.2">
      <c r="A38" s="7" t="s">
        <v>373</v>
      </c>
      <c r="B38" s="65">
        <v>114</v>
      </c>
      <c r="C38" s="34">
        <f>IF(B55=0, "-", B38/B55)</f>
        <v>0.14430379746835442</v>
      </c>
      <c r="D38" s="65">
        <v>85</v>
      </c>
      <c r="E38" s="9">
        <f>IF(D55=0, "-", D38/D55)</f>
        <v>7.9737335834896811E-2</v>
      </c>
      <c r="F38" s="81">
        <v>1317</v>
      </c>
      <c r="G38" s="34">
        <f>IF(F55=0, "-", F38/F55)</f>
        <v>0.11194220144496388</v>
      </c>
      <c r="H38" s="65">
        <v>815</v>
      </c>
      <c r="I38" s="9">
        <f>IF(H55=0, "-", H38/H55)</f>
        <v>8.5099718074553618E-2</v>
      </c>
      <c r="J38" s="8">
        <f t="shared" si="2"/>
        <v>0.3411764705882353</v>
      </c>
      <c r="K38" s="9">
        <f t="shared" si="3"/>
        <v>0.61595092024539877</v>
      </c>
    </row>
    <row r="39" spans="1:11" x14ac:dyDescent="0.2">
      <c r="A39" s="7" t="s">
        <v>374</v>
      </c>
      <c r="B39" s="65">
        <v>3</v>
      </c>
      <c r="C39" s="34">
        <f>IF(B55=0, "-", B39/B55)</f>
        <v>3.7974683544303796E-3</v>
      </c>
      <c r="D39" s="65">
        <v>0</v>
      </c>
      <c r="E39" s="9">
        <f>IF(D55=0, "-", D39/D55)</f>
        <v>0</v>
      </c>
      <c r="F39" s="81">
        <v>93</v>
      </c>
      <c r="G39" s="34">
        <f>IF(F55=0, "-", F39/F55)</f>
        <v>7.9048023799405016E-3</v>
      </c>
      <c r="H39" s="65">
        <v>0</v>
      </c>
      <c r="I39" s="9">
        <f>IF(H55=0, "-", H39/H55)</f>
        <v>0</v>
      </c>
      <c r="J39" s="8" t="str">
        <f t="shared" si="2"/>
        <v>-</v>
      </c>
      <c r="K39" s="9" t="str">
        <f t="shared" si="3"/>
        <v>-</v>
      </c>
    </row>
    <row r="40" spans="1:11" x14ac:dyDescent="0.2">
      <c r="A40" s="7" t="s">
        <v>375</v>
      </c>
      <c r="B40" s="65">
        <v>183</v>
      </c>
      <c r="C40" s="34">
        <f>IF(B55=0, "-", B40/B55)</f>
        <v>0.23164556962025318</v>
      </c>
      <c r="D40" s="65">
        <v>40</v>
      </c>
      <c r="E40" s="9">
        <f>IF(D55=0, "-", D40/D55)</f>
        <v>3.7523452157598502E-2</v>
      </c>
      <c r="F40" s="81">
        <v>1223</v>
      </c>
      <c r="G40" s="34">
        <f>IF(F55=0, "-", F40/F55)</f>
        <v>0.10395240118997025</v>
      </c>
      <c r="H40" s="65">
        <v>305</v>
      </c>
      <c r="I40" s="9">
        <f>IF(H55=0, "-", H40/H55)</f>
        <v>3.1847133757961783E-2</v>
      </c>
      <c r="J40" s="8">
        <f t="shared" si="2"/>
        <v>3.5750000000000002</v>
      </c>
      <c r="K40" s="9">
        <f t="shared" si="3"/>
        <v>3.0098360655737704</v>
      </c>
    </row>
    <row r="41" spans="1:11" x14ac:dyDescent="0.2">
      <c r="A41" s="7" t="s">
        <v>376</v>
      </c>
      <c r="B41" s="65">
        <v>12</v>
      </c>
      <c r="C41" s="34">
        <f>IF(B55=0, "-", B41/B55)</f>
        <v>1.5189873417721518E-2</v>
      </c>
      <c r="D41" s="65">
        <v>253</v>
      </c>
      <c r="E41" s="9">
        <f>IF(D55=0, "-", D41/D55)</f>
        <v>0.23733583489681051</v>
      </c>
      <c r="F41" s="81">
        <v>1866</v>
      </c>
      <c r="G41" s="34">
        <f>IF(F55=0, "-", F41/F55)</f>
        <v>0.15860603484912877</v>
      </c>
      <c r="H41" s="65">
        <v>1847</v>
      </c>
      <c r="I41" s="9">
        <f>IF(H55=0, "-", H41/H55)</f>
        <v>0.1928578886916571</v>
      </c>
      <c r="J41" s="8">
        <f t="shared" si="2"/>
        <v>-0.95256916996047436</v>
      </c>
      <c r="K41" s="9">
        <f t="shared" si="3"/>
        <v>1.028695181375203E-2</v>
      </c>
    </row>
    <row r="42" spans="1:11" x14ac:dyDescent="0.2">
      <c r="A42" s="7" t="s">
        <v>377</v>
      </c>
      <c r="B42" s="65">
        <v>75</v>
      </c>
      <c r="C42" s="34">
        <f>IF(B55=0, "-", B42/B55)</f>
        <v>9.49367088607595E-2</v>
      </c>
      <c r="D42" s="65">
        <v>70</v>
      </c>
      <c r="E42" s="9">
        <f>IF(D55=0, "-", D42/D55)</f>
        <v>6.5666041275797379E-2</v>
      </c>
      <c r="F42" s="81">
        <v>749</v>
      </c>
      <c r="G42" s="34">
        <f>IF(F55=0, "-", F42/F55)</f>
        <v>6.3663408414789624E-2</v>
      </c>
      <c r="H42" s="65">
        <v>454</v>
      </c>
      <c r="I42" s="9">
        <f>IF(H55=0, "-", H42/H55)</f>
        <v>4.7405241724966067E-2</v>
      </c>
      <c r="J42" s="8">
        <f t="shared" si="2"/>
        <v>7.1428571428571425E-2</v>
      </c>
      <c r="K42" s="9">
        <f t="shared" si="3"/>
        <v>0.64977973568281944</v>
      </c>
    </row>
    <row r="43" spans="1:11" x14ac:dyDescent="0.2">
      <c r="A43" s="7" t="s">
        <v>378</v>
      </c>
      <c r="B43" s="65">
        <v>0</v>
      </c>
      <c r="C43" s="34">
        <f>IF(B55=0, "-", B43/B55)</f>
        <v>0</v>
      </c>
      <c r="D43" s="65">
        <v>77</v>
      </c>
      <c r="E43" s="9">
        <f>IF(D55=0, "-", D43/D55)</f>
        <v>7.2232645403377108E-2</v>
      </c>
      <c r="F43" s="81">
        <v>611</v>
      </c>
      <c r="G43" s="34">
        <f>IF(F55=0, "-", F43/F55)</f>
        <v>5.1933701657458566E-2</v>
      </c>
      <c r="H43" s="65">
        <v>754</v>
      </c>
      <c r="I43" s="9">
        <f>IF(H55=0, "-", H43/H55)</f>
        <v>7.8730291322961263E-2</v>
      </c>
      <c r="J43" s="8">
        <f t="shared" si="2"/>
        <v>-1</v>
      </c>
      <c r="K43" s="9">
        <f t="shared" si="3"/>
        <v>-0.18965517241379309</v>
      </c>
    </row>
    <row r="44" spans="1:11" x14ac:dyDescent="0.2">
      <c r="A44" s="7" t="s">
        <v>379</v>
      </c>
      <c r="B44" s="65">
        <v>2</v>
      </c>
      <c r="C44" s="34">
        <f>IF(B55=0, "-", B44/B55)</f>
        <v>2.5316455696202532E-3</v>
      </c>
      <c r="D44" s="65">
        <v>0</v>
      </c>
      <c r="E44" s="9">
        <f>IF(D55=0, "-", D44/D55)</f>
        <v>0</v>
      </c>
      <c r="F44" s="81">
        <v>30</v>
      </c>
      <c r="G44" s="34">
        <f>IF(F55=0, "-", F44/F55)</f>
        <v>2.5499362515937103E-3</v>
      </c>
      <c r="H44" s="65">
        <v>0</v>
      </c>
      <c r="I44" s="9">
        <f>IF(H55=0, "-", H44/H55)</f>
        <v>0</v>
      </c>
      <c r="J44" s="8" t="str">
        <f t="shared" si="2"/>
        <v>-</v>
      </c>
      <c r="K44" s="9" t="str">
        <f t="shared" si="3"/>
        <v>-</v>
      </c>
    </row>
    <row r="45" spans="1:11" x14ac:dyDescent="0.2">
      <c r="A45" s="7" t="s">
        <v>380</v>
      </c>
      <c r="B45" s="65">
        <v>3</v>
      </c>
      <c r="C45" s="34">
        <f>IF(B55=0, "-", B45/B55)</f>
        <v>3.7974683544303796E-3</v>
      </c>
      <c r="D45" s="65">
        <v>0</v>
      </c>
      <c r="E45" s="9">
        <f>IF(D55=0, "-", D45/D55)</f>
        <v>0</v>
      </c>
      <c r="F45" s="81">
        <v>35</v>
      </c>
      <c r="G45" s="34">
        <f>IF(F55=0, "-", F45/F55)</f>
        <v>2.9749256268593286E-3</v>
      </c>
      <c r="H45" s="65">
        <v>0</v>
      </c>
      <c r="I45" s="9">
        <f>IF(H55=0, "-", H45/H55)</f>
        <v>0</v>
      </c>
      <c r="J45" s="8" t="str">
        <f t="shared" si="2"/>
        <v>-</v>
      </c>
      <c r="K45" s="9" t="str">
        <f t="shared" si="3"/>
        <v>-</v>
      </c>
    </row>
    <row r="46" spans="1:11" x14ac:dyDescent="0.2">
      <c r="A46" s="7" t="s">
        <v>381</v>
      </c>
      <c r="B46" s="65">
        <v>0</v>
      </c>
      <c r="C46" s="34">
        <f>IF(B55=0, "-", B46/B55)</f>
        <v>0</v>
      </c>
      <c r="D46" s="65">
        <v>0</v>
      </c>
      <c r="E46" s="9">
        <f>IF(D55=0, "-", D46/D55)</f>
        <v>0</v>
      </c>
      <c r="F46" s="81">
        <v>0</v>
      </c>
      <c r="G46" s="34">
        <f>IF(F55=0, "-", F46/F55)</f>
        <v>0</v>
      </c>
      <c r="H46" s="65">
        <v>51</v>
      </c>
      <c r="I46" s="9">
        <f>IF(H55=0, "-", H46/H55)</f>
        <v>5.3252584316591835E-3</v>
      </c>
      <c r="J46" s="8" t="str">
        <f t="shared" si="2"/>
        <v>-</v>
      </c>
      <c r="K46" s="9">
        <f t="shared" si="3"/>
        <v>-1</v>
      </c>
    </row>
    <row r="47" spans="1:11" x14ac:dyDescent="0.2">
      <c r="A47" s="7" t="s">
        <v>382</v>
      </c>
      <c r="B47" s="65">
        <v>3</v>
      </c>
      <c r="C47" s="34">
        <f>IF(B55=0, "-", B47/B55)</f>
        <v>3.7974683544303796E-3</v>
      </c>
      <c r="D47" s="65">
        <v>9</v>
      </c>
      <c r="E47" s="9">
        <f>IF(D55=0, "-", D47/D55)</f>
        <v>8.4427767354596627E-3</v>
      </c>
      <c r="F47" s="81">
        <v>129</v>
      </c>
      <c r="G47" s="34">
        <f>IF(F55=0, "-", F47/F55)</f>
        <v>1.0964725881852953E-2</v>
      </c>
      <c r="H47" s="65">
        <v>25</v>
      </c>
      <c r="I47" s="9">
        <f>IF(H55=0, "-", H47/H55)</f>
        <v>2.610420799832933E-3</v>
      </c>
      <c r="J47" s="8">
        <f t="shared" si="2"/>
        <v>-0.66666666666666663</v>
      </c>
      <c r="K47" s="9">
        <f t="shared" si="3"/>
        <v>4.16</v>
      </c>
    </row>
    <row r="48" spans="1:11" x14ac:dyDescent="0.2">
      <c r="A48" s="7" t="s">
        <v>383</v>
      </c>
      <c r="B48" s="65">
        <v>0</v>
      </c>
      <c r="C48" s="34">
        <f>IF(B55=0, "-", B48/B55)</f>
        <v>0</v>
      </c>
      <c r="D48" s="65">
        <v>0</v>
      </c>
      <c r="E48" s="9">
        <f>IF(D55=0, "-", D48/D55)</f>
        <v>0</v>
      </c>
      <c r="F48" s="81">
        <v>0</v>
      </c>
      <c r="G48" s="34">
        <f>IF(F55=0, "-", F48/F55)</f>
        <v>0</v>
      </c>
      <c r="H48" s="65">
        <v>1</v>
      </c>
      <c r="I48" s="9">
        <f>IF(H55=0, "-", H48/H55)</f>
        <v>1.0441683199331732E-4</v>
      </c>
      <c r="J48" s="8" t="str">
        <f t="shared" si="2"/>
        <v>-</v>
      </c>
      <c r="K48" s="9">
        <f t="shared" si="3"/>
        <v>-1</v>
      </c>
    </row>
    <row r="49" spans="1:11" x14ac:dyDescent="0.2">
      <c r="A49" s="7" t="s">
        <v>384</v>
      </c>
      <c r="B49" s="65">
        <v>22</v>
      </c>
      <c r="C49" s="34">
        <f>IF(B55=0, "-", B49/B55)</f>
        <v>2.7848101265822784E-2</v>
      </c>
      <c r="D49" s="65">
        <v>83</v>
      </c>
      <c r="E49" s="9">
        <f>IF(D55=0, "-", D49/D55)</f>
        <v>7.7861163227016889E-2</v>
      </c>
      <c r="F49" s="81">
        <v>858</v>
      </c>
      <c r="G49" s="34">
        <f>IF(F55=0, "-", F49/F55)</f>
        <v>7.2928176795580113E-2</v>
      </c>
      <c r="H49" s="65">
        <v>684</v>
      </c>
      <c r="I49" s="9">
        <f>IF(H55=0, "-", H49/H55)</f>
        <v>7.142111308342905E-2</v>
      </c>
      <c r="J49" s="8">
        <f t="shared" si="2"/>
        <v>-0.73493975903614461</v>
      </c>
      <c r="K49" s="9">
        <f t="shared" si="3"/>
        <v>0.25438596491228072</v>
      </c>
    </row>
    <row r="50" spans="1:11" x14ac:dyDescent="0.2">
      <c r="A50" s="7" t="s">
        <v>385</v>
      </c>
      <c r="B50" s="65">
        <v>6</v>
      </c>
      <c r="C50" s="34">
        <f>IF(B55=0, "-", B50/B55)</f>
        <v>7.5949367088607592E-3</v>
      </c>
      <c r="D50" s="65">
        <v>13</v>
      </c>
      <c r="E50" s="9">
        <f>IF(D55=0, "-", D50/D55)</f>
        <v>1.2195121951219513E-2</v>
      </c>
      <c r="F50" s="81">
        <v>68</v>
      </c>
      <c r="G50" s="34">
        <f>IF(F55=0, "-", F50/F55)</f>
        <v>5.77985550361241E-3</v>
      </c>
      <c r="H50" s="65">
        <v>83</v>
      </c>
      <c r="I50" s="9">
        <f>IF(H55=0, "-", H50/H55)</f>
        <v>8.6665970554453374E-3</v>
      </c>
      <c r="J50" s="8">
        <f t="shared" si="2"/>
        <v>-0.53846153846153844</v>
      </c>
      <c r="K50" s="9">
        <f t="shared" si="3"/>
        <v>-0.18072289156626506</v>
      </c>
    </row>
    <row r="51" spans="1:11" x14ac:dyDescent="0.2">
      <c r="A51" s="7" t="s">
        <v>386</v>
      </c>
      <c r="B51" s="65">
        <v>24</v>
      </c>
      <c r="C51" s="34">
        <f>IF(B55=0, "-", B51/B55)</f>
        <v>3.0379746835443037E-2</v>
      </c>
      <c r="D51" s="65">
        <v>48</v>
      </c>
      <c r="E51" s="9">
        <f>IF(D55=0, "-", D51/D55)</f>
        <v>4.5028142589118199E-2</v>
      </c>
      <c r="F51" s="81">
        <v>602</v>
      </c>
      <c r="G51" s="34">
        <f>IF(F55=0, "-", F51/F55)</f>
        <v>5.1168720781980453E-2</v>
      </c>
      <c r="H51" s="65">
        <v>793</v>
      </c>
      <c r="I51" s="9">
        <f>IF(H55=0, "-", H51/H55)</f>
        <v>8.2802547770700632E-2</v>
      </c>
      <c r="J51" s="8">
        <f t="shared" si="2"/>
        <v>-0.5</v>
      </c>
      <c r="K51" s="9">
        <f t="shared" si="3"/>
        <v>-0.24085750315258511</v>
      </c>
    </row>
    <row r="52" spans="1:11" x14ac:dyDescent="0.2">
      <c r="A52" s="7" t="s">
        <v>387</v>
      </c>
      <c r="B52" s="65">
        <v>55</v>
      </c>
      <c r="C52" s="34">
        <f>IF(B55=0, "-", B52/B55)</f>
        <v>6.9620253164556958E-2</v>
      </c>
      <c r="D52" s="65">
        <v>75</v>
      </c>
      <c r="E52" s="9">
        <f>IF(D55=0, "-", D52/D55)</f>
        <v>7.0356472795497185E-2</v>
      </c>
      <c r="F52" s="81">
        <v>576</v>
      </c>
      <c r="G52" s="34">
        <f>IF(F55=0, "-", F52/F55)</f>
        <v>4.8958776030599234E-2</v>
      </c>
      <c r="H52" s="65">
        <v>674</v>
      </c>
      <c r="I52" s="9">
        <f>IF(H55=0, "-", H52/H55)</f>
        <v>7.0376944763495874E-2</v>
      </c>
      <c r="J52" s="8">
        <f t="shared" si="2"/>
        <v>-0.26666666666666666</v>
      </c>
      <c r="K52" s="9">
        <f t="shared" si="3"/>
        <v>-0.14540059347181009</v>
      </c>
    </row>
    <row r="53" spans="1:11" x14ac:dyDescent="0.2">
      <c r="A53" s="7" t="s">
        <v>388</v>
      </c>
      <c r="B53" s="65">
        <v>24</v>
      </c>
      <c r="C53" s="34">
        <f>IF(B55=0, "-", B53/B55)</f>
        <v>3.0379746835443037E-2</v>
      </c>
      <c r="D53" s="65">
        <v>27</v>
      </c>
      <c r="E53" s="9">
        <f>IF(D55=0, "-", D53/D55)</f>
        <v>2.5328330206378986E-2</v>
      </c>
      <c r="F53" s="81">
        <v>361</v>
      </c>
      <c r="G53" s="34">
        <f>IF(F55=0, "-", F53/F55)</f>
        <v>3.0684232894177644E-2</v>
      </c>
      <c r="H53" s="65">
        <v>115</v>
      </c>
      <c r="I53" s="9">
        <f>IF(H55=0, "-", H53/H55)</f>
        <v>1.2007935679231491E-2</v>
      </c>
      <c r="J53" s="8">
        <f t="shared" si="2"/>
        <v>-0.1111111111111111</v>
      </c>
      <c r="K53" s="9">
        <f t="shared" si="3"/>
        <v>2.1391304347826088</v>
      </c>
    </row>
    <row r="54" spans="1:11" x14ac:dyDescent="0.2">
      <c r="A54" s="2"/>
      <c r="B54" s="68"/>
      <c r="C54" s="33"/>
      <c r="D54" s="68"/>
      <c r="E54" s="6"/>
      <c r="F54" s="82"/>
      <c r="G54" s="33"/>
      <c r="H54" s="68"/>
      <c r="I54" s="6"/>
      <c r="J54" s="5"/>
      <c r="K54" s="6"/>
    </row>
    <row r="55" spans="1:11" s="43" customFormat="1" x14ac:dyDescent="0.2">
      <c r="A55" s="162" t="s">
        <v>624</v>
      </c>
      <c r="B55" s="71">
        <f>SUM(B29:B54)</f>
        <v>790</v>
      </c>
      <c r="C55" s="40">
        <f>B55/7692</f>
        <v>0.10270410816432657</v>
      </c>
      <c r="D55" s="71">
        <f>SUM(D29:D54)</f>
        <v>1066</v>
      </c>
      <c r="E55" s="41">
        <f>D55/9098</f>
        <v>0.11716860848538141</v>
      </c>
      <c r="F55" s="77">
        <f>SUM(F29:F54)</f>
        <v>11765</v>
      </c>
      <c r="G55" s="42">
        <f>F55/106134</f>
        <v>0.11085043435656811</v>
      </c>
      <c r="H55" s="71">
        <f>SUM(H29:H54)</f>
        <v>9577</v>
      </c>
      <c r="I55" s="41">
        <f>H55/89434</f>
        <v>0.10708455397276204</v>
      </c>
      <c r="J55" s="37">
        <f>IF(D55=0, "-", IF((B55-D55)/D55&lt;10, (B55-D55)/D55, "&gt;999%"))</f>
        <v>-0.25891181988742962</v>
      </c>
      <c r="K55" s="38">
        <f>IF(H55=0, "-", IF((F55-H55)/H55&lt;10, (F55-H55)/H55, "&gt;999%"))</f>
        <v>0.22846402840137831</v>
      </c>
    </row>
    <row r="56" spans="1:11" x14ac:dyDescent="0.2">
      <c r="B56" s="83"/>
      <c r="D56" s="83"/>
      <c r="F56" s="83"/>
      <c r="H56" s="83"/>
    </row>
    <row r="57" spans="1:11" x14ac:dyDescent="0.2">
      <c r="A57" s="163" t="s">
        <v>152</v>
      </c>
      <c r="B57" s="61" t="s">
        <v>12</v>
      </c>
      <c r="C57" s="62" t="s">
        <v>13</v>
      </c>
      <c r="D57" s="61" t="s">
        <v>12</v>
      </c>
      <c r="E57" s="63" t="s">
        <v>13</v>
      </c>
      <c r="F57" s="62" t="s">
        <v>12</v>
      </c>
      <c r="G57" s="62" t="s">
        <v>13</v>
      </c>
      <c r="H57" s="61" t="s">
        <v>12</v>
      </c>
      <c r="I57" s="63" t="s">
        <v>13</v>
      </c>
      <c r="J57" s="61"/>
      <c r="K57" s="63"/>
    </row>
    <row r="58" spans="1:11" x14ac:dyDescent="0.2">
      <c r="A58" s="7" t="s">
        <v>389</v>
      </c>
      <c r="B58" s="65">
        <v>1</v>
      </c>
      <c r="C58" s="34">
        <f>IF(B70=0, "-", B58/B70)</f>
        <v>1.6129032258064516E-2</v>
      </c>
      <c r="D58" s="65">
        <v>21</v>
      </c>
      <c r="E58" s="9">
        <f>IF(D70=0, "-", D58/D70)</f>
        <v>0.12280701754385964</v>
      </c>
      <c r="F58" s="81">
        <v>167</v>
      </c>
      <c r="G58" s="34">
        <f>IF(F70=0, "-", F58/F70)</f>
        <v>0.11430527036276524</v>
      </c>
      <c r="H58" s="65">
        <v>117</v>
      </c>
      <c r="I58" s="9">
        <f>IF(H70=0, "-", H58/H70)</f>
        <v>9.6138044371405093E-2</v>
      </c>
      <c r="J58" s="8">
        <f t="shared" ref="J58:J68" si="4">IF(D58=0, "-", IF((B58-D58)/D58&lt;10, (B58-D58)/D58, "&gt;999%"))</f>
        <v>-0.95238095238095233</v>
      </c>
      <c r="K58" s="9">
        <f t="shared" ref="K58:K68" si="5">IF(H58=0, "-", IF((F58-H58)/H58&lt;10, (F58-H58)/H58, "&gt;999%"))</f>
        <v>0.42735042735042733</v>
      </c>
    </row>
    <row r="59" spans="1:11" x14ac:dyDescent="0.2">
      <c r="A59" s="7" t="s">
        <v>390</v>
      </c>
      <c r="B59" s="65">
        <v>19</v>
      </c>
      <c r="C59" s="34">
        <f>IF(B70=0, "-", B59/B70)</f>
        <v>0.30645161290322581</v>
      </c>
      <c r="D59" s="65">
        <v>54</v>
      </c>
      <c r="E59" s="9">
        <f>IF(D70=0, "-", D59/D70)</f>
        <v>0.31578947368421051</v>
      </c>
      <c r="F59" s="81">
        <v>402</v>
      </c>
      <c r="G59" s="34">
        <f>IF(F70=0, "-", F59/F70)</f>
        <v>0.27515400410677621</v>
      </c>
      <c r="H59" s="65">
        <v>308</v>
      </c>
      <c r="I59" s="9">
        <f>IF(H70=0, "-", H59/H70)</f>
        <v>0.25308134757600659</v>
      </c>
      <c r="J59" s="8">
        <f t="shared" si="4"/>
        <v>-0.64814814814814814</v>
      </c>
      <c r="K59" s="9">
        <f t="shared" si="5"/>
        <v>0.30519480519480519</v>
      </c>
    </row>
    <row r="60" spans="1:11" x14ac:dyDescent="0.2">
      <c r="A60" s="7" t="s">
        <v>391</v>
      </c>
      <c r="B60" s="65">
        <v>14</v>
      </c>
      <c r="C60" s="34">
        <f>IF(B70=0, "-", B60/B70)</f>
        <v>0.22580645161290322</v>
      </c>
      <c r="D60" s="65">
        <v>15</v>
      </c>
      <c r="E60" s="9">
        <f>IF(D70=0, "-", D60/D70)</f>
        <v>8.771929824561403E-2</v>
      </c>
      <c r="F60" s="81">
        <v>187</v>
      </c>
      <c r="G60" s="34">
        <f>IF(F70=0, "-", F60/F70)</f>
        <v>0.12799452429842573</v>
      </c>
      <c r="H60" s="65">
        <v>142</v>
      </c>
      <c r="I60" s="9">
        <f>IF(H70=0, "-", H60/H70)</f>
        <v>0.11668036154478226</v>
      </c>
      <c r="J60" s="8">
        <f t="shared" si="4"/>
        <v>-6.6666666666666666E-2</v>
      </c>
      <c r="K60" s="9">
        <f t="shared" si="5"/>
        <v>0.31690140845070425</v>
      </c>
    </row>
    <row r="61" spans="1:11" x14ac:dyDescent="0.2">
      <c r="A61" s="7" t="s">
        <v>392</v>
      </c>
      <c r="B61" s="65">
        <v>1</v>
      </c>
      <c r="C61" s="34">
        <f>IF(B70=0, "-", B61/B70)</f>
        <v>1.6129032258064516E-2</v>
      </c>
      <c r="D61" s="65">
        <v>7</v>
      </c>
      <c r="E61" s="9">
        <f>IF(D70=0, "-", D61/D70)</f>
        <v>4.0935672514619881E-2</v>
      </c>
      <c r="F61" s="81">
        <v>66</v>
      </c>
      <c r="G61" s="34">
        <f>IF(F70=0, "-", F61/F70)</f>
        <v>4.5174537987679675E-2</v>
      </c>
      <c r="H61" s="65">
        <v>64</v>
      </c>
      <c r="I61" s="9">
        <f>IF(H70=0, "-", H61/H70)</f>
        <v>5.2588331963845519E-2</v>
      </c>
      <c r="J61" s="8">
        <f t="shared" si="4"/>
        <v>-0.8571428571428571</v>
      </c>
      <c r="K61" s="9">
        <f t="shared" si="5"/>
        <v>3.125E-2</v>
      </c>
    </row>
    <row r="62" spans="1:11" x14ac:dyDescent="0.2">
      <c r="A62" s="7" t="s">
        <v>393</v>
      </c>
      <c r="B62" s="65">
        <v>0</v>
      </c>
      <c r="C62" s="34">
        <f>IF(B70=0, "-", B62/B70)</f>
        <v>0</v>
      </c>
      <c r="D62" s="65">
        <v>0</v>
      </c>
      <c r="E62" s="9">
        <f>IF(D70=0, "-", D62/D70)</f>
        <v>0</v>
      </c>
      <c r="F62" s="81">
        <v>0</v>
      </c>
      <c r="G62" s="34">
        <f>IF(F70=0, "-", F62/F70)</f>
        <v>0</v>
      </c>
      <c r="H62" s="65">
        <v>6</v>
      </c>
      <c r="I62" s="9">
        <f>IF(H70=0, "-", H62/H70)</f>
        <v>4.9301561216105174E-3</v>
      </c>
      <c r="J62" s="8" t="str">
        <f t="shared" si="4"/>
        <v>-</v>
      </c>
      <c r="K62" s="9">
        <f t="shared" si="5"/>
        <v>-1</v>
      </c>
    </row>
    <row r="63" spans="1:11" x14ac:dyDescent="0.2">
      <c r="A63" s="7" t="s">
        <v>394</v>
      </c>
      <c r="B63" s="65">
        <v>0</v>
      </c>
      <c r="C63" s="34">
        <f>IF(B70=0, "-", B63/B70)</f>
        <v>0</v>
      </c>
      <c r="D63" s="65">
        <v>1</v>
      </c>
      <c r="E63" s="9">
        <f>IF(D70=0, "-", D63/D70)</f>
        <v>5.8479532163742687E-3</v>
      </c>
      <c r="F63" s="81">
        <v>48</v>
      </c>
      <c r="G63" s="34">
        <f>IF(F70=0, "-", F63/F70)</f>
        <v>3.2854209445585217E-2</v>
      </c>
      <c r="H63" s="65">
        <v>63</v>
      </c>
      <c r="I63" s="9">
        <f>IF(H70=0, "-", H63/H70)</f>
        <v>5.1766639276910435E-2</v>
      </c>
      <c r="J63" s="8">
        <f t="shared" si="4"/>
        <v>-1</v>
      </c>
      <c r="K63" s="9">
        <f t="shared" si="5"/>
        <v>-0.23809523809523808</v>
      </c>
    </row>
    <row r="64" spans="1:11" x14ac:dyDescent="0.2">
      <c r="A64" s="7" t="s">
        <v>395</v>
      </c>
      <c r="B64" s="65">
        <v>11</v>
      </c>
      <c r="C64" s="34">
        <f>IF(B70=0, "-", B64/B70)</f>
        <v>0.17741935483870969</v>
      </c>
      <c r="D64" s="65">
        <v>16</v>
      </c>
      <c r="E64" s="9">
        <f>IF(D70=0, "-", D64/D70)</f>
        <v>9.3567251461988299E-2</v>
      </c>
      <c r="F64" s="81">
        <v>120</v>
      </c>
      <c r="G64" s="34">
        <f>IF(F70=0, "-", F64/F70)</f>
        <v>8.2135523613963035E-2</v>
      </c>
      <c r="H64" s="65">
        <v>94</v>
      </c>
      <c r="I64" s="9">
        <f>IF(H70=0, "-", H64/H70)</f>
        <v>7.7239112571898111E-2</v>
      </c>
      <c r="J64" s="8">
        <f t="shared" si="4"/>
        <v>-0.3125</v>
      </c>
      <c r="K64" s="9">
        <f t="shared" si="5"/>
        <v>0.27659574468085107</v>
      </c>
    </row>
    <row r="65" spans="1:11" x14ac:dyDescent="0.2">
      <c r="A65" s="7" t="s">
        <v>396</v>
      </c>
      <c r="B65" s="65">
        <v>1</v>
      </c>
      <c r="C65" s="34">
        <f>IF(B70=0, "-", B65/B70)</f>
        <v>1.6129032258064516E-2</v>
      </c>
      <c r="D65" s="65">
        <v>0</v>
      </c>
      <c r="E65" s="9">
        <f>IF(D70=0, "-", D65/D70)</f>
        <v>0</v>
      </c>
      <c r="F65" s="81">
        <v>23</v>
      </c>
      <c r="G65" s="34">
        <f>IF(F70=0, "-", F65/F70)</f>
        <v>1.5742642026009581E-2</v>
      </c>
      <c r="H65" s="65">
        <v>0</v>
      </c>
      <c r="I65" s="9">
        <f>IF(H70=0, "-", H65/H70)</f>
        <v>0</v>
      </c>
      <c r="J65" s="8" t="str">
        <f t="shared" si="4"/>
        <v>-</v>
      </c>
      <c r="K65" s="9" t="str">
        <f t="shared" si="5"/>
        <v>-</v>
      </c>
    </row>
    <row r="66" spans="1:11" x14ac:dyDescent="0.2">
      <c r="A66" s="7" t="s">
        <v>397</v>
      </c>
      <c r="B66" s="65">
        <v>11</v>
      </c>
      <c r="C66" s="34">
        <f>IF(B70=0, "-", B66/B70)</f>
        <v>0.17741935483870969</v>
      </c>
      <c r="D66" s="65">
        <v>27</v>
      </c>
      <c r="E66" s="9">
        <f>IF(D70=0, "-", D66/D70)</f>
        <v>0.15789473684210525</v>
      </c>
      <c r="F66" s="81">
        <v>151</v>
      </c>
      <c r="G66" s="34">
        <f>IF(F70=0, "-", F66/F70)</f>
        <v>0.10335386721423682</v>
      </c>
      <c r="H66" s="65">
        <v>175</v>
      </c>
      <c r="I66" s="9">
        <f>IF(H70=0, "-", H66/H70)</f>
        <v>0.14379622021364011</v>
      </c>
      <c r="J66" s="8">
        <f t="shared" si="4"/>
        <v>-0.59259259259259256</v>
      </c>
      <c r="K66" s="9">
        <f t="shared" si="5"/>
        <v>-0.13714285714285715</v>
      </c>
    </row>
    <row r="67" spans="1:11" x14ac:dyDescent="0.2">
      <c r="A67" s="7" t="s">
        <v>398</v>
      </c>
      <c r="B67" s="65">
        <v>2</v>
      </c>
      <c r="C67" s="34">
        <f>IF(B70=0, "-", B67/B70)</f>
        <v>3.2258064516129031E-2</v>
      </c>
      <c r="D67" s="65">
        <v>5</v>
      </c>
      <c r="E67" s="9">
        <f>IF(D70=0, "-", D67/D70)</f>
        <v>2.9239766081871343E-2</v>
      </c>
      <c r="F67" s="81">
        <v>76</v>
      </c>
      <c r="G67" s="34">
        <f>IF(F70=0, "-", F67/F70)</f>
        <v>5.2019164955509928E-2</v>
      </c>
      <c r="H67" s="65">
        <v>51</v>
      </c>
      <c r="I67" s="9">
        <f>IF(H70=0, "-", H67/H70)</f>
        <v>4.1906327033689399E-2</v>
      </c>
      <c r="J67" s="8">
        <f t="shared" si="4"/>
        <v>-0.6</v>
      </c>
      <c r="K67" s="9">
        <f t="shared" si="5"/>
        <v>0.49019607843137253</v>
      </c>
    </row>
    <row r="68" spans="1:11" x14ac:dyDescent="0.2">
      <c r="A68" s="7" t="s">
        <v>399</v>
      </c>
      <c r="B68" s="65">
        <v>2</v>
      </c>
      <c r="C68" s="34">
        <f>IF(B70=0, "-", B68/B70)</f>
        <v>3.2258064516129031E-2</v>
      </c>
      <c r="D68" s="65">
        <v>25</v>
      </c>
      <c r="E68" s="9">
        <f>IF(D70=0, "-", D68/D70)</f>
        <v>0.14619883040935672</v>
      </c>
      <c r="F68" s="81">
        <v>221</v>
      </c>
      <c r="G68" s="34">
        <f>IF(F70=0, "-", F68/F70)</f>
        <v>0.15126625598904861</v>
      </c>
      <c r="H68" s="65">
        <v>197</v>
      </c>
      <c r="I68" s="9">
        <f>IF(H70=0, "-", H68/H70)</f>
        <v>0.161873459326212</v>
      </c>
      <c r="J68" s="8">
        <f t="shared" si="4"/>
        <v>-0.92</v>
      </c>
      <c r="K68" s="9">
        <f t="shared" si="5"/>
        <v>0.12182741116751269</v>
      </c>
    </row>
    <row r="69" spans="1:11" x14ac:dyDescent="0.2">
      <c r="A69" s="2"/>
      <c r="B69" s="68"/>
      <c r="C69" s="33"/>
      <c r="D69" s="68"/>
      <c r="E69" s="6"/>
      <c r="F69" s="82"/>
      <c r="G69" s="33"/>
      <c r="H69" s="68"/>
      <c r="I69" s="6"/>
      <c r="J69" s="5"/>
      <c r="K69" s="6"/>
    </row>
    <row r="70" spans="1:11" s="43" customFormat="1" x14ac:dyDescent="0.2">
      <c r="A70" s="162" t="s">
        <v>623</v>
      </c>
      <c r="B70" s="71">
        <f>SUM(B58:B69)</f>
        <v>62</v>
      </c>
      <c r="C70" s="40">
        <f>B70/7692</f>
        <v>8.0603224128965156E-3</v>
      </c>
      <c r="D70" s="71">
        <f>SUM(D58:D69)</f>
        <v>171</v>
      </c>
      <c r="E70" s="41">
        <f>D70/9098</f>
        <v>1.8795339635084635E-2</v>
      </c>
      <c r="F70" s="77">
        <f>SUM(F58:F69)</f>
        <v>1461</v>
      </c>
      <c r="G70" s="42">
        <f>F70/106134</f>
        <v>1.3765617050144157E-2</v>
      </c>
      <c r="H70" s="71">
        <f>SUM(H58:H69)</f>
        <v>1217</v>
      </c>
      <c r="I70" s="41">
        <f>H70/89434</f>
        <v>1.3607800165485162E-2</v>
      </c>
      <c r="J70" s="37">
        <f>IF(D70=0, "-", IF((B70-D70)/D70&lt;10, (B70-D70)/D70, "&gt;999%"))</f>
        <v>-0.63742690058479534</v>
      </c>
      <c r="K70" s="38">
        <f>IF(H70=0, "-", IF((F70-H70)/H70&lt;10, (F70-H70)/H70, "&gt;999%"))</f>
        <v>0.20049301561216104</v>
      </c>
    </row>
    <row r="71" spans="1:11" x14ac:dyDescent="0.2">
      <c r="B71" s="83"/>
      <c r="D71" s="83"/>
      <c r="F71" s="83"/>
      <c r="H71" s="83"/>
    </row>
    <row r="72" spans="1:11" s="43" customFormat="1" x14ac:dyDescent="0.2">
      <c r="A72" s="162" t="s">
        <v>622</v>
      </c>
      <c r="B72" s="71">
        <v>852</v>
      </c>
      <c r="C72" s="40">
        <f>B72/7692</f>
        <v>0.11076443057722309</v>
      </c>
      <c r="D72" s="71">
        <v>1237</v>
      </c>
      <c r="E72" s="41">
        <f>D72/9098</f>
        <v>0.13596394812046603</v>
      </c>
      <c r="F72" s="77">
        <v>13226</v>
      </c>
      <c r="G72" s="42">
        <f>F72/106134</f>
        <v>0.12461605140671227</v>
      </c>
      <c r="H72" s="71">
        <v>10794</v>
      </c>
      <c r="I72" s="41">
        <f>H72/89434</f>
        <v>0.12069235413824719</v>
      </c>
      <c r="J72" s="37">
        <f>IF(D72=0, "-", IF((B72-D72)/D72&lt;10, (B72-D72)/D72, "&gt;999%"))</f>
        <v>-0.31123686337914308</v>
      </c>
      <c r="K72" s="38">
        <f>IF(H72=0, "-", IF((F72-H72)/H72&lt;10, (F72-H72)/H72, "&gt;999%"))</f>
        <v>0.22531035760607745</v>
      </c>
    </row>
    <row r="73" spans="1:11" x14ac:dyDescent="0.2">
      <c r="B73" s="83"/>
      <c r="D73" s="83"/>
      <c r="F73" s="83"/>
      <c r="H73" s="83"/>
    </row>
    <row r="74" spans="1:11" ht="15.75" x14ac:dyDescent="0.25">
      <c r="A74" s="164" t="s">
        <v>122</v>
      </c>
      <c r="B74" s="196" t="s">
        <v>1</v>
      </c>
      <c r="C74" s="200"/>
      <c r="D74" s="200"/>
      <c r="E74" s="197"/>
      <c r="F74" s="196" t="s">
        <v>14</v>
      </c>
      <c r="G74" s="200"/>
      <c r="H74" s="200"/>
      <c r="I74" s="197"/>
      <c r="J74" s="196" t="s">
        <v>15</v>
      </c>
      <c r="K74" s="197"/>
    </row>
    <row r="75" spans="1:11" x14ac:dyDescent="0.2">
      <c r="A75" s="22"/>
      <c r="B75" s="196">
        <f>VALUE(RIGHT($B$2, 4))</f>
        <v>2021</v>
      </c>
      <c r="C75" s="197"/>
      <c r="D75" s="196">
        <f>B75-1</f>
        <v>2020</v>
      </c>
      <c r="E75" s="204"/>
      <c r="F75" s="196">
        <f>B75</f>
        <v>2021</v>
      </c>
      <c r="G75" s="204"/>
      <c r="H75" s="196">
        <f>D75</f>
        <v>2020</v>
      </c>
      <c r="I75" s="204"/>
      <c r="J75" s="140" t="s">
        <v>4</v>
      </c>
      <c r="K75" s="141" t="s">
        <v>2</v>
      </c>
    </row>
    <row r="76" spans="1:11" x14ac:dyDescent="0.2">
      <c r="A76" s="163" t="s">
        <v>153</v>
      </c>
      <c r="B76" s="61" t="s">
        <v>12</v>
      </c>
      <c r="C76" s="62" t="s">
        <v>13</v>
      </c>
      <c r="D76" s="61" t="s">
        <v>12</v>
      </c>
      <c r="E76" s="63" t="s">
        <v>13</v>
      </c>
      <c r="F76" s="62" t="s">
        <v>12</v>
      </c>
      <c r="G76" s="62" t="s">
        <v>13</v>
      </c>
      <c r="H76" s="61" t="s">
        <v>12</v>
      </c>
      <c r="I76" s="63" t="s">
        <v>13</v>
      </c>
      <c r="J76" s="61"/>
      <c r="K76" s="63"/>
    </row>
    <row r="77" spans="1:11" x14ac:dyDescent="0.2">
      <c r="A77" s="7" t="s">
        <v>400</v>
      </c>
      <c r="B77" s="65">
        <v>0</v>
      </c>
      <c r="C77" s="34">
        <f>IF(B99=0, "-", B77/B99)</f>
        <v>0</v>
      </c>
      <c r="D77" s="65">
        <v>0</v>
      </c>
      <c r="E77" s="9">
        <f>IF(D99=0, "-", D77/D99)</f>
        <v>0</v>
      </c>
      <c r="F77" s="81">
        <v>3</v>
      </c>
      <c r="G77" s="34">
        <f>IF(F99=0, "-", F77/F99)</f>
        <v>1.9206145966709347E-4</v>
      </c>
      <c r="H77" s="65">
        <v>5</v>
      </c>
      <c r="I77" s="9">
        <f>IF(H99=0, "-", H77/H99)</f>
        <v>3.3022917905026086E-4</v>
      </c>
      <c r="J77" s="8" t="str">
        <f t="shared" ref="J77:J97" si="6">IF(D77=0, "-", IF((B77-D77)/D77&lt;10, (B77-D77)/D77, "&gt;999%"))</f>
        <v>-</v>
      </c>
      <c r="K77" s="9">
        <f t="shared" ref="K77:K97" si="7">IF(H77=0, "-", IF((F77-H77)/H77&lt;10, (F77-H77)/H77, "&gt;999%"))</f>
        <v>-0.4</v>
      </c>
    </row>
    <row r="78" spans="1:11" x14ac:dyDescent="0.2">
      <c r="A78" s="7" t="s">
        <v>401</v>
      </c>
      <c r="B78" s="65">
        <v>26</v>
      </c>
      <c r="C78" s="34">
        <f>IF(B99=0, "-", B78/B99)</f>
        <v>2.0569620253164556E-2</v>
      </c>
      <c r="D78" s="65">
        <v>38</v>
      </c>
      <c r="E78" s="9">
        <f>IF(D99=0, "-", D78/D99)</f>
        <v>2.7027027027027029E-2</v>
      </c>
      <c r="F78" s="81">
        <v>175</v>
      </c>
      <c r="G78" s="34">
        <f>IF(F99=0, "-", F78/F99)</f>
        <v>1.1203585147247119E-2</v>
      </c>
      <c r="H78" s="65">
        <v>176</v>
      </c>
      <c r="I78" s="9">
        <f>IF(H99=0, "-", H78/H99)</f>
        <v>1.1624067102569182E-2</v>
      </c>
      <c r="J78" s="8">
        <f t="shared" si="6"/>
        <v>-0.31578947368421051</v>
      </c>
      <c r="K78" s="9">
        <f t="shared" si="7"/>
        <v>-5.681818181818182E-3</v>
      </c>
    </row>
    <row r="79" spans="1:11" x14ac:dyDescent="0.2">
      <c r="A79" s="7" t="s">
        <v>402</v>
      </c>
      <c r="B79" s="65">
        <v>38</v>
      </c>
      <c r="C79" s="34">
        <f>IF(B99=0, "-", B79/B99)</f>
        <v>3.0063291139240507E-2</v>
      </c>
      <c r="D79" s="65">
        <v>9</v>
      </c>
      <c r="E79" s="9">
        <f>IF(D99=0, "-", D79/D99)</f>
        <v>6.4011379800853483E-3</v>
      </c>
      <c r="F79" s="81">
        <v>322</v>
      </c>
      <c r="G79" s="34">
        <f>IF(F99=0, "-", F79/F99)</f>
        <v>2.0614596670934699E-2</v>
      </c>
      <c r="H79" s="65">
        <v>63</v>
      </c>
      <c r="I79" s="9">
        <f>IF(H99=0, "-", H79/H99)</f>
        <v>4.160887656033287E-3</v>
      </c>
      <c r="J79" s="8">
        <f t="shared" si="6"/>
        <v>3.2222222222222223</v>
      </c>
      <c r="K79" s="9">
        <f t="shared" si="7"/>
        <v>4.1111111111111107</v>
      </c>
    </row>
    <row r="80" spans="1:11" x14ac:dyDescent="0.2">
      <c r="A80" s="7" t="s">
        <v>403</v>
      </c>
      <c r="B80" s="65">
        <v>0</v>
      </c>
      <c r="C80" s="34">
        <f>IF(B99=0, "-", B80/B99)</f>
        <v>0</v>
      </c>
      <c r="D80" s="65">
        <v>0</v>
      </c>
      <c r="E80" s="9">
        <f>IF(D99=0, "-", D80/D99)</f>
        <v>0</v>
      </c>
      <c r="F80" s="81">
        <v>0</v>
      </c>
      <c r="G80" s="34">
        <f>IF(F99=0, "-", F80/F99)</f>
        <v>0</v>
      </c>
      <c r="H80" s="65">
        <v>127</v>
      </c>
      <c r="I80" s="9">
        <f>IF(H99=0, "-", H80/H99)</f>
        <v>8.387821147876626E-3</v>
      </c>
      <c r="J80" s="8" t="str">
        <f t="shared" si="6"/>
        <v>-</v>
      </c>
      <c r="K80" s="9">
        <f t="shared" si="7"/>
        <v>-1</v>
      </c>
    </row>
    <row r="81" spans="1:11" x14ac:dyDescent="0.2">
      <c r="A81" s="7" t="s">
        <v>404</v>
      </c>
      <c r="B81" s="65">
        <v>45</v>
      </c>
      <c r="C81" s="34">
        <f>IF(B99=0, "-", B81/B99)</f>
        <v>3.5601265822784812E-2</v>
      </c>
      <c r="D81" s="65">
        <v>63</v>
      </c>
      <c r="E81" s="9">
        <f>IF(D99=0, "-", D81/D99)</f>
        <v>4.4807965860597439E-2</v>
      </c>
      <c r="F81" s="81">
        <v>678</v>
      </c>
      <c r="G81" s="34">
        <f>IF(F99=0, "-", F81/F99)</f>
        <v>4.3405889884763127E-2</v>
      </c>
      <c r="H81" s="65">
        <v>875</v>
      </c>
      <c r="I81" s="9">
        <f>IF(H99=0, "-", H81/H99)</f>
        <v>5.7790106333795652E-2</v>
      </c>
      <c r="J81" s="8">
        <f t="shared" si="6"/>
        <v>-0.2857142857142857</v>
      </c>
      <c r="K81" s="9">
        <f t="shared" si="7"/>
        <v>-0.22514285714285714</v>
      </c>
    </row>
    <row r="82" spans="1:11" x14ac:dyDescent="0.2">
      <c r="A82" s="7" t="s">
        <v>405</v>
      </c>
      <c r="B82" s="65">
        <v>40</v>
      </c>
      <c r="C82" s="34">
        <f>IF(B99=0, "-", B82/B99)</f>
        <v>3.1645569620253167E-2</v>
      </c>
      <c r="D82" s="65">
        <v>213</v>
      </c>
      <c r="E82" s="9">
        <f>IF(D99=0, "-", D82/D99)</f>
        <v>0.15149359886201991</v>
      </c>
      <c r="F82" s="81">
        <v>1375</v>
      </c>
      <c r="G82" s="34">
        <f>IF(F99=0, "-", F82/F99)</f>
        <v>8.8028169014084501E-2</v>
      </c>
      <c r="H82" s="65">
        <v>1770</v>
      </c>
      <c r="I82" s="9">
        <f>IF(H99=0, "-", H82/H99)</f>
        <v>0.11690112938379235</v>
      </c>
      <c r="J82" s="8">
        <f t="shared" si="6"/>
        <v>-0.81220657276995301</v>
      </c>
      <c r="K82" s="9">
        <f t="shared" si="7"/>
        <v>-0.2231638418079096</v>
      </c>
    </row>
    <row r="83" spans="1:11" x14ac:dyDescent="0.2">
      <c r="A83" s="7" t="s">
        <v>406</v>
      </c>
      <c r="B83" s="65">
        <v>0</v>
      </c>
      <c r="C83" s="34">
        <f>IF(B99=0, "-", B83/B99)</f>
        <v>0</v>
      </c>
      <c r="D83" s="65">
        <v>1</v>
      </c>
      <c r="E83" s="9">
        <f>IF(D99=0, "-", D83/D99)</f>
        <v>7.1123755334281653E-4</v>
      </c>
      <c r="F83" s="81">
        <v>25</v>
      </c>
      <c r="G83" s="34">
        <f>IF(F99=0, "-", F83/F99)</f>
        <v>1.6005121638924455E-3</v>
      </c>
      <c r="H83" s="65">
        <v>17</v>
      </c>
      <c r="I83" s="9">
        <f>IF(H99=0, "-", H83/H99)</f>
        <v>1.122779208770887E-3</v>
      </c>
      <c r="J83" s="8">
        <f t="shared" si="6"/>
        <v>-1</v>
      </c>
      <c r="K83" s="9">
        <f t="shared" si="7"/>
        <v>0.47058823529411764</v>
      </c>
    </row>
    <row r="84" spans="1:11" x14ac:dyDescent="0.2">
      <c r="A84" s="7" t="s">
        <v>407</v>
      </c>
      <c r="B84" s="65">
        <v>79</v>
      </c>
      <c r="C84" s="34">
        <f>IF(B99=0, "-", B84/B99)</f>
        <v>6.25E-2</v>
      </c>
      <c r="D84" s="65">
        <v>56</v>
      </c>
      <c r="E84" s="9">
        <f>IF(D99=0, "-", D84/D99)</f>
        <v>3.9829302987197723E-2</v>
      </c>
      <c r="F84" s="81">
        <v>669</v>
      </c>
      <c r="G84" s="34">
        <f>IF(F99=0, "-", F84/F99)</f>
        <v>4.2829705505761845E-2</v>
      </c>
      <c r="H84" s="65">
        <v>841</v>
      </c>
      <c r="I84" s="9">
        <f>IF(H99=0, "-", H84/H99)</f>
        <v>5.5544547916253878E-2</v>
      </c>
      <c r="J84" s="8">
        <f t="shared" si="6"/>
        <v>0.4107142857142857</v>
      </c>
      <c r="K84" s="9">
        <f t="shared" si="7"/>
        <v>-0.20451843043995244</v>
      </c>
    </row>
    <row r="85" spans="1:11" x14ac:dyDescent="0.2">
      <c r="A85" s="7" t="s">
        <v>408</v>
      </c>
      <c r="B85" s="65">
        <v>244</v>
      </c>
      <c r="C85" s="34">
        <f>IF(B99=0, "-", B85/B99)</f>
        <v>0.19303797468354431</v>
      </c>
      <c r="D85" s="65">
        <v>171</v>
      </c>
      <c r="E85" s="9">
        <f>IF(D99=0, "-", D85/D99)</f>
        <v>0.12162162162162163</v>
      </c>
      <c r="F85" s="81">
        <v>2181</v>
      </c>
      <c r="G85" s="34">
        <f>IF(F99=0, "-", F85/F99)</f>
        <v>0.13962868117797694</v>
      </c>
      <c r="H85" s="65">
        <v>1914</v>
      </c>
      <c r="I85" s="9">
        <f>IF(H99=0, "-", H85/H99)</f>
        <v>0.12641172974043988</v>
      </c>
      <c r="J85" s="8">
        <f t="shared" si="6"/>
        <v>0.42690058479532161</v>
      </c>
      <c r="K85" s="9">
        <f t="shared" si="7"/>
        <v>0.13949843260188088</v>
      </c>
    </row>
    <row r="86" spans="1:11" x14ac:dyDescent="0.2">
      <c r="A86" s="7" t="s">
        <v>409</v>
      </c>
      <c r="B86" s="65">
        <v>46</v>
      </c>
      <c r="C86" s="34">
        <f>IF(B99=0, "-", B86/B99)</f>
        <v>3.6392405063291139E-2</v>
      </c>
      <c r="D86" s="65">
        <v>16</v>
      </c>
      <c r="E86" s="9">
        <f>IF(D99=0, "-", D86/D99)</f>
        <v>1.1379800853485065E-2</v>
      </c>
      <c r="F86" s="81">
        <v>445</v>
      </c>
      <c r="G86" s="34">
        <f>IF(F99=0, "-", F86/F99)</f>
        <v>2.8489116517285532E-2</v>
      </c>
      <c r="H86" s="65">
        <v>115</v>
      </c>
      <c r="I86" s="9">
        <f>IF(H99=0, "-", H86/H99)</f>
        <v>7.5952711181560004E-3</v>
      </c>
      <c r="J86" s="8">
        <f t="shared" si="6"/>
        <v>1.875</v>
      </c>
      <c r="K86" s="9">
        <f t="shared" si="7"/>
        <v>2.8695652173913042</v>
      </c>
    </row>
    <row r="87" spans="1:11" x14ac:dyDescent="0.2">
      <c r="A87" s="7" t="s">
        <v>410</v>
      </c>
      <c r="B87" s="65">
        <v>175</v>
      </c>
      <c r="C87" s="34">
        <f>IF(B99=0, "-", B87/B99)</f>
        <v>0.13844936708860758</v>
      </c>
      <c r="D87" s="65">
        <v>157</v>
      </c>
      <c r="E87" s="9">
        <f>IF(D99=0, "-", D87/D99)</f>
        <v>0.1116642958748222</v>
      </c>
      <c r="F87" s="81">
        <v>2074</v>
      </c>
      <c r="G87" s="34">
        <f>IF(F99=0, "-", F87/F99)</f>
        <v>0.1327784891165173</v>
      </c>
      <c r="H87" s="65">
        <v>1816</v>
      </c>
      <c r="I87" s="9">
        <f>IF(H99=0, "-", H87/H99)</f>
        <v>0.11993923783105476</v>
      </c>
      <c r="J87" s="8">
        <f t="shared" si="6"/>
        <v>0.11464968152866242</v>
      </c>
      <c r="K87" s="9">
        <f t="shared" si="7"/>
        <v>0.14207048458149779</v>
      </c>
    </row>
    <row r="88" spans="1:11" x14ac:dyDescent="0.2">
      <c r="A88" s="7" t="s">
        <v>411</v>
      </c>
      <c r="B88" s="65">
        <v>121</v>
      </c>
      <c r="C88" s="34">
        <f>IF(B99=0, "-", B88/B99)</f>
        <v>9.5727848101265819E-2</v>
      </c>
      <c r="D88" s="65">
        <v>166</v>
      </c>
      <c r="E88" s="9">
        <f>IF(D99=0, "-", D88/D99)</f>
        <v>0.11806543385490754</v>
      </c>
      <c r="F88" s="81">
        <v>2443</v>
      </c>
      <c r="G88" s="34">
        <f>IF(F99=0, "-", F88/F99)</f>
        <v>0.15640204865556978</v>
      </c>
      <c r="H88" s="65">
        <v>1688</v>
      </c>
      <c r="I88" s="9">
        <f>IF(H99=0, "-", H88/H99)</f>
        <v>0.11148537084736808</v>
      </c>
      <c r="J88" s="8">
        <f t="shared" si="6"/>
        <v>-0.27108433734939757</v>
      </c>
      <c r="K88" s="9">
        <f t="shared" si="7"/>
        <v>0.44727488151658767</v>
      </c>
    </row>
    <row r="89" spans="1:11" x14ac:dyDescent="0.2">
      <c r="A89" s="7" t="s">
        <v>412</v>
      </c>
      <c r="B89" s="65">
        <v>3</v>
      </c>
      <c r="C89" s="34">
        <f>IF(B99=0, "-", B89/B99)</f>
        <v>2.3734177215189874E-3</v>
      </c>
      <c r="D89" s="65">
        <v>3</v>
      </c>
      <c r="E89" s="9">
        <f>IF(D99=0, "-", D89/D99)</f>
        <v>2.1337126600284497E-3</v>
      </c>
      <c r="F89" s="81">
        <v>41</v>
      </c>
      <c r="G89" s="34">
        <f>IF(F99=0, "-", F89/F99)</f>
        <v>2.6248399487836106E-3</v>
      </c>
      <c r="H89" s="65">
        <v>53</v>
      </c>
      <c r="I89" s="9">
        <f>IF(H99=0, "-", H89/H99)</f>
        <v>3.5004292979327655E-3</v>
      </c>
      <c r="J89" s="8">
        <f t="shared" si="6"/>
        <v>0</v>
      </c>
      <c r="K89" s="9">
        <f t="shared" si="7"/>
        <v>-0.22641509433962265</v>
      </c>
    </row>
    <row r="90" spans="1:11" x14ac:dyDescent="0.2">
      <c r="A90" s="7" t="s">
        <v>413</v>
      </c>
      <c r="B90" s="65">
        <v>0</v>
      </c>
      <c r="C90" s="34">
        <f>IF(B99=0, "-", B90/B99)</f>
        <v>0</v>
      </c>
      <c r="D90" s="65">
        <v>3</v>
      </c>
      <c r="E90" s="9">
        <f>IF(D99=0, "-", D90/D99)</f>
        <v>2.1337126600284497E-3</v>
      </c>
      <c r="F90" s="81">
        <v>14</v>
      </c>
      <c r="G90" s="34">
        <f>IF(F99=0, "-", F90/F99)</f>
        <v>8.9628681177976953E-4</v>
      </c>
      <c r="H90" s="65">
        <v>11</v>
      </c>
      <c r="I90" s="9">
        <f>IF(H99=0, "-", H90/H99)</f>
        <v>7.265041939105739E-4</v>
      </c>
      <c r="J90" s="8">
        <f t="shared" si="6"/>
        <v>-1</v>
      </c>
      <c r="K90" s="9">
        <f t="shared" si="7"/>
        <v>0.27272727272727271</v>
      </c>
    </row>
    <row r="91" spans="1:11" x14ac:dyDescent="0.2">
      <c r="A91" s="7" t="s">
        <v>414</v>
      </c>
      <c r="B91" s="65">
        <v>6</v>
      </c>
      <c r="C91" s="34">
        <f>IF(B99=0, "-", B91/B99)</f>
        <v>4.7468354430379748E-3</v>
      </c>
      <c r="D91" s="65">
        <v>11</v>
      </c>
      <c r="E91" s="9">
        <f>IF(D99=0, "-", D91/D99)</f>
        <v>7.8236130867709811E-3</v>
      </c>
      <c r="F91" s="81">
        <v>151</v>
      </c>
      <c r="G91" s="34">
        <f>IF(F99=0, "-", F91/F99)</f>
        <v>9.6670934699103709E-3</v>
      </c>
      <c r="H91" s="65">
        <v>155</v>
      </c>
      <c r="I91" s="9">
        <f>IF(H99=0, "-", H91/H99)</f>
        <v>1.0237104550558087E-2</v>
      </c>
      <c r="J91" s="8">
        <f t="shared" si="6"/>
        <v>-0.45454545454545453</v>
      </c>
      <c r="K91" s="9">
        <f t="shared" si="7"/>
        <v>-2.5806451612903226E-2</v>
      </c>
    </row>
    <row r="92" spans="1:11" x14ac:dyDescent="0.2">
      <c r="A92" s="7" t="s">
        <v>415</v>
      </c>
      <c r="B92" s="65">
        <v>3</v>
      </c>
      <c r="C92" s="34">
        <f>IF(B99=0, "-", B92/B99)</f>
        <v>2.3734177215189874E-3</v>
      </c>
      <c r="D92" s="65">
        <v>5</v>
      </c>
      <c r="E92" s="9">
        <f>IF(D99=0, "-", D92/D99)</f>
        <v>3.5561877667140826E-3</v>
      </c>
      <c r="F92" s="81">
        <v>85</v>
      </c>
      <c r="G92" s="34">
        <f>IF(F99=0, "-", F92/F99)</f>
        <v>5.441741357234315E-3</v>
      </c>
      <c r="H92" s="65">
        <v>61</v>
      </c>
      <c r="I92" s="9">
        <f>IF(H99=0, "-", H92/H99)</f>
        <v>4.0287959844131829E-3</v>
      </c>
      <c r="J92" s="8">
        <f t="shared" si="6"/>
        <v>-0.4</v>
      </c>
      <c r="K92" s="9">
        <f t="shared" si="7"/>
        <v>0.39344262295081966</v>
      </c>
    </row>
    <row r="93" spans="1:11" x14ac:dyDescent="0.2">
      <c r="A93" s="7" t="s">
        <v>416</v>
      </c>
      <c r="B93" s="65">
        <v>1</v>
      </c>
      <c r="C93" s="34">
        <f>IF(B99=0, "-", B93/B99)</f>
        <v>7.911392405063291E-4</v>
      </c>
      <c r="D93" s="65">
        <v>3</v>
      </c>
      <c r="E93" s="9">
        <f>IF(D99=0, "-", D93/D99)</f>
        <v>2.1337126600284497E-3</v>
      </c>
      <c r="F93" s="81">
        <v>36</v>
      </c>
      <c r="G93" s="34">
        <f>IF(F99=0, "-", F93/F99)</f>
        <v>2.3047375160051217E-3</v>
      </c>
      <c r="H93" s="65">
        <v>32</v>
      </c>
      <c r="I93" s="9">
        <f>IF(H99=0, "-", H93/H99)</f>
        <v>2.1134667459216695E-3</v>
      </c>
      <c r="J93" s="8">
        <f t="shared" si="6"/>
        <v>-0.66666666666666663</v>
      </c>
      <c r="K93" s="9">
        <f t="shared" si="7"/>
        <v>0.125</v>
      </c>
    </row>
    <row r="94" spans="1:11" x14ac:dyDescent="0.2">
      <c r="A94" s="7" t="s">
        <v>417</v>
      </c>
      <c r="B94" s="65">
        <v>137</v>
      </c>
      <c r="C94" s="34">
        <f>IF(B99=0, "-", B94/B99)</f>
        <v>0.10838607594936708</v>
      </c>
      <c r="D94" s="65">
        <v>93</v>
      </c>
      <c r="E94" s="9">
        <f>IF(D99=0, "-", D94/D99)</f>
        <v>6.6145092460881932E-2</v>
      </c>
      <c r="F94" s="81">
        <v>1181</v>
      </c>
      <c r="G94" s="34">
        <f>IF(F99=0, "-", F94/F99)</f>
        <v>7.5608194622279135E-2</v>
      </c>
      <c r="H94" s="65">
        <v>1081</v>
      </c>
      <c r="I94" s="9">
        <f>IF(H99=0, "-", H94/H99)</f>
        <v>7.1395548510666401E-2</v>
      </c>
      <c r="J94" s="8">
        <f t="shared" si="6"/>
        <v>0.4731182795698925</v>
      </c>
      <c r="K94" s="9">
        <f t="shared" si="7"/>
        <v>9.2506938020351523E-2</v>
      </c>
    </row>
    <row r="95" spans="1:11" x14ac:dyDescent="0.2">
      <c r="A95" s="7" t="s">
        <v>418</v>
      </c>
      <c r="B95" s="65">
        <v>289</v>
      </c>
      <c r="C95" s="34">
        <f>IF(B99=0, "-", B95/B99)</f>
        <v>0.22863924050632911</v>
      </c>
      <c r="D95" s="65">
        <v>387</v>
      </c>
      <c r="E95" s="9">
        <f>IF(D99=0, "-", D95/D99)</f>
        <v>0.27524893314366999</v>
      </c>
      <c r="F95" s="81">
        <v>3490</v>
      </c>
      <c r="G95" s="34">
        <f>IF(F99=0, "-", F95/F99)</f>
        <v>0.22343149807938539</v>
      </c>
      <c r="H95" s="65">
        <v>3953</v>
      </c>
      <c r="I95" s="9">
        <f>IF(H99=0, "-", H95/H99)</f>
        <v>0.26107918895713628</v>
      </c>
      <c r="J95" s="8">
        <f t="shared" si="6"/>
        <v>-0.25322997416020671</v>
      </c>
      <c r="K95" s="9">
        <f t="shared" si="7"/>
        <v>-0.11712623324057678</v>
      </c>
    </row>
    <row r="96" spans="1:11" x14ac:dyDescent="0.2">
      <c r="A96" s="7" t="s">
        <v>419</v>
      </c>
      <c r="B96" s="65">
        <v>0</v>
      </c>
      <c r="C96" s="34">
        <f>IF(B99=0, "-", B96/B99)</f>
        <v>0</v>
      </c>
      <c r="D96" s="65">
        <v>0</v>
      </c>
      <c r="E96" s="9">
        <f>IF(D99=0, "-", D96/D99)</f>
        <v>0</v>
      </c>
      <c r="F96" s="81">
        <v>0</v>
      </c>
      <c r="G96" s="34">
        <f>IF(F99=0, "-", F96/F99)</f>
        <v>0</v>
      </c>
      <c r="H96" s="65">
        <v>15</v>
      </c>
      <c r="I96" s="9">
        <f>IF(H99=0, "-", H96/H99)</f>
        <v>9.906875371507827E-4</v>
      </c>
      <c r="J96" s="8" t="str">
        <f t="shared" si="6"/>
        <v>-</v>
      </c>
      <c r="K96" s="9">
        <f t="shared" si="7"/>
        <v>-1</v>
      </c>
    </row>
    <row r="97" spans="1:11" x14ac:dyDescent="0.2">
      <c r="A97" s="7" t="s">
        <v>420</v>
      </c>
      <c r="B97" s="65">
        <v>11</v>
      </c>
      <c r="C97" s="34">
        <f>IF(B99=0, "-", B97/B99)</f>
        <v>8.7025316455696198E-3</v>
      </c>
      <c r="D97" s="65">
        <v>11</v>
      </c>
      <c r="E97" s="9">
        <f>IF(D99=0, "-", D97/D99)</f>
        <v>7.8236130867709811E-3</v>
      </c>
      <c r="F97" s="81">
        <v>232</v>
      </c>
      <c r="G97" s="34">
        <f>IF(F99=0, "-", F97/F99)</f>
        <v>1.4852752880921895E-2</v>
      </c>
      <c r="H97" s="65">
        <v>373</v>
      </c>
      <c r="I97" s="9">
        <f>IF(H99=0, "-", H97/H99)</f>
        <v>2.4635096757149463E-2</v>
      </c>
      <c r="J97" s="8">
        <f t="shared" si="6"/>
        <v>0</v>
      </c>
      <c r="K97" s="9">
        <f t="shared" si="7"/>
        <v>-0.37801608579088469</v>
      </c>
    </row>
    <row r="98" spans="1:11" x14ac:dyDescent="0.2">
      <c r="A98" s="2"/>
      <c r="B98" s="68"/>
      <c r="C98" s="33"/>
      <c r="D98" s="68"/>
      <c r="E98" s="6"/>
      <c r="F98" s="82"/>
      <c r="G98" s="33"/>
      <c r="H98" s="68"/>
      <c r="I98" s="6"/>
      <c r="J98" s="5"/>
      <c r="K98" s="6"/>
    </row>
    <row r="99" spans="1:11" s="43" customFormat="1" x14ac:dyDescent="0.2">
      <c r="A99" s="162" t="s">
        <v>621</v>
      </c>
      <c r="B99" s="71">
        <f>SUM(B77:B98)</f>
        <v>1264</v>
      </c>
      <c r="C99" s="40">
        <f>B99/7692</f>
        <v>0.1643265730629225</v>
      </c>
      <c r="D99" s="71">
        <f>SUM(D77:D98)</f>
        <v>1406</v>
      </c>
      <c r="E99" s="41">
        <f>D99/9098</f>
        <v>0.15453945922180698</v>
      </c>
      <c r="F99" s="77">
        <f>SUM(F77:F98)</f>
        <v>15620</v>
      </c>
      <c r="G99" s="42">
        <f>F99/106134</f>
        <v>0.14717244238415589</v>
      </c>
      <c r="H99" s="71">
        <f>SUM(H77:H98)</f>
        <v>15141</v>
      </c>
      <c r="I99" s="41">
        <f>H99/89434</f>
        <v>0.16929802983205491</v>
      </c>
      <c r="J99" s="37">
        <f>IF(D99=0, "-", IF((B99-D99)/D99&lt;10, (B99-D99)/D99, "&gt;999%"))</f>
        <v>-0.10099573257467995</v>
      </c>
      <c r="K99" s="38">
        <f>IF(H99=0, "-", IF((F99-H99)/H99&lt;10, (F99-H99)/H99, "&gt;999%"))</f>
        <v>3.1635955353014993E-2</v>
      </c>
    </row>
    <row r="100" spans="1:11" x14ac:dyDescent="0.2">
      <c r="B100" s="83"/>
      <c r="D100" s="83"/>
      <c r="F100" s="83"/>
      <c r="H100" s="83"/>
    </row>
    <row r="101" spans="1:11" x14ac:dyDescent="0.2">
      <c r="A101" s="163" t="s">
        <v>154</v>
      </c>
      <c r="B101" s="61" t="s">
        <v>12</v>
      </c>
      <c r="C101" s="62" t="s">
        <v>13</v>
      </c>
      <c r="D101" s="61" t="s">
        <v>12</v>
      </c>
      <c r="E101" s="63" t="s">
        <v>13</v>
      </c>
      <c r="F101" s="62" t="s">
        <v>12</v>
      </c>
      <c r="G101" s="62" t="s">
        <v>13</v>
      </c>
      <c r="H101" s="61" t="s">
        <v>12</v>
      </c>
      <c r="I101" s="63" t="s">
        <v>13</v>
      </c>
      <c r="J101" s="61"/>
      <c r="K101" s="63"/>
    </row>
    <row r="102" spans="1:11" x14ac:dyDescent="0.2">
      <c r="A102" s="7" t="s">
        <v>421</v>
      </c>
      <c r="B102" s="65">
        <v>1</v>
      </c>
      <c r="C102" s="34">
        <f>IF(B118=0, "-", B102/B118)</f>
        <v>1.020408163265306E-2</v>
      </c>
      <c r="D102" s="65">
        <v>1</v>
      </c>
      <c r="E102" s="9">
        <f>IF(D118=0, "-", D102/D118)</f>
        <v>7.462686567164179E-3</v>
      </c>
      <c r="F102" s="81">
        <v>16</v>
      </c>
      <c r="G102" s="34">
        <f>IF(F118=0, "-", F102/F118)</f>
        <v>8.9335566722501397E-3</v>
      </c>
      <c r="H102" s="65">
        <v>44</v>
      </c>
      <c r="I102" s="9">
        <f>IF(H118=0, "-", H102/H118)</f>
        <v>2.6650514839491216E-2</v>
      </c>
      <c r="J102" s="8">
        <f t="shared" ref="J102:J116" si="8">IF(D102=0, "-", IF((B102-D102)/D102&lt;10, (B102-D102)/D102, "&gt;999%"))</f>
        <v>0</v>
      </c>
      <c r="K102" s="9">
        <f t="shared" ref="K102:K116" si="9">IF(H102=0, "-", IF((F102-H102)/H102&lt;10, (F102-H102)/H102, "&gt;999%"))</f>
        <v>-0.63636363636363635</v>
      </c>
    </row>
    <row r="103" spans="1:11" x14ac:dyDescent="0.2">
      <c r="A103" s="7" t="s">
        <v>422</v>
      </c>
      <c r="B103" s="65">
        <v>10</v>
      </c>
      <c r="C103" s="34">
        <f>IF(B118=0, "-", B103/B118)</f>
        <v>0.10204081632653061</v>
      </c>
      <c r="D103" s="65">
        <v>26</v>
      </c>
      <c r="E103" s="9">
        <f>IF(D118=0, "-", D103/D118)</f>
        <v>0.19402985074626866</v>
      </c>
      <c r="F103" s="81">
        <v>211</v>
      </c>
      <c r="G103" s="34">
        <f>IF(F118=0, "-", F103/F118)</f>
        <v>0.11781127861529872</v>
      </c>
      <c r="H103" s="65">
        <v>223</v>
      </c>
      <c r="I103" s="9">
        <f>IF(H118=0, "-", H103/H118)</f>
        <v>0.13506965475469412</v>
      </c>
      <c r="J103" s="8">
        <f t="shared" si="8"/>
        <v>-0.61538461538461542</v>
      </c>
      <c r="K103" s="9">
        <f t="shared" si="9"/>
        <v>-5.3811659192825115E-2</v>
      </c>
    </row>
    <row r="104" spans="1:11" x14ac:dyDescent="0.2">
      <c r="A104" s="7" t="s">
        <v>423</v>
      </c>
      <c r="B104" s="65">
        <v>19</v>
      </c>
      <c r="C104" s="34">
        <f>IF(B118=0, "-", B104/B118)</f>
        <v>0.19387755102040816</v>
      </c>
      <c r="D104" s="65">
        <v>6</v>
      </c>
      <c r="E104" s="9">
        <f>IF(D118=0, "-", D104/D118)</f>
        <v>4.4776119402985072E-2</v>
      </c>
      <c r="F104" s="81">
        <v>301</v>
      </c>
      <c r="G104" s="34">
        <f>IF(F118=0, "-", F104/F118)</f>
        <v>0.16806253489670575</v>
      </c>
      <c r="H104" s="65">
        <v>248</v>
      </c>
      <c r="I104" s="9">
        <f>IF(H118=0, "-", H104/H118)</f>
        <v>0.15021199273167776</v>
      </c>
      <c r="J104" s="8">
        <f t="shared" si="8"/>
        <v>2.1666666666666665</v>
      </c>
      <c r="K104" s="9">
        <f t="shared" si="9"/>
        <v>0.21370967741935484</v>
      </c>
    </row>
    <row r="105" spans="1:11" x14ac:dyDescent="0.2">
      <c r="A105" s="7" t="s">
        <v>424</v>
      </c>
      <c r="B105" s="65">
        <v>1</v>
      </c>
      <c r="C105" s="34">
        <f>IF(B118=0, "-", B105/B118)</f>
        <v>1.020408163265306E-2</v>
      </c>
      <c r="D105" s="65">
        <v>3</v>
      </c>
      <c r="E105" s="9">
        <f>IF(D118=0, "-", D105/D118)</f>
        <v>2.2388059701492536E-2</v>
      </c>
      <c r="F105" s="81">
        <v>50</v>
      </c>
      <c r="G105" s="34">
        <f>IF(F118=0, "-", F105/F118)</f>
        <v>2.7917364600781685E-2</v>
      </c>
      <c r="H105" s="65">
        <v>62</v>
      </c>
      <c r="I105" s="9">
        <f>IF(H118=0, "-", H105/H118)</f>
        <v>3.7552998182919441E-2</v>
      </c>
      <c r="J105" s="8">
        <f t="shared" si="8"/>
        <v>-0.66666666666666663</v>
      </c>
      <c r="K105" s="9">
        <f t="shared" si="9"/>
        <v>-0.19354838709677419</v>
      </c>
    </row>
    <row r="106" spans="1:11" x14ac:dyDescent="0.2">
      <c r="A106" s="7" t="s">
        <v>425</v>
      </c>
      <c r="B106" s="65">
        <v>4</v>
      </c>
      <c r="C106" s="34">
        <f>IF(B118=0, "-", B106/B118)</f>
        <v>4.0816326530612242E-2</v>
      </c>
      <c r="D106" s="65">
        <v>0</v>
      </c>
      <c r="E106" s="9">
        <f>IF(D118=0, "-", D106/D118)</f>
        <v>0</v>
      </c>
      <c r="F106" s="81">
        <v>18</v>
      </c>
      <c r="G106" s="34">
        <f>IF(F118=0, "-", F106/F118)</f>
        <v>1.0050251256281407E-2</v>
      </c>
      <c r="H106" s="65">
        <v>0</v>
      </c>
      <c r="I106" s="9">
        <f>IF(H118=0, "-", H106/H118)</f>
        <v>0</v>
      </c>
      <c r="J106" s="8" t="str">
        <f t="shared" si="8"/>
        <v>-</v>
      </c>
      <c r="K106" s="9" t="str">
        <f t="shared" si="9"/>
        <v>-</v>
      </c>
    </row>
    <row r="107" spans="1:11" x14ac:dyDescent="0.2">
      <c r="A107" s="7" t="s">
        <v>426</v>
      </c>
      <c r="B107" s="65">
        <v>7</v>
      </c>
      <c r="C107" s="34">
        <f>IF(B118=0, "-", B107/B118)</f>
        <v>7.1428571428571425E-2</v>
      </c>
      <c r="D107" s="65">
        <v>0</v>
      </c>
      <c r="E107" s="9">
        <f>IF(D118=0, "-", D107/D118)</f>
        <v>0</v>
      </c>
      <c r="F107" s="81">
        <v>13</v>
      </c>
      <c r="G107" s="34">
        <f>IF(F118=0, "-", F107/F118)</f>
        <v>7.2585147962032385E-3</v>
      </c>
      <c r="H107" s="65">
        <v>0</v>
      </c>
      <c r="I107" s="9">
        <f>IF(H118=0, "-", H107/H118)</f>
        <v>0</v>
      </c>
      <c r="J107" s="8" t="str">
        <f t="shared" si="8"/>
        <v>-</v>
      </c>
      <c r="K107" s="9" t="str">
        <f t="shared" si="9"/>
        <v>-</v>
      </c>
    </row>
    <row r="108" spans="1:11" x14ac:dyDescent="0.2">
      <c r="A108" s="7" t="s">
        <v>427</v>
      </c>
      <c r="B108" s="65">
        <v>1</v>
      </c>
      <c r="C108" s="34">
        <f>IF(B118=0, "-", B108/B118)</f>
        <v>1.020408163265306E-2</v>
      </c>
      <c r="D108" s="65">
        <v>6</v>
      </c>
      <c r="E108" s="9">
        <f>IF(D118=0, "-", D108/D118)</f>
        <v>4.4776119402985072E-2</v>
      </c>
      <c r="F108" s="81">
        <v>65</v>
      </c>
      <c r="G108" s="34">
        <f>IF(F118=0, "-", F108/F118)</f>
        <v>3.6292573981016193E-2</v>
      </c>
      <c r="H108" s="65">
        <v>108</v>
      </c>
      <c r="I108" s="9">
        <f>IF(H118=0, "-", H108/H118)</f>
        <v>6.5414900060569353E-2</v>
      </c>
      <c r="J108" s="8">
        <f t="shared" si="8"/>
        <v>-0.83333333333333337</v>
      </c>
      <c r="K108" s="9">
        <f t="shared" si="9"/>
        <v>-0.39814814814814814</v>
      </c>
    </row>
    <row r="109" spans="1:11" x14ac:dyDescent="0.2">
      <c r="A109" s="7" t="s">
        <v>428</v>
      </c>
      <c r="B109" s="65">
        <v>2</v>
      </c>
      <c r="C109" s="34">
        <f>IF(B118=0, "-", B109/B118)</f>
        <v>2.0408163265306121E-2</v>
      </c>
      <c r="D109" s="65">
        <v>4</v>
      </c>
      <c r="E109" s="9">
        <f>IF(D118=0, "-", D109/D118)</f>
        <v>2.9850746268656716E-2</v>
      </c>
      <c r="F109" s="81">
        <v>112</v>
      </c>
      <c r="G109" s="34">
        <f>IF(F118=0, "-", F109/F118)</f>
        <v>6.2534896705750978E-2</v>
      </c>
      <c r="H109" s="65">
        <v>101</v>
      </c>
      <c r="I109" s="9">
        <f>IF(H118=0, "-", H109/H118)</f>
        <v>6.1175045427013929E-2</v>
      </c>
      <c r="J109" s="8">
        <f t="shared" si="8"/>
        <v>-0.5</v>
      </c>
      <c r="K109" s="9">
        <f t="shared" si="9"/>
        <v>0.10891089108910891</v>
      </c>
    </row>
    <row r="110" spans="1:11" x14ac:dyDescent="0.2">
      <c r="A110" s="7" t="s">
        <v>429</v>
      </c>
      <c r="B110" s="65">
        <v>4</v>
      </c>
      <c r="C110" s="34">
        <f>IF(B118=0, "-", B110/B118)</f>
        <v>4.0816326530612242E-2</v>
      </c>
      <c r="D110" s="65">
        <v>35</v>
      </c>
      <c r="E110" s="9">
        <f>IF(D118=0, "-", D110/D118)</f>
        <v>0.26119402985074625</v>
      </c>
      <c r="F110" s="81">
        <v>220</v>
      </c>
      <c r="G110" s="34">
        <f>IF(F118=0, "-", F110/F118)</f>
        <v>0.12283640424343942</v>
      </c>
      <c r="H110" s="65">
        <v>237</v>
      </c>
      <c r="I110" s="9">
        <f>IF(H118=0, "-", H110/H118)</f>
        <v>0.14354936402180496</v>
      </c>
      <c r="J110" s="8">
        <f t="shared" si="8"/>
        <v>-0.88571428571428568</v>
      </c>
      <c r="K110" s="9">
        <f t="shared" si="9"/>
        <v>-7.1729957805907171E-2</v>
      </c>
    </row>
    <row r="111" spans="1:11" x14ac:dyDescent="0.2">
      <c r="A111" s="7" t="s">
        <v>430</v>
      </c>
      <c r="B111" s="65">
        <v>1</v>
      </c>
      <c r="C111" s="34">
        <f>IF(B118=0, "-", B111/B118)</f>
        <v>1.020408163265306E-2</v>
      </c>
      <c r="D111" s="65">
        <v>4</v>
      </c>
      <c r="E111" s="9">
        <f>IF(D118=0, "-", D111/D118)</f>
        <v>2.9850746268656716E-2</v>
      </c>
      <c r="F111" s="81">
        <v>12</v>
      </c>
      <c r="G111" s="34">
        <f>IF(F118=0, "-", F111/F118)</f>
        <v>6.7001675041876048E-3</v>
      </c>
      <c r="H111" s="65">
        <v>11</v>
      </c>
      <c r="I111" s="9">
        <f>IF(H118=0, "-", H111/H118)</f>
        <v>6.6626287098728041E-3</v>
      </c>
      <c r="J111" s="8">
        <f t="shared" si="8"/>
        <v>-0.75</v>
      </c>
      <c r="K111" s="9">
        <f t="shared" si="9"/>
        <v>9.0909090909090912E-2</v>
      </c>
    </row>
    <row r="112" spans="1:11" x14ac:dyDescent="0.2">
      <c r="A112" s="7" t="s">
        <v>431</v>
      </c>
      <c r="B112" s="65">
        <v>5</v>
      </c>
      <c r="C112" s="34">
        <f>IF(B118=0, "-", B112/B118)</f>
        <v>5.1020408163265307E-2</v>
      </c>
      <c r="D112" s="65">
        <v>17</v>
      </c>
      <c r="E112" s="9">
        <f>IF(D118=0, "-", D112/D118)</f>
        <v>0.12686567164179105</v>
      </c>
      <c r="F112" s="81">
        <v>187</v>
      </c>
      <c r="G112" s="34">
        <f>IF(F118=0, "-", F112/F118)</f>
        <v>0.1044109436069235</v>
      </c>
      <c r="H112" s="65">
        <v>50</v>
      </c>
      <c r="I112" s="9">
        <f>IF(H118=0, "-", H112/H118)</f>
        <v>3.0284675953967291E-2</v>
      </c>
      <c r="J112" s="8">
        <f t="shared" si="8"/>
        <v>-0.70588235294117652</v>
      </c>
      <c r="K112" s="9">
        <f t="shared" si="9"/>
        <v>2.74</v>
      </c>
    </row>
    <row r="113" spans="1:11" x14ac:dyDescent="0.2">
      <c r="A113" s="7" t="s">
        <v>432</v>
      </c>
      <c r="B113" s="65">
        <v>3</v>
      </c>
      <c r="C113" s="34">
        <f>IF(B118=0, "-", B113/B118)</f>
        <v>3.0612244897959183E-2</v>
      </c>
      <c r="D113" s="65">
        <v>1</v>
      </c>
      <c r="E113" s="9">
        <f>IF(D118=0, "-", D113/D118)</f>
        <v>7.462686567164179E-3</v>
      </c>
      <c r="F113" s="81">
        <v>39</v>
      </c>
      <c r="G113" s="34">
        <f>IF(F118=0, "-", F113/F118)</f>
        <v>2.1775544388609715E-2</v>
      </c>
      <c r="H113" s="65">
        <v>57</v>
      </c>
      <c r="I113" s="9">
        <f>IF(H118=0, "-", H113/H118)</f>
        <v>3.4524530587522716E-2</v>
      </c>
      <c r="J113" s="8">
        <f t="shared" si="8"/>
        <v>2</v>
      </c>
      <c r="K113" s="9">
        <f t="shared" si="9"/>
        <v>-0.31578947368421051</v>
      </c>
    </row>
    <row r="114" spans="1:11" x14ac:dyDescent="0.2">
      <c r="A114" s="7" t="s">
        <v>433</v>
      </c>
      <c r="B114" s="65">
        <v>13</v>
      </c>
      <c r="C114" s="34">
        <f>IF(B118=0, "-", B114/B118)</f>
        <v>0.1326530612244898</v>
      </c>
      <c r="D114" s="65">
        <v>10</v>
      </c>
      <c r="E114" s="9">
        <f>IF(D118=0, "-", D114/D118)</f>
        <v>7.4626865671641784E-2</v>
      </c>
      <c r="F114" s="81">
        <v>174</v>
      </c>
      <c r="G114" s="34">
        <f>IF(F118=0, "-", F114/F118)</f>
        <v>9.7152428810720268E-2</v>
      </c>
      <c r="H114" s="65">
        <v>191</v>
      </c>
      <c r="I114" s="9">
        <f>IF(H118=0, "-", H114/H118)</f>
        <v>0.11568746214415505</v>
      </c>
      <c r="J114" s="8">
        <f t="shared" si="8"/>
        <v>0.3</v>
      </c>
      <c r="K114" s="9">
        <f t="shared" si="9"/>
        <v>-8.9005235602094238E-2</v>
      </c>
    </row>
    <row r="115" spans="1:11" x14ac:dyDescent="0.2">
      <c r="A115" s="7" t="s">
        <v>434</v>
      </c>
      <c r="B115" s="65">
        <v>21</v>
      </c>
      <c r="C115" s="34">
        <f>IF(B118=0, "-", B115/B118)</f>
        <v>0.21428571428571427</v>
      </c>
      <c r="D115" s="65">
        <v>7</v>
      </c>
      <c r="E115" s="9">
        <f>IF(D118=0, "-", D115/D118)</f>
        <v>5.2238805970149252E-2</v>
      </c>
      <c r="F115" s="81">
        <v>176</v>
      </c>
      <c r="G115" s="34">
        <f>IF(F118=0, "-", F115/F118)</f>
        <v>9.8269123394751537E-2</v>
      </c>
      <c r="H115" s="65">
        <v>149</v>
      </c>
      <c r="I115" s="9">
        <f>IF(H118=0, "-", H115/H118)</f>
        <v>9.0248334342822534E-2</v>
      </c>
      <c r="J115" s="8">
        <f t="shared" si="8"/>
        <v>2</v>
      </c>
      <c r="K115" s="9">
        <f t="shared" si="9"/>
        <v>0.18120805369127516</v>
      </c>
    </row>
    <row r="116" spans="1:11" x14ac:dyDescent="0.2">
      <c r="A116" s="7" t="s">
        <v>435</v>
      </c>
      <c r="B116" s="65">
        <v>6</v>
      </c>
      <c r="C116" s="34">
        <f>IF(B118=0, "-", B116/B118)</f>
        <v>6.1224489795918366E-2</v>
      </c>
      <c r="D116" s="65">
        <v>14</v>
      </c>
      <c r="E116" s="9">
        <f>IF(D118=0, "-", D116/D118)</f>
        <v>0.1044776119402985</v>
      </c>
      <c r="F116" s="81">
        <v>197</v>
      </c>
      <c r="G116" s="34">
        <f>IF(F118=0, "-", F116/F118)</f>
        <v>0.10999441652707985</v>
      </c>
      <c r="H116" s="65">
        <v>170</v>
      </c>
      <c r="I116" s="9">
        <f>IF(H118=0, "-", H116/H118)</f>
        <v>0.1029678982434888</v>
      </c>
      <c r="J116" s="8">
        <f t="shared" si="8"/>
        <v>-0.5714285714285714</v>
      </c>
      <c r="K116" s="9">
        <f t="shared" si="9"/>
        <v>0.1588235294117647</v>
      </c>
    </row>
    <row r="117" spans="1:11" x14ac:dyDescent="0.2">
      <c r="A117" s="2"/>
      <c r="B117" s="68"/>
      <c r="C117" s="33"/>
      <c r="D117" s="68"/>
      <c r="E117" s="6"/>
      <c r="F117" s="82"/>
      <c r="G117" s="33"/>
      <c r="H117" s="68"/>
      <c r="I117" s="6"/>
      <c r="J117" s="5"/>
      <c r="K117" s="6"/>
    </row>
    <row r="118" spans="1:11" s="43" customFormat="1" x14ac:dyDescent="0.2">
      <c r="A118" s="162" t="s">
        <v>620</v>
      </c>
      <c r="B118" s="71">
        <f>SUM(B102:B117)</f>
        <v>98</v>
      </c>
      <c r="C118" s="40">
        <f>B118/7692</f>
        <v>1.2740509620384815E-2</v>
      </c>
      <c r="D118" s="71">
        <f>SUM(D102:D117)</f>
        <v>134</v>
      </c>
      <c r="E118" s="41">
        <f>D118/9098</f>
        <v>1.4728511760826556E-2</v>
      </c>
      <c r="F118" s="77">
        <f>SUM(F102:F117)</f>
        <v>1791</v>
      </c>
      <c r="G118" s="42">
        <f>F118/106134</f>
        <v>1.6874894001922099E-2</v>
      </c>
      <c r="H118" s="71">
        <f>SUM(H102:H117)</f>
        <v>1651</v>
      </c>
      <c r="I118" s="41">
        <f>H118/89434</f>
        <v>1.8460540733949059E-2</v>
      </c>
      <c r="J118" s="37">
        <f>IF(D118=0, "-", IF((B118-D118)/D118&lt;10, (B118-D118)/D118, "&gt;999%"))</f>
        <v>-0.26865671641791045</v>
      </c>
      <c r="K118" s="38">
        <f>IF(H118=0, "-", IF((F118-H118)/H118&lt;10, (F118-H118)/H118, "&gt;999%"))</f>
        <v>8.4797092671108423E-2</v>
      </c>
    </row>
    <row r="119" spans="1:11" x14ac:dyDescent="0.2">
      <c r="B119" s="83"/>
      <c r="D119" s="83"/>
      <c r="F119" s="83"/>
      <c r="H119" s="83"/>
    </row>
    <row r="120" spans="1:11" s="43" customFormat="1" x14ac:dyDescent="0.2">
      <c r="A120" s="162" t="s">
        <v>619</v>
      </c>
      <c r="B120" s="71">
        <v>1362</v>
      </c>
      <c r="C120" s="40">
        <f>B120/7692</f>
        <v>0.17706708268330734</v>
      </c>
      <c r="D120" s="71">
        <v>1540</v>
      </c>
      <c r="E120" s="41">
        <f>D120/9098</f>
        <v>0.16926797098263355</v>
      </c>
      <c r="F120" s="77">
        <v>17411</v>
      </c>
      <c r="G120" s="42">
        <f>F120/106134</f>
        <v>0.16404733638607796</v>
      </c>
      <c r="H120" s="71">
        <v>16792</v>
      </c>
      <c r="I120" s="41">
        <f>H120/89434</f>
        <v>0.18775857056600398</v>
      </c>
      <c r="J120" s="37">
        <f>IF(D120=0, "-", IF((B120-D120)/D120&lt;10, (B120-D120)/D120, "&gt;999%"))</f>
        <v>-0.11558441558441558</v>
      </c>
      <c r="K120" s="38">
        <f>IF(H120=0, "-", IF((F120-H120)/H120&lt;10, (F120-H120)/H120, "&gt;999%"))</f>
        <v>3.6862791805621728E-2</v>
      </c>
    </row>
    <row r="121" spans="1:11" x14ac:dyDescent="0.2">
      <c r="B121" s="83"/>
      <c r="D121" s="83"/>
      <c r="F121" s="83"/>
      <c r="H121" s="83"/>
    </row>
    <row r="122" spans="1:11" ht="15.75" x14ac:dyDescent="0.25">
      <c r="A122" s="164" t="s">
        <v>123</v>
      </c>
      <c r="B122" s="196" t="s">
        <v>1</v>
      </c>
      <c r="C122" s="200"/>
      <c r="D122" s="200"/>
      <c r="E122" s="197"/>
      <c r="F122" s="196" t="s">
        <v>14</v>
      </c>
      <c r="G122" s="200"/>
      <c r="H122" s="200"/>
      <c r="I122" s="197"/>
      <c r="J122" s="196" t="s">
        <v>15</v>
      </c>
      <c r="K122" s="197"/>
    </row>
    <row r="123" spans="1:11" x14ac:dyDescent="0.2">
      <c r="A123" s="22"/>
      <c r="B123" s="196">
        <f>VALUE(RIGHT($B$2, 4))</f>
        <v>2021</v>
      </c>
      <c r="C123" s="197"/>
      <c r="D123" s="196">
        <f>B123-1</f>
        <v>2020</v>
      </c>
      <c r="E123" s="204"/>
      <c r="F123" s="196">
        <f>B123</f>
        <v>2021</v>
      </c>
      <c r="G123" s="204"/>
      <c r="H123" s="196">
        <f>D123</f>
        <v>2020</v>
      </c>
      <c r="I123" s="204"/>
      <c r="J123" s="140" t="s">
        <v>4</v>
      </c>
      <c r="K123" s="141" t="s">
        <v>2</v>
      </c>
    </row>
    <row r="124" spans="1:11" x14ac:dyDescent="0.2">
      <c r="A124" s="163" t="s">
        <v>155</v>
      </c>
      <c r="B124" s="61" t="s">
        <v>12</v>
      </c>
      <c r="C124" s="62" t="s">
        <v>13</v>
      </c>
      <c r="D124" s="61" t="s">
        <v>12</v>
      </c>
      <c r="E124" s="63" t="s">
        <v>13</v>
      </c>
      <c r="F124" s="62" t="s">
        <v>12</v>
      </c>
      <c r="G124" s="62" t="s">
        <v>13</v>
      </c>
      <c r="H124" s="61" t="s">
        <v>12</v>
      </c>
      <c r="I124" s="63" t="s">
        <v>13</v>
      </c>
      <c r="J124" s="61"/>
      <c r="K124" s="63"/>
    </row>
    <row r="125" spans="1:11" x14ac:dyDescent="0.2">
      <c r="A125" s="7" t="s">
        <v>436</v>
      </c>
      <c r="B125" s="65">
        <v>0</v>
      </c>
      <c r="C125" s="34">
        <f>IF(B151=0, "-", B125/B151)</f>
        <v>0</v>
      </c>
      <c r="D125" s="65">
        <v>5</v>
      </c>
      <c r="E125" s="9">
        <f>IF(D151=0, "-", D125/D151)</f>
        <v>4.6554934823091251E-3</v>
      </c>
      <c r="F125" s="81">
        <v>1</v>
      </c>
      <c r="G125" s="34">
        <f>IF(F151=0, "-", F125/F151)</f>
        <v>7.8425221551250878E-5</v>
      </c>
      <c r="H125" s="65">
        <v>98</v>
      </c>
      <c r="I125" s="9">
        <f>IF(H151=0, "-", H125/H151)</f>
        <v>9.6134981361585253E-3</v>
      </c>
      <c r="J125" s="8">
        <f t="shared" ref="J125:J149" si="10">IF(D125=0, "-", IF((B125-D125)/D125&lt;10, (B125-D125)/D125, "&gt;999%"))</f>
        <v>-1</v>
      </c>
      <c r="K125" s="9">
        <f t="shared" ref="K125:K149" si="11">IF(H125=0, "-", IF((F125-H125)/H125&lt;10, (F125-H125)/H125, "&gt;999%"))</f>
        <v>-0.98979591836734693</v>
      </c>
    </row>
    <row r="126" spans="1:11" x14ac:dyDescent="0.2">
      <c r="A126" s="7" t="s">
        <v>437</v>
      </c>
      <c r="B126" s="65">
        <v>77</v>
      </c>
      <c r="C126" s="34">
        <f>IF(B151=0, "-", B126/B151)</f>
        <v>8.8505747126436787E-2</v>
      </c>
      <c r="D126" s="65">
        <v>91</v>
      </c>
      <c r="E126" s="9">
        <f>IF(D151=0, "-", D126/D151)</f>
        <v>8.4729981378026065E-2</v>
      </c>
      <c r="F126" s="81">
        <v>1149</v>
      </c>
      <c r="G126" s="34">
        <f>IF(F151=0, "-", F126/F151)</f>
        <v>9.0110579562387258E-2</v>
      </c>
      <c r="H126" s="65">
        <v>707</v>
      </c>
      <c r="I126" s="9">
        <f>IF(H151=0, "-", H126/H151)</f>
        <v>6.935452226800079E-2</v>
      </c>
      <c r="J126" s="8">
        <f t="shared" si="10"/>
        <v>-0.15384615384615385</v>
      </c>
      <c r="K126" s="9">
        <f t="shared" si="11"/>
        <v>0.62517680339462522</v>
      </c>
    </row>
    <row r="127" spans="1:11" x14ac:dyDescent="0.2">
      <c r="A127" s="7" t="s">
        <v>438</v>
      </c>
      <c r="B127" s="65">
        <v>1</v>
      </c>
      <c r="C127" s="34">
        <f>IF(B151=0, "-", B127/B151)</f>
        <v>1.1494252873563218E-3</v>
      </c>
      <c r="D127" s="65">
        <v>4</v>
      </c>
      <c r="E127" s="9">
        <f>IF(D151=0, "-", D127/D151)</f>
        <v>3.7243947858472998E-3</v>
      </c>
      <c r="F127" s="81">
        <v>56</v>
      </c>
      <c r="G127" s="34">
        <f>IF(F151=0, "-", F127/F151)</f>
        <v>4.3918124068700491E-3</v>
      </c>
      <c r="H127" s="65">
        <v>45</v>
      </c>
      <c r="I127" s="9">
        <f>IF(H151=0, "-", H127/H151)</f>
        <v>4.4143613890523835E-3</v>
      </c>
      <c r="J127" s="8">
        <f t="shared" si="10"/>
        <v>-0.75</v>
      </c>
      <c r="K127" s="9">
        <f t="shared" si="11"/>
        <v>0.24444444444444444</v>
      </c>
    </row>
    <row r="128" spans="1:11" x14ac:dyDescent="0.2">
      <c r="A128" s="7" t="s">
        <v>439</v>
      </c>
      <c r="B128" s="65">
        <v>0</v>
      </c>
      <c r="C128" s="34">
        <f>IF(B151=0, "-", B128/B151)</f>
        <v>0</v>
      </c>
      <c r="D128" s="65">
        <v>0</v>
      </c>
      <c r="E128" s="9">
        <f>IF(D151=0, "-", D128/D151)</f>
        <v>0</v>
      </c>
      <c r="F128" s="81">
        <v>0</v>
      </c>
      <c r="G128" s="34">
        <f>IF(F151=0, "-", F128/F151)</f>
        <v>0</v>
      </c>
      <c r="H128" s="65">
        <v>101</v>
      </c>
      <c r="I128" s="9">
        <f>IF(H151=0, "-", H128/H151)</f>
        <v>9.9077888954286833E-3</v>
      </c>
      <c r="J128" s="8" t="str">
        <f t="shared" si="10"/>
        <v>-</v>
      </c>
      <c r="K128" s="9">
        <f t="shared" si="11"/>
        <v>-1</v>
      </c>
    </row>
    <row r="129" spans="1:11" x14ac:dyDescent="0.2">
      <c r="A129" s="7" t="s">
        <v>440</v>
      </c>
      <c r="B129" s="65">
        <v>0</v>
      </c>
      <c r="C129" s="34">
        <f>IF(B151=0, "-", B129/B151)</f>
        <v>0</v>
      </c>
      <c r="D129" s="65">
        <v>0</v>
      </c>
      <c r="E129" s="9">
        <f>IF(D151=0, "-", D129/D151)</f>
        <v>0</v>
      </c>
      <c r="F129" s="81">
        <v>0</v>
      </c>
      <c r="G129" s="34">
        <f>IF(F151=0, "-", F129/F151)</f>
        <v>0</v>
      </c>
      <c r="H129" s="65">
        <v>121</v>
      </c>
      <c r="I129" s="9">
        <f>IF(H151=0, "-", H129/H151)</f>
        <v>1.1869727290563077E-2</v>
      </c>
      <c r="J129" s="8" t="str">
        <f t="shared" si="10"/>
        <v>-</v>
      </c>
      <c r="K129" s="9">
        <f t="shared" si="11"/>
        <v>-1</v>
      </c>
    </row>
    <row r="130" spans="1:11" x14ac:dyDescent="0.2">
      <c r="A130" s="7" t="s">
        <v>441</v>
      </c>
      <c r="B130" s="65">
        <v>37</v>
      </c>
      <c r="C130" s="34">
        <f>IF(B151=0, "-", B130/B151)</f>
        <v>4.2528735632183907E-2</v>
      </c>
      <c r="D130" s="65">
        <v>16</v>
      </c>
      <c r="E130" s="9">
        <f>IF(D151=0, "-", D130/D151)</f>
        <v>1.4897579143389199E-2</v>
      </c>
      <c r="F130" s="81">
        <v>354</v>
      </c>
      <c r="G130" s="34">
        <f>IF(F151=0, "-", F130/F151)</f>
        <v>2.7762528429142813E-2</v>
      </c>
      <c r="H130" s="65">
        <v>16</v>
      </c>
      <c r="I130" s="9">
        <f>IF(H151=0, "-", H130/H151)</f>
        <v>1.5695507161075143E-3</v>
      </c>
      <c r="J130" s="8">
        <f t="shared" si="10"/>
        <v>1.3125</v>
      </c>
      <c r="K130" s="9" t="str">
        <f t="shared" si="11"/>
        <v>&gt;999%</v>
      </c>
    </row>
    <row r="131" spans="1:11" x14ac:dyDescent="0.2">
      <c r="A131" s="7" t="s">
        <v>442</v>
      </c>
      <c r="B131" s="65">
        <v>11</v>
      </c>
      <c r="C131" s="34">
        <f>IF(B151=0, "-", B131/B151)</f>
        <v>1.264367816091954E-2</v>
      </c>
      <c r="D131" s="65">
        <v>16</v>
      </c>
      <c r="E131" s="9">
        <f>IF(D151=0, "-", D131/D151)</f>
        <v>1.4897579143389199E-2</v>
      </c>
      <c r="F131" s="81">
        <v>411</v>
      </c>
      <c r="G131" s="34">
        <f>IF(F151=0, "-", F131/F151)</f>
        <v>3.2232766057564109E-2</v>
      </c>
      <c r="H131" s="65">
        <v>415</v>
      </c>
      <c r="I131" s="9">
        <f>IF(H151=0, "-", H131/H151)</f>
        <v>4.0710221699038651E-2</v>
      </c>
      <c r="J131" s="8">
        <f t="shared" si="10"/>
        <v>-0.3125</v>
      </c>
      <c r="K131" s="9">
        <f t="shared" si="11"/>
        <v>-9.6385542168674707E-3</v>
      </c>
    </row>
    <row r="132" spans="1:11" x14ac:dyDescent="0.2">
      <c r="A132" s="7" t="s">
        <v>443</v>
      </c>
      <c r="B132" s="65">
        <v>75</v>
      </c>
      <c r="C132" s="34">
        <f>IF(B151=0, "-", B132/B151)</f>
        <v>8.6206896551724144E-2</v>
      </c>
      <c r="D132" s="65">
        <v>87</v>
      </c>
      <c r="E132" s="9">
        <f>IF(D151=0, "-", D132/D151)</f>
        <v>8.1005586592178769E-2</v>
      </c>
      <c r="F132" s="81">
        <v>1392</v>
      </c>
      <c r="G132" s="34">
        <f>IF(F151=0, "-", F132/F151)</f>
        <v>0.10916790839934123</v>
      </c>
      <c r="H132" s="65">
        <v>816</v>
      </c>
      <c r="I132" s="9">
        <f>IF(H151=0, "-", H132/H151)</f>
        <v>8.0047086521483221E-2</v>
      </c>
      <c r="J132" s="8">
        <f t="shared" si="10"/>
        <v>-0.13793103448275862</v>
      </c>
      <c r="K132" s="9">
        <f t="shared" si="11"/>
        <v>0.70588235294117652</v>
      </c>
    </row>
    <row r="133" spans="1:11" x14ac:dyDescent="0.2">
      <c r="A133" s="7" t="s">
        <v>444</v>
      </c>
      <c r="B133" s="65">
        <v>23</v>
      </c>
      <c r="C133" s="34">
        <f>IF(B151=0, "-", B133/B151)</f>
        <v>2.6436781609195402E-2</v>
      </c>
      <c r="D133" s="65">
        <v>17</v>
      </c>
      <c r="E133" s="9">
        <f>IF(D151=0, "-", D133/D151)</f>
        <v>1.5828677839851025E-2</v>
      </c>
      <c r="F133" s="81">
        <v>255</v>
      </c>
      <c r="G133" s="34">
        <f>IF(F151=0, "-", F133/F151)</f>
        <v>1.9998431495568975E-2</v>
      </c>
      <c r="H133" s="65">
        <v>210</v>
      </c>
      <c r="I133" s="9">
        <f>IF(H151=0, "-", H133/H151)</f>
        <v>2.0600353148911125E-2</v>
      </c>
      <c r="J133" s="8">
        <f t="shared" si="10"/>
        <v>0.35294117647058826</v>
      </c>
      <c r="K133" s="9">
        <f t="shared" si="11"/>
        <v>0.21428571428571427</v>
      </c>
    </row>
    <row r="134" spans="1:11" x14ac:dyDescent="0.2">
      <c r="A134" s="7" t="s">
        <v>445</v>
      </c>
      <c r="B134" s="65">
        <v>7</v>
      </c>
      <c r="C134" s="34">
        <f>IF(B151=0, "-", B134/B151)</f>
        <v>8.0459770114942528E-3</v>
      </c>
      <c r="D134" s="65">
        <v>9</v>
      </c>
      <c r="E134" s="9">
        <f>IF(D151=0, "-", D134/D151)</f>
        <v>8.3798882681564244E-3</v>
      </c>
      <c r="F134" s="81">
        <v>124</v>
      </c>
      <c r="G134" s="34">
        <f>IF(F151=0, "-", F134/F151)</f>
        <v>9.7247274723551089E-3</v>
      </c>
      <c r="H134" s="65">
        <v>86</v>
      </c>
      <c r="I134" s="9">
        <f>IF(H151=0, "-", H134/H151)</f>
        <v>8.4363350990778897E-3</v>
      </c>
      <c r="J134" s="8">
        <f t="shared" si="10"/>
        <v>-0.22222222222222221</v>
      </c>
      <c r="K134" s="9">
        <f t="shared" si="11"/>
        <v>0.44186046511627908</v>
      </c>
    </row>
    <row r="135" spans="1:11" x14ac:dyDescent="0.2">
      <c r="A135" s="7" t="s">
        <v>446</v>
      </c>
      <c r="B135" s="65">
        <v>34</v>
      </c>
      <c r="C135" s="34">
        <f>IF(B151=0, "-", B135/B151)</f>
        <v>3.9080459770114942E-2</v>
      </c>
      <c r="D135" s="65">
        <v>55</v>
      </c>
      <c r="E135" s="9">
        <f>IF(D151=0, "-", D135/D151)</f>
        <v>5.1210428305400374E-2</v>
      </c>
      <c r="F135" s="81">
        <v>463</v>
      </c>
      <c r="G135" s="34">
        <f>IF(F151=0, "-", F135/F151)</f>
        <v>3.6310877578229157E-2</v>
      </c>
      <c r="H135" s="65">
        <v>308</v>
      </c>
      <c r="I135" s="9">
        <f>IF(H151=0, "-", H135/H151)</f>
        <v>3.0213851285069648E-2</v>
      </c>
      <c r="J135" s="8">
        <f t="shared" si="10"/>
        <v>-0.38181818181818183</v>
      </c>
      <c r="K135" s="9">
        <f t="shared" si="11"/>
        <v>0.50324675324675328</v>
      </c>
    </row>
    <row r="136" spans="1:11" x14ac:dyDescent="0.2">
      <c r="A136" s="7" t="s">
        <v>447</v>
      </c>
      <c r="B136" s="65">
        <v>12</v>
      </c>
      <c r="C136" s="34">
        <f>IF(B151=0, "-", B136/B151)</f>
        <v>1.3793103448275862E-2</v>
      </c>
      <c r="D136" s="65">
        <v>7</v>
      </c>
      <c r="E136" s="9">
        <f>IF(D151=0, "-", D136/D151)</f>
        <v>6.5176908752327747E-3</v>
      </c>
      <c r="F136" s="81">
        <v>90</v>
      </c>
      <c r="G136" s="34">
        <f>IF(F151=0, "-", F136/F151)</f>
        <v>7.0582699396125794E-3</v>
      </c>
      <c r="H136" s="65">
        <v>65</v>
      </c>
      <c r="I136" s="9">
        <f>IF(H151=0, "-", H136/H151)</f>
        <v>6.3762997841867765E-3</v>
      </c>
      <c r="J136" s="8">
        <f t="shared" si="10"/>
        <v>0.7142857142857143</v>
      </c>
      <c r="K136" s="9">
        <f t="shared" si="11"/>
        <v>0.38461538461538464</v>
      </c>
    </row>
    <row r="137" spans="1:11" x14ac:dyDescent="0.2">
      <c r="A137" s="7" t="s">
        <v>448</v>
      </c>
      <c r="B137" s="65">
        <v>33</v>
      </c>
      <c r="C137" s="34">
        <f>IF(B151=0, "-", B137/B151)</f>
        <v>3.793103448275862E-2</v>
      </c>
      <c r="D137" s="65">
        <v>46</v>
      </c>
      <c r="E137" s="9">
        <f>IF(D151=0, "-", D137/D151)</f>
        <v>4.2830540037243951E-2</v>
      </c>
      <c r="F137" s="81">
        <v>592</v>
      </c>
      <c r="G137" s="34">
        <f>IF(F151=0, "-", F137/F151)</f>
        <v>4.6427731158340521E-2</v>
      </c>
      <c r="H137" s="65">
        <v>332</v>
      </c>
      <c r="I137" s="9">
        <f>IF(H151=0, "-", H137/H151)</f>
        <v>3.256817735923092E-2</v>
      </c>
      <c r="J137" s="8">
        <f t="shared" si="10"/>
        <v>-0.28260869565217389</v>
      </c>
      <c r="K137" s="9">
        <f t="shared" si="11"/>
        <v>0.7831325301204819</v>
      </c>
    </row>
    <row r="138" spans="1:11" x14ac:dyDescent="0.2">
      <c r="A138" s="7" t="s">
        <v>449</v>
      </c>
      <c r="B138" s="65">
        <v>43</v>
      </c>
      <c r="C138" s="34">
        <f>IF(B151=0, "-", B138/B151)</f>
        <v>4.9425287356321838E-2</v>
      </c>
      <c r="D138" s="65">
        <v>49</v>
      </c>
      <c r="E138" s="9">
        <f>IF(D151=0, "-", D138/D151)</f>
        <v>4.5623836126629423E-2</v>
      </c>
      <c r="F138" s="81">
        <v>537</v>
      </c>
      <c r="G138" s="34">
        <f>IF(F151=0, "-", F138/F151)</f>
        <v>4.2114343973021724E-2</v>
      </c>
      <c r="H138" s="65">
        <v>607</v>
      </c>
      <c r="I138" s="9">
        <f>IF(H151=0, "-", H138/H151)</f>
        <v>5.9544830292328821E-2</v>
      </c>
      <c r="J138" s="8">
        <f t="shared" si="10"/>
        <v>-0.12244897959183673</v>
      </c>
      <c r="K138" s="9">
        <f t="shared" si="11"/>
        <v>-0.11532125205930807</v>
      </c>
    </row>
    <row r="139" spans="1:11" x14ac:dyDescent="0.2">
      <c r="A139" s="7" t="s">
        <v>450</v>
      </c>
      <c r="B139" s="65">
        <v>0</v>
      </c>
      <c r="C139" s="34">
        <f>IF(B151=0, "-", B139/B151)</f>
        <v>0</v>
      </c>
      <c r="D139" s="65">
        <v>72</v>
      </c>
      <c r="E139" s="9">
        <f>IF(D151=0, "-", D139/D151)</f>
        <v>6.7039106145251395E-2</v>
      </c>
      <c r="F139" s="81">
        <v>406</v>
      </c>
      <c r="G139" s="34">
        <f>IF(F151=0, "-", F139/F151)</f>
        <v>3.1840639949807861E-2</v>
      </c>
      <c r="H139" s="65">
        <v>527</v>
      </c>
      <c r="I139" s="9">
        <f>IF(H151=0, "-", H139/H151)</f>
        <v>5.1697076711791252E-2</v>
      </c>
      <c r="J139" s="8">
        <f t="shared" si="10"/>
        <v>-1</v>
      </c>
      <c r="K139" s="9">
        <f t="shared" si="11"/>
        <v>-0.22960151802656548</v>
      </c>
    </row>
    <row r="140" spans="1:11" x14ac:dyDescent="0.2">
      <c r="A140" s="7" t="s">
        <v>451</v>
      </c>
      <c r="B140" s="65">
        <v>5</v>
      </c>
      <c r="C140" s="34">
        <f>IF(B151=0, "-", B140/B151)</f>
        <v>5.7471264367816091E-3</v>
      </c>
      <c r="D140" s="65">
        <v>92</v>
      </c>
      <c r="E140" s="9">
        <f>IF(D151=0, "-", D140/D151)</f>
        <v>8.5661080074487903E-2</v>
      </c>
      <c r="F140" s="81">
        <v>869</v>
      </c>
      <c r="G140" s="34">
        <f>IF(F151=0, "-", F140/F151)</f>
        <v>6.8151517528037012E-2</v>
      </c>
      <c r="H140" s="65">
        <v>897</v>
      </c>
      <c r="I140" s="9">
        <f>IF(H151=0, "-", H140/H151)</f>
        <v>8.7992937021777518E-2</v>
      </c>
      <c r="J140" s="8">
        <f t="shared" si="10"/>
        <v>-0.94565217391304346</v>
      </c>
      <c r="K140" s="9">
        <f t="shared" si="11"/>
        <v>-3.121516164994426E-2</v>
      </c>
    </row>
    <row r="141" spans="1:11" x14ac:dyDescent="0.2">
      <c r="A141" s="7" t="s">
        <v>452</v>
      </c>
      <c r="B141" s="65">
        <v>0</v>
      </c>
      <c r="C141" s="34">
        <f>IF(B151=0, "-", B141/B151)</f>
        <v>0</v>
      </c>
      <c r="D141" s="65">
        <v>6</v>
      </c>
      <c r="E141" s="9">
        <f>IF(D151=0, "-", D141/D151)</f>
        <v>5.5865921787709499E-3</v>
      </c>
      <c r="F141" s="81">
        <v>4</v>
      </c>
      <c r="G141" s="34">
        <f>IF(F151=0, "-", F141/F151)</f>
        <v>3.1370088620500351E-4</v>
      </c>
      <c r="H141" s="65">
        <v>65</v>
      </c>
      <c r="I141" s="9">
        <f>IF(H151=0, "-", H141/H151)</f>
        <v>6.3762997841867765E-3</v>
      </c>
      <c r="J141" s="8">
        <f t="shared" si="10"/>
        <v>-1</v>
      </c>
      <c r="K141" s="9">
        <f t="shared" si="11"/>
        <v>-0.93846153846153846</v>
      </c>
    </row>
    <row r="142" spans="1:11" x14ac:dyDescent="0.2">
      <c r="A142" s="7" t="s">
        <v>453</v>
      </c>
      <c r="B142" s="65">
        <v>2</v>
      </c>
      <c r="C142" s="34">
        <f>IF(B151=0, "-", B142/B151)</f>
        <v>2.2988505747126436E-3</v>
      </c>
      <c r="D142" s="65">
        <v>7</v>
      </c>
      <c r="E142" s="9">
        <f>IF(D151=0, "-", D142/D151)</f>
        <v>6.5176908752327747E-3</v>
      </c>
      <c r="F142" s="81">
        <v>102</v>
      </c>
      <c r="G142" s="34">
        <f>IF(F151=0, "-", F142/F151)</f>
        <v>7.9993725982275901E-3</v>
      </c>
      <c r="H142" s="65">
        <v>87</v>
      </c>
      <c r="I142" s="9">
        <f>IF(H151=0, "-", H142/H151)</f>
        <v>8.534432018834609E-3</v>
      </c>
      <c r="J142" s="8">
        <f t="shared" si="10"/>
        <v>-0.7142857142857143</v>
      </c>
      <c r="K142" s="9">
        <f t="shared" si="11"/>
        <v>0.17241379310344829</v>
      </c>
    </row>
    <row r="143" spans="1:11" x14ac:dyDescent="0.2">
      <c r="A143" s="7" t="s">
        <v>454</v>
      </c>
      <c r="B143" s="65">
        <v>12</v>
      </c>
      <c r="C143" s="34">
        <f>IF(B151=0, "-", B143/B151)</f>
        <v>1.3793103448275862E-2</v>
      </c>
      <c r="D143" s="65">
        <v>4</v>
      </c>
      <c r="E143" s="9">
        <f>IF(D151=0, "-", D143/D151)</f>
        <v>3.7243947858472998E-3</v>
      </c>
      <c r="F143" s="81">
        <v>138</v>
      </c>
      <c r="G143" s="34">
        <f>IF(F151=0, "-", F143/F151)</f>
        <v>1.0822680574072622E-2</v>
      </c>
      <c r="H143" s="65">
        <v>42</v>
      </c>
      <c r="I143" s="9">
        <f>IF(H151=0, "-", H143/H151)</f>
        <v>4.1200706297822246E-3</v>
      </c>
      <c r="J143" s="8">
        <f t="shared" si="10"/>
        <v>2</v>
      </c>
      <c r="K143" s="9">
        <f t="shared" si="11"/>
        <v>2.2857142857142856</v>
      </c>
    </row>
    <row r="144" spans="1:11" x14ac:dyDescent="0.2">
      <c r="A144" s="7" t="s">
        <v>455</v>
      </c>
      <c r="B144" s="65">
        <v>65</v>
      </c>
      <c r="C144" s="34">
        <f>IF(B151=0, "-", B144/B151)</f>
        <v>7.4712643678160925E-2</v>
      </c>
      <c r="D144" s="65">
        <v>25</v>
      </c>
      <c r="E144" s="9">
        <f>IF(D151=0, "-", D144/D151)</f>
        <v>2.3277467411545624E-2</v>
      </c>
      <c r="F144" s="81">
        <v>827</v>
      </c>
      <c r="G144" s="34">
        <f>IF(F151=0, "-", F144/F151)</f>
        <v>6.4857658222884473E-2</v>
      </c>
      <c r="H144" s="65">
        <v>464</v>
      </c>
      <c r="I144" s="9">
        <f>IF(H151=0, "-", H144/H151)</f>
        <v>4.5516970767117915E-2</v>
      </c>
      <c r="J144" s="8">
        <f t="shared" si="10"/>
        <v>1.6</v>
      </c>
      <c r="K144" s="9">
        <f t="shared" si="11"/>
        <v>0.78232758620689657</v>
      </c>
    </row>
    <row r="145" spans="1:11" x14ac:dyDescent="0.2">
      <c r="A145" s="7" t="s">
        <v>456</v>
      </c>
      <c r="B145" s="65">
        <v>33</v>
      </c>
      <c r="C145" s="34">
        <f>IF(B151=0, "-", B145/B151)</f>
        <v>3.793103448275862E-2</v>
      </c>
      <c r="D145" s="65">
        <v>63</v>
      </c>
      <c r="E145" s="9">
        <f>IF(D151=0, "-", D145/D151)</f>
        <v>5.8659217877094973E-2</v>
      </c>
      <c r="F145" s="81">
        <v>591</v>
      </c>
      <c r="G145" s="34">
        <f>IF(F151=0, "-", F145/F151)</f>
        <v>4.6349305936789272E-2</v>
      </c>
      <c r="H145" s="65">
        <v>459</v>
      </c>
      <c r="I145" s="9">
        <f>IF(H151=0, "-", H145/H151)</f>
        <v>4.5026486168334316E-2</v>
      </c>
      <c r="J145" s="8">
        <f t="shared" si="10"/>
        <v>-0.47619047619047616</v>
      </c>
      <c r="K145" s="9">
        <f t="shared" si="11"/>
        <v>0.28758169934640521</v>
      </c>
    </row>
    <row r="146" spans="1:11" x14ac:dyDescent="0.2">
      <c r="A146" s="7" t="s">
        <v>457</v>
      </c>
      <c r="B146" s="65">
        <v>44</v>
      </c>
      <c r="C146" s="34">
        <f>IF(B151=0, "-", B146/B151)</f>
        <v>5.057471264367816E-2</v>
      </c>
      <c r="D146" s="65">
        <v>9</v>
      </c>
      <c r="E146" s="9">
        <f>IF(D151=0, "-", D146/D151)</f>
        <v>8.3798882681564244E-3</v>
      </c>
      <c r="F146" s="81">
        <v>782</v>
      </c>
      <c r="G146" s="34">
        <f>IF(F151=0, "-", F146/F151)</f>
        <v>6.1328523253078193E-2</v>
      </c>
      <c r="H146" s="65">
        <v>803</v>
      </c>
      <c r="I146" s="9">
        <f>IF(H151=0, "-", H146/H151)</f>
        <v>7.8771826564645875E-2</v>
      </c>
      <c r="J146" s="8">
        <f t="shared" si="10"/>
        <v>3.8888888888888888</v>
      </c>
      <c r="K146" s="9">
        <f t="shared" si="11"/>
        <v>-2.6151930261519303E-2</v>
      </c>
    </row>
    <row r="147" spans="1:11" x14ac:dyDescent="0.2">
      <c r="A147" s="7" t="s">
        <v>458</v>
      </c>
      <c r="B147" s="65">
        <v>338</v>
      </c>
      <c r="C147" s="34">
        <f>IF(B151=0, "-", B147/B151)</f>
        <v>0.38850574712643676</v>
      </c>
      <c r="D147" s="65">
        <v>377</v>
      </c>
      <c r="E147" s="9">
        <f>IF(D151=0, "-", D147/D151)</f>
        <v>0.351024208566108</v>
      </c>
      <c r="F147" s="81">
        <v>3286</v>
      </c>
      <c r="G147" s="34">
        <f>IF(F151=0, "-", F147/F151)</f>
        <v>0.25770527801741039</v>
      </c>
      <c r="H147" s="65">
        <v>2698</v>
      </c>
      <c r="I147" s="9">
        <f>IF(H151=0, "-", H147/H151)</f>
        <v>0.26466548950362956</v>
      </c>
      <c r="J147" s="8">
        <f t="shared" si="10"/>
        <v>-0.10344827586206896</v>
      </c>
      <c r="K147" s="9">
        <f t="shared" si="11"/>
        <v>0.21793921423276502</v>
      </c>
    </row>
    <row r="148" spans="1:11" x14ac:dyDescent="0.2">
      <c r="A148" s="7" t="s">
        <v>459</v>
      </c>
      <c r="B148" s="65">
        <v>0</v>
      </c>
      <c r="C148" s="34">
        <f>IF(B151=0, "-", B148/B151)</f>
        <v>0</v>
      </c>
      <c r="D148" s="65">
        <v>0</v>
      </c>
      <c r="E148" s="9">
        <f>IF(D151=0, "-", D148/D151)</f>
        <v>0</v>
      </c>
      <c r="F148" s="81">
        <v>9</v>
      </c>
      <c r="G148" s="34">
        <f>IF(F151=0, "-", F148/F151)</f>
        <v>7.0582699396125792E-4</v>
      </c>
      <c r="H148" s="65">
        <v>0</v>
      </c>
      <c r="I148" s="9">
        <f>IF(H151=0, "-", H148/H151)</f>
        <v>0</v>
      </c>
      <c r="J148" s="8" t="str">
        <f t="shared" si="10"/>
        <v>-</v>
      </c>
      <c r="K148" s="9" t="str">
        <f t="shared" si="11"/>
        <v>-</v>
      </c>
    </row>
    <row r="149" spans="1:11" x14ac:dyDescent="0.2">
      <c r="A149" s="7" t="s">
        <v>460</v>
      </c>
      <c r="B149" s="65">
        <v>18</v>
      </c>
      <c r="C149" s="34">
        <f>IF(B151=0, "-", B149/B151)</f>
        <v>2.0689655172413793E-2</v>
      </c>
      <c r="D149" s="65">
        <v>17</v>
      </c>
      <c r="E149" s="9">
        <f>IF(D151=0, "-", D149/D151)</f>
        <v>1.5828677839851025E-2</v>
      </c>
      <c r="F149" s="81">
        <v>313</v>
      </c>
      <c r="G149" s="34">
        <f>IF(F151=0, "-", F149/F151)</f>
        <v>2.4547094345541528E-2</v>
      </c>
      <c r="H149" s="65">
        <v>225</v>
      </c>
      <c r="I149" s="9">
        <f>IF(H151=0, "-", H149/H151)</f>
        <v>2.207180694526192E-2</v>
      </c>
      <c r="J149" s="8">
        <f t="shared" si="10"/>
        <v>5.8823529411764705E-2</v>
      </c>
      <c r="K149" s="9">
        <f t="shared" si="11"/>
        <v>0.39111111111111113</v>
      </c>
    </row>
    <row r="150" spans="1:11" x14ac:dyDescent="0.2">
      <c r="A150" s="2"/>
      <c r="B150" s="68"/>
      <c r="C150" s="33"/>
      <c r="D150" s="68"/>
      <c r="E150" s="6"/>
      <c r="F150" s="82"/>
      <c r="G150" s="33"/>
      <c r="H150" s="68"/>
      <c r="I150" s="6"/>
      <c r="J150" s="5"/>
      <c r="K150" s="6"/>
    </row>
    <row r="151" spans="1:11" s="43" customFormat="1" x14ac:dyDescent="0.2">
      <c r="A151" s="162" t="s">
        <v>618</v>
      </c>
      <c r="B151" s="71">
        <f>SUM(B125:B150)</f>
        <v>870</v>
      </c>
      <c r="C151" s="40">
        <f>B151/7692</f>
        <v>0.11310452418096724</v>
      </c>
      <c r="D151" s="71">
        <f>SUM(D125:D150)</f>
        <v>1074</v>
      </c>
      <c r="E151" s="41">
        <f>D151/9098</f>
        <v>0.11804792262035613</v>
      </c>
      <c r="F151" s="77">
        <f>SUM(F125:F150)</f>
        <v>12751</v>
      </c>
      <c r="G151" s="42">
        <f>F151/106134</f>
        <v>0.12014057700642584</v>
      </c>
      <c r="H151" s="71">
        <f>SUM(H125:H150)</f>
        <v>10194</v>
      </c>
      <c r="I151" s="41">
        <f>H151/89434</f>
        <v>0.11398349620949527</v>
      </c>
      <c r="J151" s="37">
        <f>IF(D151=0, "-", IF((B151-D151)/D151&lt;10, (B151-D151)/D151, "&gt;999%"))</f>
        <v>-0.18994413407821228</v>
      </c>
      <c r="K151" s="38">
        <f>IF(H151=0, "-", IF((F151-H151)/H151&lt;10, (F151-H151)/H151, "&gt;999%"))</f>
        <v>0.25083382381793212</v>
      </c>
    </row>
    <row r="152" spans="1:11" x14ac:dyDescent="0.2">
      <c r="B152" s="83"/>
      <c r="D152" s="83"/>
      <c r="F152" s="83"/>
      <c r="H152" s="83"/>
    </row>
    <row r="153" spans="1:11" x14ac:dyDescent="0.2">
      <c r="A153" s="163" t="s">
        <v>156</v>
      </c>
      <c r="B153" s="61" t="s">
        <v>12</v>
      </c>
      <c r="C153" s="62" t="s">
        <v>13</v>
      </c>
      <c r="D153" s="61" t="s">
        <v>12</v>
      </c>
      <c r="E153" s="63" t="s">
        <v>13</v>
      </c>
      <c r="F153" s="62" t="s">
        <v>12</v>
      </c>
      <c r="G153" s="62" t="s">
        <v>13</v>
      </c>
      <c r="H153" s="61" t="s">
        <v>12</v>
      </c>
      <c r="I153" s="63" t="s">
        <v>13</v>
      </c>
      <c r="J153" s="61"/>
      <c r="K153" s="63"/>
    </row>
    <row r="154" spans="1:11" x14ac:dyDescent="0.2">
      <c r="A154" s="7" t="s">
        <v>461</v>
      </c>
      <c r="B154" s="65">
        <v>1</v>
      </c>
      <c r="C154" s="34">
        <f>IF(B173=0, "-", B154/B173)</f>
        <v>9.433962264150943E-3</v>
      </c>
      <c r="D154" s="65">
        <v>2</v>
      </c>
      <c r="E154" s="9">
        <f>IF(D173=0, "-", D154/D173)</f>
        <v>1.5503875968992248E-2</v>
      </c>
      <c r="F154" s="81">
        <v>16</v>
      </c>
      <c r="G154" s="34">
        <f>IF(F173=0, "-", F154/F173)</f>
        <v>1.2012012012012012E-2</v>
      </c>
      <c r="H154" s="65">
        <v>5</v>
      </c>
      <c r="I154" s="9">
        <f>IF(H173=0, "-", H154/H173)</f>
        <v>4.6554934823091251E-3</v>
      </c>
      <c r="J154" s="8">
        <f t="shared" ref="J154:J171" si="12">IF(D154=0, "-", IF((B154-D154)/D154&lt;10, (B154-D154)/D154, "&gt;999%"))</f>
        <v>-0.5</v>
      </c>
      <c r="K154" s="9">
        <f t="shared" ref="K154:K171" si="13">IF(H154=0, "-", IF((F154-H154)/H154&lt;10, (F154-H154)/H154, "&gt;999%"))</f>
        <v>2.2000000000000002</v>
      </c>
    </row>
    <row r="155" spans="1:11" x14ac:dyDescent="0.2">
      <c r="A155" s="7" t="s">
        <v>462</v>
      </c>
      <c r="B155" s="65">
        <v>11</v>
      </c>
      <c r="C155" s="34">
        <f>IF(B173=0, "-", B155/B173)</f>
        <v>0.10377358490566038</v>
      </c>
      <c r="D155" s="65">
        <v>12</v>
      </c>
      <c r="E155" s="9">
        <f>IF(D173=0, "-", D155/D173)</f>
        <v>9.3023255813953487E-2</v>
      </c>
      <c r="F155" s="81">
        <v>96</v>
      </c>
      <c r="G155" s="34">
        <f>IF(F173=0, "-", F155/F173)</f>
        <v>7.2072072072072071E-2</v>
      </c>
      <c r="H155" s="65">
        <v>85</v>
      </c>
      <c r="I155" s="9">
        <f>IF(H173=0, "-", H155/H173)</f>
        <v>7.9143389199255121E-2</v>
      </c>
      <c r="J155" s="8">
        <f t="shared" si="12"/>
        <v>-8.3333333333333329E-2</v>
      </c>
      <c r="K155" s="9">
        <f t="shared" si="13"/>
        <v>0.12941176470588237</v>
      </c>
    </row>
    <row r="156" spans="1:11" x14ac:dyDescent="0.2">
      <c r="A156" s="7" t="s">
        <v>463</v>
      </c>
      <c r="B156" s="65">
        <v>17</v>
      </c>
      <c r="C156" s="34">
        <f>IF(B173=0, "-", B156/B173)</f>
        <v>0.16037735849056603</v>
      </c>
      <c r="D156" s="65">
        <v>23</v>
      </c>
      <c r="E156" s="9">
        <f>IF(D173=0, "-", D156/D173)</f>
        <v>0.17829457364341086</v>
      </c>
      <c r="F156" s="81">
        <v>158</v>
      </c>
      <c r="G156" s="34">
        <f>IF(F173=0, "-", F156/F173)</f>
        <v>0.11861861861861862</v>
      </c>
      <c r="H156" s="65">
        <v>148</v>
      </c>
      <c r="I156" s="9">
        <f>IF(H173=0, "-", H156/H173)</f>
        <v>0.13780260707635009</v>
      </c>
      <c r="J156" s="8">
        <f t="shared" si="12"/>
        <v>-0.2608695652173913</v>
      </c>
      <c r="K156" s="9">
        <f t="shared" si="13"/>
        <v>6.7567567567567571E-2</v>
      </c>
    </row>
    <row r="157" spans="1:11" x14ac:dyDescent="0.2">
      <c r="A157" s="7" t="s">
        <v>464</v>
      </c>
      <c r="B157" s="65">
        <v>2</v>
      </c>
      <c r="C157" s="34">
        <f>IF(B173=0, "-", B157/B173)</f>
        <v>1.8867924528301886E-2</v>
      </c>
      <c r="D157" s="65">
        <v>3</v>
      </c>
      <c r="E157" s="9">
        <f>IF(D173=0, "-", D157/D173)</f>
        <v>2.3255813953488372E-2</v>
      </c>
      <c r="F157" s="81">
        <v>28</v>
      </c>
      <c r="G157" s="34">
        <f>IF(F173=0, "-", F157/F173)</f>
        <v>2.1021021021021023E-2</v>
      </c>
      <c r="H157" s="65">
        <v>43</v>
      </c>
      <c r="I157" s="9">
        <f>IF(H173=0, "-", H157/H173)</f>
        <v>4.0037243947858472E-2</v>
      </c>
      <c r="J157" s="8">
        <f t="shared" si="12"/>
        <v>-0.33333333333333331</v>
      </c>
      <c r="K157" s="9">
        <f t="shared" si="13"/>
        <v>-0.34883720930232559</v>
      </c>
    </row>
    <row r="158" spans="1:11" x14ac:dyDescent="0.2">
      <c r="A158" s="7" t="s">
        <v>465</v>
      </c>
      <c r="B158" s="65">
        <v>0</v>
      </c>
      <c r="C158" s="34">
        <f>IF(B173=0, "-", B158/B173)</f>
        <v>0</v>
      </c>
      <c r="D158" s="65">
        <v>0</v>
      </c>
      <c r="E158" s="9">
        <f>IF(D173=0, "-", D158/D173)</f>
        <v>0</v>
      </c>
      <c r="F158" s="81">
        <v>20</v>
      </c>
      <c r="G158" s="34">
        <f>IF(F173=0, "-", F158/F173)</f>
        <v>1.5015015015015015E-2</v>
      </c>
      <c r="H158" s="65">
        <v>0</v>
      </c>
      <c r="I158" s="9">
        <f>IF(H173=0, "-", H158/H173)</f>
        <v>0</v>
      </c>
      <c r="J158" s="8" t="str">
        <f t="shared" si="12"/>
        <v>-</v>
      </c>
      <c r="K158" s="9" t="str">
        <f t="shared" si="13"/>
        <v>-</v>
      </c>
    </row>
    <row r="159" spans="1:11" x14ac:dyDescent="0.2">
      <c r="A159" s="7" t="s">
        <v>466</v>
      </c>
      <c r="B159" s="65">
        <v>0</v>
      </c>
      <c r="C159" s="34">
        <f>IF(B173=0, "-", B159/B173)</f>
        <v>0</v>
      </c>
      <c r="D159" s="65">
        <v>1</v>
      </c>
      <c r="E159" s="9">
        <f>IF(D173=0, "-", D159/D173)</f>
        <v>7.7519379844961239E-3</v>
      </c>
      <c r="F159" s="81">
        <v>34</v>
      </c>
      <c r="G159" s="34">
        <f>IF(F173=0, "-", F159/F173)</f>
        <v>2.5525525525525526E-2</v>
      </c>
      <c r="H159" s="65">
        <v>21</v>
      </c>
      <c r="I159" s="9">
        <f>IF(H173=0, "-", H159/H173)</f>
        <v>1.9553072625698324E-2</v>
      </c>
      <c r="J159" s="8">
        <f t="shared" si="12"/>
        <v>-1</v>
      </c>
      <c r="K159" s="9">
        <f t="shared" si="13"/>
        <v>0.61904761904761907</v>
      </c>
    </row>
    <row r="160" spans="1:11" x14ac:dyDescent="0.2">
      <c r="A160" s="7" t="s">
        <v>467</v>
      </c>
      <c r="B160" s="65">
        <v>0</v>
      </c>
      <c r="C160" s="34">
        <f>IF(B173=0, "-", B160/B173)</f>
        <v>0</v>
      </c>
      <c r="D160" s="65">
        <v>0</v>
      </c>
      <c r="E160" s="9">
        <f>IF(D173=0, "-", D160/D173)</f>
        <v>0</v>
      </c>
      <c r="F160" s="81">
        <v>3</v>
      </c>
      <c r="G160" s="34">
        <f>IF(F173=0, "-", F160/F173)</f>
        <v>2.2522522522522522E-3</v>
      </c>
      <c r="H160" s="65">
        <v>6</v>
      </c>
      <c r="I160" s="9">
        <f>IF(H173=0, "-", H160/H173)</f>
        <v>5.5865921787709499E-3</v>
      </c>
      <c r="J160" s="8" t="str">
        <f t="shared" si="12"/>
        <v>-</v>
      </c>
      <c r="K160" s="9">
        <f t="shared" si="13"/>
        <v>-0.5</v>
      </c>
    </row>
    <row r="161" spans="1:11" x14ac:dyDescent="0.2">
      <c r="A161" s="7" t="s">
        <v>468</v>
      </c>
      <c r="B161" s="65">
        <v>16</v>
      </c>
      <c r="C161" s="34">
        <f>IF(B173=0, "-", B161/B173)</f>
        <v>0.15094339622641509</v>
      </c>
      <c r="D161" s="65">
        <v>13</v>
      </c>
      <c r="E161" s="9">
        <f>IF(D173=0, "-", D161/D173)</f>
        <v>0.10077519379844961</v>
      </c>
      <c r="F161" s="81">
        <v>175</v>
      </c>
      <c r="G161" s="34">
        <f>IF(F173=0, "-", F161/F173)</f>
        <v>0.13138138138138139</v>
      </c>
      <c r="H161" s="65">
        <v>40</v>
      </c>
      <c r="I161" s="9">
        <f>IF(H173=0, "-", H161/H173)</f>
        <v>3.7243947858473E-2</v>
      </c>
      <c r="J161" s="8">
        <f t="shared" si="12"/>
        <v>0.23076923076923078</v>
      </c>
      <c r="K161" s="9">
        <f t="shared" si="13"/>
        <v>3.375</v>
      </c>
    </row>
    <row r="162" spans="1:11" x14ac:dyDescent="0.2">
      <c r="A162" s="7" t="s">
        <v>469</v>
      </c>
      <c r="B162" s="65">
        <v>6</v>
      </c>
      <c r="C162" s="34">
        <f>IF(B173=0, "-", B162/B173)</f>
        <v>5.6603773584905662E-2</v>
      </c>
      <c r="D162" s="65">
        <v>5</v>
      </c>
      <c r="E162" s="9">
        <f>IF(D173=0, "-", D162/D173)</f>
        <v>3.875968992248062E-2</v>
      </c>
      <c r="F162" s="81">
        <v>114</v>
      </c>
      <c r="G162" s="34">
        <f>IF(F173=0, "-", F162/F173)</f>
        <v>8.5585585585585586E-2</v>
      </c>
      <c r="H162" s="65">
        <v>120</v>
      </c>
      <c r="I162" s="9">
        <f>IF(H173=0, "-", H162/H173)</f>
        <v>0.11173184357541899</v>
      </c>
      <c r="J162" s="8">
        <f t="shared" si="12"/>
        <v>0.2</v>
      </c>
      <c r="K162" s="9">
        <f t="shared" si="13"/>
        <v>-0.05</v>
      </c>
    </row>
    <row r="163" spans="1:11" x14ac:dyDescent="0.2">
      <c r="A163" s="7" t="s">
        <v>470</v>
      </c>
      <c r="B163" s="65">
        <v>2</v>
      </c>
      <c r="C163" s="34">
        <f>IF(B173=0, "-", B163/B173)</f>
        <v>1.8867924528301886E-2</v>
      </c>
      <c r="D163" s="65">
        <v>4</v>
      </c>
      <c r="E163" s="9">
        <f>IF(D173=0, "-", D163/D173)</f>
        <v>3.1007751937984496E-2</v>
      </c>
      <c r="F163" s="81">
        <v>34</v>
      </c>
      <c r="G163" s="34">
        <f>IF(F173=0, "-", F163/F173)</f>
        <v>2.5525525525525526E-2</v>
      </c>
      <c r="H163" s="65">
        <v>30</v>
      </c>
      <c r="I163" s="9">
        <f>IF(H173=0, "-", H163/H173)</f>
        <v>2.7932960893854747E-2</v>
      </c>
      <c r="J163" s="8">
        <f t="shared" si="12"/>
        <v>-0.5</v>
      </c>
      <c r="K163" s="9">
        <f t="shared" si="13"/>
        <v>0.13333333333333333</v>
      </c>
    </row>
    <row r="164" spans="1:11" x14ac:dyDescent="0.2">
      <c r="A164" s="7" t="s">
        <v>471</v>
      </c>
      <c r="B164" s="65">
        <v>18</v>
      </c>
      <c r="C164" s="34">
        <f>IF(B173=0, "-", B164/B173)</f>
        <v>0.16981132075471697</v>
      </c>
      <c r="D164" s="65">
        <v>18</v>
      </c>
      <c r="E164" s="9">
        <f>IF(D173=0, "-", D164/D173)</f>
        <v>0.13953488372093023</v>
      </c>
      <c r="F164" s="81">
        <v>143</v>
      </c>
      <c r="G164" s="34">
        <f>IF(F173=0, "-", F164/F173)</f>
        <v>0.10735735735735735</v>
      </c>
      <c r="H164" s="65">
        <v>119</v>
      </c>
      <c r="I164" s="9">
        <f>IF(H173=0, "-", H164/H173)</f>
        <v>0.11080074487895716</v>
      </c>
      <c r="J164" s="8">
        <f t="shared" si="12"/>
        <v>0</v>
      </c>
      <c r="K164" s="9">
        <f t="shared" si="13"/>
        <v>0.20168067226890757</v>
      </c>
    </row>
    <row r="165" spans="1:11" x14ac:dyDescent="0.2">
      <c r="A165" s="7" t="s">
        <v>472</v>
      </c>
      <c r="B165" s="65">
        <v>2</v>
      </c>
      <c r="C165" s="34">
        <f>IF(B173=0, "-", B165/B173)</f>
        <v>1.8867924528301886E-2</v>
      </c>
      <c r="D165" s="65">
        <v>2</v>
      </c>
      <c r="E165" s="9">
        <f>IF(D173=0, "-", D165/D173)</f>
        <v>1.5503875968992248E-2</v>
      </c>
      <c r="F165" s="81">
        <v>33</v>
      </c>
      <c r="G165" s="34">
        <f>IF(F173=0, "-", F165/F173)</f>
        <v>2.4774774774774775E-2</v>
      </c>
      <c r="H165" s="65">
        <v>17</v>
      </c>
      <c r="I165" s="9">
        <f>IF(H173=0, "-", H165/H173)</f>
        <v>1.5828677839851025E-2</v>
      </c>
      <c r="J165" s="8">
        <f t="shared" si="12"/>
        <v>0</v>
      </c>
      <c r="K165" s="9">
        <f t="shared" si="13"/>
        <v>0.94117647058823528</v>
      </c>
    </row>
    <row r="166" spans="1:11" x14ac:dyDescent="0.2">
      <c r="A166" s="7" t="s">
        <v>473</v>
      </c>
      <c r="B166" s="65">
        <v>8</v>
      </c>
      <c r="C166" s="34">
        <f>IF(B173=0, "-", B166/B173)</f>
        <v>7.5471698113207544E-2</v>
      </c>
      <c r="D166" s="65">
        <v>4</v>
      </c>
      <c r="E166" s="9">
        <f>IF(D173=0, "-", D166/D173)</f>
        <v>3.1007751937984496E-2</v>
      </c>
      <c r="F166" s="81">
        <v>58</v>
      </c>
      <c r="G166" s="34">
        <f>IF(F173=0, "-", F166/F173)</f>
        <v>4.3543543543543541E-2</v>
      </c>
      <c r="H166" s="65">
        <v>22</v>
      </c>
      <c r="I166" s="9">
        <f>IF(H173=0, "-", H166/H173)</f>
        <v>2.0484171322160148E-2</v>
      </c>
      <c r="J166" s="8">
        <f t="shared" si="12"/>
        <v>1</v>
      </c>
      <c r="K166" s="9">
        <f t="shared" si="13"/>
        <v>1.6363636363636365</v>
      </c>
    </row>
    <row r="167" spans="1:11" x14ac:dyDescent="0.2">
      <c r="A167" s="7" t="s">
        <v>474</v>
      </c>
      <c r="B167" s="65">
        <v>8</v>
      </c>
      <c r="C167" s="34">
        <f>IF(B173=0, "-", B167/B173)</f>
        <v>7.5471698113207544E-2</v>
      </c>
      <c r="D167" s="65">
        <v>13</v>
      </c>
      <c r="E167" s="9">
        <f>IF(D173=0, "-", D167/D173)</f>
        <v>0.10077519379844961</v>
      </c>
      <c r="F167" s="81">
        <v>192</v>
      </c>
      <c r="G167" s="34">
        <f>IF(F173=0, "-", F167/F173)</f>
        <v>0.14414414414414414</v>
      </c>
      <c r="H167" s="65">
        <v>165</v>
      </c>
      <c r="I167" s="9">
        <f>IF(H173=0, "-", H167/H173)</f>
        <v>0.15363128491620112</v>
      </c>
      <c r="J167" s="8">
        <f t="shared" si="12"/>
        <v>-0.38461538461538464</v>
      </c>
      <c r="K167" s="9">
        <f t="shared" si="13"/>
        <v>0.16363636363636364</v>
      </c>
    </row>
    <row r="168" spans="1:11" x14ac:dyDescent="0.2">
      <c r="A168" s="7" t="s">
        <v>475</v>
      </c>
      <c r="B168" s="65">
        <v>3</v>
      </c>
      <c r="C168" s="34">
        <f>IF(B173=0, "-", B168/B173)</f>
        <v>2.8301886792452831E-2</v>
      </c>
      <c r="D168" s="65">
        <v>8</v>
      </c>
      <c r="E168" s="9">
        <f>IF(D173=0, "-", D168/D173)</f>
        <v>6.2015503875968991E-2</v>
      </c>
      <c r="F168" s="81">
        <v>31</v>
      </c>
      <c r="G168" s="34">
        <f>IF(F173=0, "-", F168/F173)</f>
        <v>2.3273273273273273E-2</v>
      </c>
      <c r="H168" s="65">
        <v>46</v>
      </c>
      <c r="I168" s="9">
        <f>IF(H173=0, "-", H168/H173)</f>
        <v>4.2830540037243951E-2</v>
      </c>
      <c r="J168" s="8">
        <f t="shared" si="12"/>
        <v>-0.625</v>
      </c>
      <c r="K168" s="9">
        <f t="shared" si="13"/>
        <v>-0.32608695652173914</v>
      </c>
    </row>
    <row r="169" spans="1:11" x14ac:dyDescent="0.2">
      <c r="A169" s="7" t="s">
        <v>476</v>
      </c>
      <c r="B169" s="65">
        <v>3</v>
      </c>
      <c r="C169" s="34">
        <f>IF(B173=0, "-", B169/B173)</f>
        <v>2.8301886792452831E-2</v>
      </c>
      <c r="D169" s="65">
        <v>3</v>
      </c>
      <c r="E169" s="9">
        <f>IF(D173=0, "-", D169/D173)</f>
        <v>2.3255813953488372E-2</v>
      </c>
      <c r="F169" s="81">
        <v>33</v>
      </c>
      <c r="G169" s="34">
        <f>IF(F173=0, "-", F169/F173)</f>
        <v>2.4774774774774775E-2</v>
      </c>
      <c r="H169" s="65">
        <v>56</v>
      </c>
      <c r="I169" s="9">
        <f>IF(H173=0, "-", H169/H173)</f>
        <v>5.2141527001862198E-2</v>
      </c>
      <c r="J169" s="8">
        <f t="shared" si="12"/>
        <v>0</v>
      </c>
      <c r="K169" s="9">
        <f t="shared" si="13"/>
        <v>-0.4107142857142857</v>
      </c>
    </row>
    <row r="170" spans="1:11" x14ac:dyDescent="0.2">
      <c r="A170" s="7" t="s">
        <v>477</v>
      </c>
      <c r="B170" s="65">
        <v>3</v>
      </c>
      <c r="C170" s="34">
        <f>IF(B173=0, "-", B170/B173)</f>
        <v>2.8301886792452831E-2</v>
      </c>
      <c r="D170" s="65">
        <v>9</v>
      </c>
      <c r="E170" s="9">
        <f>IF(D173=0, "-", D170/D173)</f>
        <v>6.9767441860465115E-2</v>
      </c>
      <c r="F170" s="81">
        <v>97</v>
      </c>
      <c r="G170" s="34">
        <f>IF(F173=0, "-", F170/F173)</f>
        <v>7.2822822822822819E-2</v>
      </c>
      <c r="H170" s="65">
        <v>96</v>
      </c>
      <c r="I170" s="9">
        <f>IF(H173=0, "-", H170/H173)</f>
        <v>8.9385474860335198E-2</v>
      </c>
      <c r="J170" s="8">
        <f t="shared" si="12"/>
        <v>-0.66666666666666663</v>
      </c>
      <c r="K170" s="9">
        <f t="shared" si="13"/>
        <v>1.0416666666666666E-2</v>
      </c>
    </row>
    <row r="171" spans="1:11" x14ac:dyDescent="0.2">
      <c r="A171" s="7" t="s">
        <v>478</v>
      </c>
      <c r="B171" s="65">
        <v>6</v>
      </c>
      <c r="C171" s="34">
        <f>IF(B173=0, "-", B171/B173)</f>
        <v>5.6603773584905662E-2</v>
      </c>
      <c r="D171" s="65">
        <v>9</v>
      </c>
      <c r="E171" s="9">
        <f>IF(D173=0, "-", D171/D173)</f>
        <v>6.9767441860465115E-2</v>
      </c>
      <c r="F171" s="81">
        <v>67</v>
      </c>
      <c r="G171" s="34">
        <f>IF(F173=0, "-", F171/F173)</f>
        <v>5.0300300300300298E-2</v>
      </c>
      <c r="H171" s="65">
        <v>55</v>
      </c>
      <c r="I171" s="9">
        <f>IF(H173=0, "-", H171/H173)</f>
        <v>5.1210428305400374E-2</v>
      </c>
      <c r="J171" s="8">
        <f t="shared" si="12"/>
        <v>-0.33333333333333331</v>
      </c>
      <c r="K171" s="9">
        <f t="shared" si="13"/>
        <v>0.21818181818181817</v>
      </c>
    </row>
    <row r="172" spans="1:11" x14ac:dyDescent="0.2">
      <c r="A172" s="2"/>
      <c r="B172" s="68"/>
      <c r="C172" s="33"/>
      <c r="D172" s="68"/>
      <c r="E172" s="6"/>
      <c r="F172" s="82"/>
      <c r="G172" s="33"/>
      <c r="H172" s="68"/>
      <c r="I172" s="6"/>
      <c r="J172" s="5"/>
      <c r="K172" s="6"/>
    </row>
    <row r="173" spans="1:11" s="43" customFormat="1" x14ac:dyDescent="0.2">
      <c r="A173" s="162" t="s">
        <v>617</v>
      </c>
      <c r="B173" s="71">
        <f>SUM(B154:B172)</f>
        <v>106</v>
      </c>
      <c r="C173" s="40">
        <f>B173/7692</f>
        <v>1.3780551222048881E-2</v>
      </c>
      <c r="D173" s="71">
        <f>SUM(D154:D172)</f>
        <v>129</v>
      </c>
      <c r="E173" s="41">
        <f>D173/9098</f>
        <v>1.4178940426467355E-2</v>
      </c>
      <c r="F173" s="77">
        <f>SUM(F154:F172)</f>
        <v>1332</v>
      </c>
      <c r="G173" s="42">
        <f>F173/106134</f>
        <v>1.2550172423540054E-2</v>
      </c>
      <c r="H173" s="71">
        <f>SUM(H154:H172)</f>
        <v>1074</v>
      </c>
      <c r="I173" s="41">
        <f>H173/89434</f>
        <v>1.2008855692465953E-2</v>
      </c>
      <c r="J173" s="37">
        <f>IF(D173=0, "-", IF((B173-D173)/D173&lt;10, (B173-D173)/D173, "&gt;999%"))</f>
        <v>-0.17829457364341086</v>
      </c>
      <c r="K173" s="38">
        <f>IF(H173=0, "-", IF((F173-H173)/H173&lt;10, (F173-H173)/H173, "&gt;999%"))</f>
        <v>0.24022346368715083</v>
      </c>
    </row>
    <row r="174" spans="1:11" x14ac:dyDescent="0.2">
      <c r="B174" s="83"/>
      <c r="D174" s="83"/>
      <c r="F174" s="83"/>
      <c r="H174" s="83"/>
    </row>
    <row r="175" spans="1:11" s="43" customFormat="1" x14ac:dyDescent="0.2">
      <c r="A175" s="162" t="s">
        <v>616</v>
      </c>
      <c r="B175" s="71">
        <v>976</v>
      </c>
      <c r="C175" s="40">
        <f>B175/7692</f>
        <v>0.12688507540301613</v>
      </c>
      <c r="D175" s="71">
        <v>1203</v>
      </c>
      <c r="E175" s="41">
        <f>D175/9098</f>
        <v>0.13222686304682349</v>
      </c>
      <c r="F175" s="77">
        <v>14083</v>
      </c>
      <c r="G175" s="42">
        <f>F175/106134</f>
        <v>0.13269074942996589</v>
      </c>
      <c r="H175" s="71">
        <v>11268</v>
      </c>
      <c r="I175" s="41">
        <f>H175/89434</f>
        <v>0.12599235190196123</v>
      </c>
      <c r="J175" s="37">
        <f>IF(D175=0, "-", IF((B175-D175)/D175&lt;10, (B175-D175)/D175, "&gt;999%"))</f>
        <v>-0.18869492934330839</v>
      </c>
      <c r="K175" s="38">
        <f>IF(H175=0, "-", IF((F175-H175)/H175&lt;10, (F175-H175)/H175, "&gt;999%"))</f>
        <v>0.24982250621228258</v>
      </c>
    </row>
    <row r="176" spans="1:11" x14ac:dyDescent="0.2">
      <c r="B176" s="83"/>
      <c r="D176" s="83"/>
      <c r="F176" s="83"/>
      <c r="H176" s="83"/>
    </row>
    <row r="177" spans="1:11" ht="15.75" x14ac:dyDescent="0.25">
      <c r="A177" s="164" t="s">
        <v>124</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157</v>
      </c>
      <c r="B179" s="61" t="s">
        <v>12</v>
      </c>
      <c r="C179" s="62" t="s">
        <v>13</v>
      </c>
      <c r="D179" s="61" t="s">
        <v>12</v>
      </c>
      <c r="E179" s="63" t="s">
        <v>13</v>
      </c>
      <c r="F179" s="62" t="s">
        <v>12</v>
      </c>
      <c r="G179" s="62" t="s">
        <v>13</v>
      </c>
      <c r="H179" s="61" t="s">
        <v>12</v>
      </c>
      <c r="I179" s="63" t="s">
        <v>13</v>
      </c>
      <c r="J179" s="61"/>
      <c r="K179" s="63"/>
    </row>
    <row r="180" spans="1:11" x14ac:dyDescent="0.2">
      <c r="A180" s="7" t="s">
        <v>479</v>
      </c>
      <c r="B180" s="65">
        <v>3</v>
      </c>
      <c r="C180" s="34">
        <f>IF(B183=0, "-", B180/B183)</f>
        <v>2.7777777777777776E-2</v>
      </c>
      <c r="D180" s="65">
        <v>41</v>
      </c>
      <c r="E180" s="9">
        <f>IF(D183=0, "-", D180/D183)</f>
        <v>0.10224438902743142</v>
      </c>
      <c r="F180" s="81">
        <v>493</v>
      </c>
      <c r="G180" s="34">
        <f>IF(F183=0, "-", F180/F183)</f>
        <v>0.17153792623521225</v>
      </c>
      <c r="H180" s="65">
        <v>415</v>
      </c>
      <c r="I180" s="9">
        <f>IF(H183=0, "-", H180/H183)</f>
        <v>0.1451048951048951</v>
      </c>
      <c r="J180" s="8">
        <f>IF(D180=0, "-", IF((B180-D180)/D180&lt;10, (B180-D180)/D180, "&gt;999%"))</f>
        <v>-0.92682926829268297</v>
      </c>
      <c r="K180" s="9">
        <f>IF(H180=0, "-", IF((F180-H180)/H180&lt;10, (F180-H180)/H180, "&gt;999%"))</f>
        <v>0.18795180722891566</v>
      </c>
    </row>
    <row r="181" spans="1:11" x14ac:dyDescent="0.2">
      <c r="A181" s="7" t="s">
        <v>480</v>
      </c>
      <c r="B181" s="65">
        <v>105</v>
      </c>
      <c r="C181" s="34">
        <f>IF(B183=0, "-", B181/B183)</f>
        <v>0.97222222222222221</v>
      </c>
      <c r="D181" s="65">
        <v>360</v>
      </c>
      <c r="E181" s="9">
        <f>IF(D183=0, "-", D181/D183)</f>
        <v>0.89775561097256862</v>
      </c>
      <c r="F181" s="81">
        <v>2381</v>
      </c>
      <c r="G181" s="34">
        <f>IF(F183=0, "-", F181/F183)</f>
        <v>0.82846207376478775</v>
      </c>
      <c r="H181" s="65">
        <v>2445</v>
      </c>
      <c r="I181" s="9">
        <f>IF(H183=0, "-", H181/H183)</f>
        <v>0.8548951048951049</v>
      </c>
      <c r="J181" s="8">
        <f>IF(D181=0, "-", IF((B181-D181)/D181&lt;10, (B181-D181)/D181, "&gt;999%"))</f>
        <v>-0.70833333333333337</v>
      </c>
      <c r="K181" s="9">
        <f>IF(H181=0, "-", IF((F181-H181)/H181&lt;10, (F181-H181)/H181, "&gt;999%"))</f>
        <v>-2.6175869120654397E-2</v>
      </c>
    </row>
    <row r="182" spans="1:11" x14ac:dyDescent="0.2">
      <c r="A182" s="2"/>
      <c r="B182" s="68"/>
      <c r="C182" s="33"/>
      <c r="D182" s="68"/>
      <c r="E182" s="6"/>
      <c r="F182" s="82"/>
      <c r="G182" s="33"/>
      <c r="H182" s="68"/>
      <c r="I182" s="6"/>
      <c r="J182" s="5"/>
      <c r="K182" s="6"/>
    </row>
    <row r="183" spans="1:11" s="43" customFormat="1" x14ac:dyDescent="0.2">
      <c r="A183" s="162" t="s">
        <v>615</v>
      </c>
      <c r="B183" s="71">
        <f>SUM(B180:B182)</f>
        <v>108</v>
      </c>
      <c r="C183" s="40">
        <f>B183/7692</f>
        <v>1.4040561622464899E-2</v>
      </c>
      <c r="D183" s="71">
        <f>SUM(D180:D182)</f>
        <v>401</v>
      </c>
      <c r="E183" s="41">
        <f>D183/9098</f>
        <v>4.4075621015607823E-2</v>
      </c>
      <c r="F183" s="77">
        <f>SUM(F180:F182)</f>
        <v>2874</v>
      </c>
      <c r="G183" s="42">
        <f>F183/106134</f>
        <v>2.7078975634575161E-2</v>
      </c>
      <c r="H183" s="71">
        <f>SUM(H180:H182)</f>
        <v>2860</v>
      </c>
      <c r="I183" s="41">
        <f>H183/89434</f>
        <v>3.1978889460384193E-2</v>
      </c>
      <c r="J183" s="37">
        <f>IF(D183=0, "-", IF((B183-D183)/D183&lt;10, (B183-D183)/D183, "&gt;999%"))</f>
        <v>-0.73067331670822944</v>
      </c>
      <c r="K183" s="38">
        <f>IF(H183=0, "-", IF((F183-H183)/H183&lt;10, (F183-H183)/H183, "&gt;999%"))</f>
        <v>4.8951048951048955E-3</v>
      </c>
    </row>
    <row r="184" spans="1:11" x14ac:dyDescent="0.2">
      <c r="B184" s="83"/>
      <c r="D184" s="83"/>
      <c r="F184" s="83"/>
      <c r="H184" s="83"/>
    </row>
    <row r="185" spans="1:11" x14ac:dyDescent="0.2">
      <c r="A185" s="163" t="s">
        <v>158</v>
      </c>
      <c r="B185" s="61" t="s">
        <v>12</v>
      </c>
      <c r="C185" s="62" t="s">
        <v>13</v>
      </c>
      <c r="D185" s="61" t="s">
        <v>12</v>
      </c>
      <c r="E185" s="63" t="s">
        <v>13</v>
      </c>
      <c r="F185" s="62" t="s">
        <v>12</v>
      </c>
      <c r="G185" s="62" t="s">
        <v>13</v>
      </c>
      <c r="H185" s="61" t="s">
        <v>12</v>
      </c>
      <c r="I185" s="63" t="s">
        <v>13</v>
      </c>
      <c r="J185" s="61"/>
      <c r="K185" s="63"/>
    </row>
    <row r="186" spans="1:11" x14ac:dyDescent="0.2">
      <c r="A186" s="7" t="s">
        <v>481</v>
      </c>
      <c r="B186" s="65">
        <v>2</v>
      </c>
      <c r="C186" s="34">
        <f>IF(B198=0, "-", B186/B198)</f>
        <v>0.25</v>
      </c>
      <c r="D186" s="65">
        <v>0</v>
      </c>
      <c r="E186" s="9">
        <f>IF(D198=0, "-", D186/D198)</f>
        <v>0</v>
      </c>
      <c r="F186" s="81">
        <v>6</v>
      </c>
      <c r="G186" s="34">
        <f>IF(F198=0, "-", F186/F198)</f>
        <v>2.6315789473684209E-2</v>
      </c>
      <c r="H186" s="65">
        <v>1</v>
      </c>
      <c r="I186" s="9">
        <f>IF(H198=0, "-", H186/H198)</f>
        <v>4.4052863436123352E-3</v>
      </c>
      <c r="J186" s="8" t="str">
        <f t="shared" ref="J186:J196" si="14">IF(D186=0, "-", IF((B186-D186)/D186&lt;10, (B186-D186)/D186, "&gt;999%"))</f>
        <v>-</v>
      </c>
      <c r="K186" s="9">
        <f t="shared" ref="K186:K196" si="15">IF(H186=0, "-", IF((F186-H186)/H186&lt;10, (F186-H186)/H186, "&gt;999%"))</f>
        <v>5</v>
      </c>
    </row>
    <row r="187" spans="1:11" x14ac:dyDescent="0.2">
      <c r="A187" s="7" t="s">
        <v>482</v>
      </c>
      <c r="B187" s="65">
        <v>2</v>
      </c>
      <c r="C187" s="34">
        <f>IF(B198=0, "-", B187/B198)</f>
        <v>0.25</v>
      </c>
      <c r="D187" s="65">
        <v>9</v>
      </c>
      <c r="E187" s="9">
        <f>IF(D198=0, "-", D187/D198)</f>
        <v>0.5</v>
      </c>
      <c r="F187" s="81">
        <v>28</v>
      </c>
      <c r="G187" s="34">
        <f>IF(F198=0, "-", F187/F198)</f>
        <v>0.12280701754385964</v>
      </c>
      <c r="H187" s="65">
        <v>27</v>
      </c>
      <c r="I187" s="9">
        <f>IF(H198=0, "-", H187/H198)</f>
        <v>0.11894273127753303</v>
      </c>
      <c r="J187" s="8">
        <f t="shared" si="14"/>
        <v>-0.77777777777777779</v>
      </c>
      <c r="K187" s="9">
        <f t="shared" si="15"/>
        <v>3.7037037037037035E-2</v>
      </c>
    </row>
    <row r="188" spans="1:11" x14ac:dyDescent="0.2">
      <c r="A188" s="7" t="s">
        <v>483</v>
      </c>
      <c r="B188" s="65">
        <v>0</v>
      </c>
      <c r="C188" s="34">
        <f>IF(B198=0, "-", B188/B198)</f>
        <v>0</v>
      </c>
      <c r="D188" s="65">
        <v>1</v>
      </c>
      <c r="E188" s="9">
        <f>IF(D198=0, "-", D188/D198)</f>
        <v>5.5555555555555552E-2</v>
      </c>
      <c r="F188" s="81">
        <v>14</v>
      </c>
      <c r="G188" s="34">
        <f>IF(F198=0, "-", F188/F198)</f>
        <v>6.1403508771929821E-2</v>
      </c>
      <c r="H188" s="65">
        <v>7</v>
      </c>
      <c r="I188" s="9">
        <f>IF(H198=0, "-", H188/H198)</f>
        <v>3.0837004405286344E-2</v>
      </c>
      <c r="J188" s="8">
        <f t="shared" si="14"/>
        <v>-1</v>
      </c>
      <c r="K188" s="9">
        <f t="shared" si="15"/>
        <v>1</v>
      </c>
    </row>
    <row r="189" spans="1:11" x14ac:dyDescent="0.2">
      <c r="A189" s="7" t="s">
        <v>484</v>
      </c>
      <c r="B189" s="65">
        <v>2</v>
      </c>
      <c r="C189" s="34">
        <f>IF(B198=0, "-", B189/B198)</f>
        <v>0.25</v>
      </c>
      <c r="D189" s="65">
        <v>3</v>
      </c>
      <c r="E189" s="9">
        <f>IF(D198=0, "-", D189/D198)</f>
        <v>0.16666666666666666</v>
      </c>
      <c r="F189" s="81">
        <v>26</v>
      </c>
      <c r="G189" s="34">
        <f>IF(F198=0, "-", F189/F198)</f>
        <v>0.11403508771929824</v>
      </c>
      <c r="H189" s="65">
        <v>47</v>
      </c>
      <c r="I189" s="9">
        <f>IF(H198=0, "-", H189/H198)</f>
        <v>0.20704845814977973</v>
      </c>
      <c r="J189" s="8">
        <f t="shared" si="14"/>
        <v>-0.33333333333333331</v>
      </c>
      <c r="K189" s="9">
        <f t="shared" si="15"/>
        <v>-0.44680851063829785</v>
      </c>
    </row>
    <row r="190" spans="1:11" x14ac:dyDescent="0.2">
      <c r="A190" s="7" t="s">
        <v>485</v>
      </c>
      <c r="B190" s="65">
        <v>0</v>
      </c>
      <c r="C190" s="34">
        <f>IF(B198=0, "-", B190/B198)</f>
        <v>0</v>
      </c>
      <c r="D190" s="65">
        <v>0</v>
      </c>
      <c r="E190" s="9">
        <f>IF(D198=0, "-", D190/D198)</f>
        <v>0</v>
      </c>
      <c r="F190" s="81">
        <v>7</v>
      </c>
      <c r="G190" s="34">
        <f>IF(F198=0, "-", F190/F198)</f>
        <v>3.0701754385964911E-2</v>
      </c>
      <c r="H190" s="65">
        <v>3</v>
      </c>
      <c r="I190" s="9">
        <f>IF(H198=0, "-", H190/H198)</f>
        <v>1.3215859030837005E-2</v>
      </c>
      <c r="J190" s="8" t="str">
        <f t="shared" si="14"/>
        <v>-</v>
      </c>
      <c r="K190" s="9">
        <f t="shared" si="15"/>
        <v>1.3333333333333333</v>
      </c>
    </row>
    <row r="191" spans="1:11" x14ac:dyDescent="0.2">
      <c r="A191" s="7" t="s">
        <v>486</v>
      </c>
      <c r="B191" s="65">
        <v>0</v>
      </c>
      <c r="C191" s="34">
        <f>IF(B198=0, "-", B191/B198)</f>
        <v>0</v>
      </c>
      <c r="D191" s="65">
        <v>2</v>
      </c>
      <c r="E191" s="9">
        <f>IF(D198=0, "-", D191/D198)</f>
        <v>0.1111111111111111</v>
      </c>
      <c r="F191" s="81">
        <v>38</v>
      </c>
      <c r="G191" s="34">
        <f>IF(F198=0, "-", F191/F198)</f>
        <v>0.16666666666666666</v>
      </c>
      <c r="H191" s="65">
        <v>63</v>
      </c>
      <c r="I191" s="9">
        <f>IF(H198=0, "-", H191/H198)</f>
        <v>0.27753303964757708</v>
      </c>
      <c r="J191" s="8">
        <f t="shared" si="14"/>
        <v>-1</v>
      </c>
      <c r="K191" s="9">
        <f t="shared" si="15"/>
        <v>-0.3968253968253968</v>
      </c>
    </row>
    <row r="192" spans="1:11" x14ac:dyDescent="0.2">
      <c r="A192" s="7" t="s">
        <v>487</v>
      </c>
      <c r="B192" s="65">
        <v>0</v>
      </c>
      <c r="C192" s="34">
        <f>IF(B198=0, "-", B192/B198)</f>
        <v>0</v>
      </c>
      <c r="D192" s="65">
        <v>0</v>
      </c>
      <c r="E192" s="9">
        <f>IF(D198=0, "-", D192/D198)</f>
        <v>0</v>
      </c>
      <c r="F192" s="81">
        <v>9</v>
      </c>
      <c r="G192" s="34">
        <f>IF(F198=0, "-", F192/F198)</f>
        <v>3.9473684210526314E-2</v>
      </c>
      <c r="H192" s="65">
        <v>11</v>
      </c>
      <c r="I192" s="9">
        <f>IF(H198=0, "-", H192/H198)</f>
        <v>4.8458149779735685E-2</v>
      </c>
      <c r="J192" s="8" t="str">
        <f t="shared" si="14"/>
        <v>-</v>
      </c>
      <c r="K192" s="9">
        <f t="shared" si="15"/>
        <v>-0.18181818181818182</v>
      </c>
    </row>
    <row r="193" spans="1:11" x14ac:dyDescent="0.2">
      <c r="A193" s="7" t="s">
        <v>488</v>
      </c>
      <c r="B193" s="65">
        <v>0</v>
      </c>
      <c r="C193" s="34">
        <f>IF(B198=0, "-", B193/B198)</f>
        <v>0</v>
      </c>
      <c r="D193" s="65">
        <v>0</v>
      </c>
      <c r="E193" s="9">
        <f>IF(D198=0, "-", D193/D198)</f>
        <v>0</v>
      </c>
      <c r="F193" s="81">
        <v>22</v>
      </c>
      <c r="G193" s="34">
        <f>IF(F198=0, "-", F193/F198)</f>
        <v>9.6491228070175433E-2</v>
      </c>
      <c r="H193" s="65">
        <v>22</v>
      </c>
      <c r="I193" s="9">
        <f>IF(H198=0, "-", H193/H198)</f>
        <v>9.6916299559471369E-2</v>
      </c>
      <c r="J193" s="8" t="str">
        <f t="shared" si="14"/>
        <v>-</v>
      </c>
      <c r="K193" s="9">
        <f t="shared" si="15"/>
        <v>0</v>
      </c>
    </row>
    <row r="194" spans="1:11" x14ac:dyDescent="0.2">
      <c r="A194" s="7" t="s">
        <v>489</v>
      </c>
      <c r="B194" s="65">
        <v>0</v>
      </c>
      <c r="C194" s="34">
        <f>IF(B198=0, "-", B194/B198)</f>
        <v>0</v>
      </c>
      <c r="D194" s="65">
        <v>1</v>
      </c>
      <c r="E194" s="9">
        <f>IF(D198=0, "-", D194/D198)</f>
        <v>5.5555555555555552E-2</v>
      </c>
      <c r="F194" s="81">
        <v>30</v>
      </c>
      <c r="G194" s="34">
        <f>IF(F198=0, "-", F194/F198)</f>
        <v>0.13157894736842105</v>
      </c>
      <c r="H194" s="65">
        <v>13</v>
      </c>
      <c r="I194" s="9">
        <f>IF(H198=0, "-", H194/H198)</f>
        <v>5.7268722466960353E-2</v>
      </c>
      <c r="J194" s="8">
        <f t="shared" si="14"/>
        <v>-1</v>
      </c>
      <c r="K194" s="9">
        <f t="shared" si="15"/>
        <v>1.3076923076923077</v>
      </c>
    </row>
    <row r="195" spans="1:11" x14ac:dyDescent="0.2">
      <c r="A195" s="7" t="s">
        <v>490</v>
      </c>
      <c r="B195" s="65">
        <v>2</v>
      </c>
      <c r="C195" s="34">
        <f>IF(B198=0, "-", B195/B198)</f>
        <v>0.25</v>
      </c>
      <c r="D195" s="65">
        <v>2</v>
      </c>
      <c r="E195" s="9">
        <f>IF(D198=0, "-", D195/D198)</f>
        <v>0.1111111111111111</v>
      </c>
      <c r="F195" s="81">
        <v>47</v>
      </c>
      <c r="G195" s="34">
        <f>IF(F198=0, "-", F195/F198)</f>
        <v>0.20614035087719298</v>
      </c>
      <c r="H195" s="65">
        <v>31</v>
      </c>
      <c r="I195" s="9">
        <f>IF(H198=0, "-", H195/H198)</f>
        <v>0.13656387665198239</v>
      </c>
      <c r="J195" s="8">
        <f t="shared" si="14"/>
        <v>0</v>
      </c>
      <c r="K195" s="9">
        <f t="shared" si="15"/>
        <v>0.5161290322580645</v>
      </c>
    </row>
    <row r="196" spans="1:11" x14ac:dyDescent="0.2">
      <c r="A196" s="7" t="s">
        <v>491</v>
      </c>
      <c r="B196" s="65">
        <v>0</v>
      </c>
      <c r="C196" s="34">
        <f>IF(B198=0, "-", B196/B198)</f>
        <v>0</v>
      </c>
      <c r="D196" s="65">
        <v>0</v>
      </c>
      <c r="E196" s="9">
        <f>IF(D198=0, "-", D196/D198)</f>
        <v>0</v>
      </c>
      <c r="F196" s="81">
        <v>1</v>
      </c>
      <c r="G196" s="34">
        <f>IF(F198=0, "-", F196/F198)</f>
        <v>4.3859649122807015E-3</v>
      </c>
      <c r="H196" s="65">
        <v>2</v>
      </c>
      <c r="I196" s="9">
        <f>IF(H198=0, "-", H196/H198)</f>
        <v>8.8105726872246704E-3</v>
      </c>
      <c r="J196" s="8" t="str">
        <f t="shared" si="14"/>
        <v>-</v>
      </c>
      <c r="K196" s="9">
        <f t="shared" si="15"/>
        <v>-0.5</v>
      </c>
    </row>
    <row r="197" spans="1:11" x14ac:dyDescent="0.2">
      <c r="A197" s="2"/>
      <c r="B197" s="68"/>
      <c r="C197" s="33"/>
      <c r="D197" s="68"/>
      <c r="E197" s="6"/>
      <c r="F197" s="82"/>
      <c r="G197" s="33"/>
      <c r="H197" s="68"/>
      <c r="I197" s="6"/>
      <c r="J197" s="5"/>
      <c r="K197" s="6"/>
    </row>
    <row r="198" spans="1:11" s="43" customFormat="1" x14ac:dyDescent="0.2">
      <c r="A198" s="162" t="s">
        <v>614</v>
      </c>
      <c r="B198" s="71">
        <f>SUM(B186:B197)</f>
        <v>8</v>
      </c>
      <c r="C198" s="40">
        <f>B198/7692</f>
        <v>1.0400416016640667E-3</v>
      </c>
      <c r="D198" s="71">
        <f>SUM(D186:D197)</f>
        <v>18</v>
      </c>
      <c r="E198" s="41">
        <f>D198/9098</f>
        <v>1.9784568036931194E-3</v>
      </c>
      <c r="F198" s="77">
        <f>SUM(F186:F197)</f>
        <v>228</v>
      </c>
      <c r="G198" s="42">
        <f>F198/106134</f>
        <v>2.1482277121374865E-3</v>
      </c>
      <c r="H198" s="71">
        <f>SUM(H186:H197)</f>
        <v>227</v>
      </c>
      <c r="I198" s="41">
        <f>H198/89434</f>
        <v>2.5381845830444796E-3</v>
      </c>
      <c r="J198" s="37">
        <f>IF(D198=0, "-", IF((B198-D198)/D198&lt;10, (B198-D198)/D198, "&gt;999%"))</f>
        <v>-0.55555555555555558</v>
      </c>
      <c r="K198" s="38">
        <f>IF(H198=0, "-", IF((F198-H198)/H198&lt;10, (F198-H198)/H198, "&gt;999%"))</f>
        <v>4.4052863436123352E-3</v>
      </c>
    </row>
    <row r="199" spans="1:11" x14ac:dyDescent="0.2">
      <c r="B199" s="83"/>
      <c r="D199" s="83"/>
      <c r="F199" s="83"/>
      <c r="H199" s="83"/>
    </row>
    <row r="200" spans="1:11" s="43" customFormat="1" x14ac:dyDescent="0.2">
      <c r="A200" s="162" t="s">
        <v>613</v>
      </c>
      <c r="B200" s="71">
        <v>116</v>
      </c>
      <c r="C200" s="40">
        <f>B200/7692</f>
        <v>1.5080603224128965E-2</v>
      </c>
      <c r="D200" s="71">
        <v>419</v>
      </c>
      <c r="E200" s="41">
        <f>D200/9098</f>
        <v>4.6054077819300945E-2</v>
      </c>
      <c r="F200" s="77">
        <v>3102</v>
      </c>
      <c r="G200" s="42">
        <f>F200/106134</f>
        <v>2.9227203346712645E-2</v>
      </c>
      <c r="H200" s="71">
        <v>3087</v>
      </c>
      <c r="I200" s="41">
        <f>H200/89434</f>
        <v>3.4517074043428672E-2</v>
      </c>
      <c r="J200" s="37">
        <f>IF(D200=0, "-", IF((B200-D200)/D200&lt;10, (B200-D200)/D200, "&gt;999%"))</f>
        <v>-0.72315035799522676</v>
      </c>
      <c r="K200" s="38">
        <f>IF(H200=0, "-", IF((F200-H200)/H200&lt;10, (F200-H200)/H200, "&gt;999%"))</f>
        <v>4.859086491739553E-3</v>
      </c>
    </row>
    <row r="201" spans="1:11" x14ac:dyDescent="0.2">
      <c r="B201" s="83"/>
      <c r="D201" s="83"/>
      <c r="F201" s="83"/>
      <c r="H201" s="83"/>
    </row>
    <row r="202" spans="1:11" x14ac:dyDescent="0.2">
      <c r="A202" s="27" t="s">
        <v>611</v>
      </c>
      <c r="B202" s="71">
        <f>B206-B204</f>
        <v>3457</v>
      </c>
      <c r="C202" s="40">
        <f>B202/7692</f>
        <v>0.44942797711908478</v>
      </c>
      <c r="D202" s="71">
        <f>D206-D204</f>
        <v>4207</v>
      </c>
      <c r="E202" s="41">
        <f>D202/9098</f>
        <v>0.46240932072983071</v>
      </c>
      <c r="F202" s="77">
        <f>F206-F204</f>
        <v>47830</v>
      </c>
      <c r="G202" s="42">
        <f>F202/106134</f>
        <v>0.45065671698042098</v>
      </c>
      <c r="H202" s="71">
        <f>H206-H204</f>
        <v>40385</v>
      </c>
      <c r="I202" s="41">
        <f>H202/89434</f>
        <v>0.45156204575441106</v>
      </c>
      <c r="J202" s="37">
        <f>IF(D202=0, "-", IF((B202-D202)/D202&lt;10, (B202-D202)/D202, "&gt;999%"))</f>
        <v>-0.17827430473021155</v>
      </c>
      <c r="K202" s="38">
        <f>IF(H202=0, "-", IF((F202-H202)/H202&lt;10, (F202-H202)/H202, "&gt;999%"))</f>
        <v>0.18435062523214066</v>
      </c>
    </row>
    <row r="203" spans="1:11" x14ac:dyDescent="0.2">
      <c r="A203" s="27"/>
      <c r="B203" s="71"/>
      <c r="C203" s="40"/>
      <c r="D203" s="71"/>
      <c r="E203" s="41"/>
      <c r="F203" s="77"/>
      <c r="G203" s="42"/>
      <c r="H203" s="71"/>
      <c r="I203" s="41"/>
      <c r="J203" s="37"/>
      <c r="K203" s="38"/>
    </row>
    <row r="204" spans="1:11" x14ac:dyDescent="0.2">
      <c r="A204" s="27" t="s">
        <v>612</v>
      </c>
      <c r="B204" s="71">
        <v>274</v>
      </c>
      <c r="C204" s="40">
        <f>B204/7692</f>
        <v>3.562142485699428E-2</v>
      </c>
      <c r="D204" s="71">
        <v>452</v>
      </c>
      <c r="E204" s="41">
        <f>D204/9098</f>
        <v>4.9681248626071664E-2</v>
      </c>
      <c r="F204" s="77">
        <v>4812</v>
      </c>
      <c r="G204" s="42">
        <f>F204/106134</f>
        <v>4.5338911187743795E-2</v>
      </c>
      <c r="H204" s="71">
        <v>4169</v>
      </c>
      <c r="I204" s="41">
        <f>H204/89434</f>
        <v>4.6615381174944653E-2</v>
      </c>
      <c r="J204" s="37">
        <f>IF(D204=0, "-", IF((B204-D204)/D204&lt;10, (B204-D204)/D204, "&gt;999%"))</f>
        <v>-0.39380530973451328</v>
      </c>
      <c r="K204" s="38">
        <f>IF(H204=0, "-", IF((F204-H204)/H204&lt;10, (F204-H204)/H204, "&gt;999%"))</f>
        <v>0.15423362916766611</v>
      </c>
    </row>
    <row r="205" spans="1:11" x14ac:dyDescent="0.2">
      <c r="A205" s="27"/>
      <c r="B205" s="71"/>
      <c r="C205" s="40"/>
      <c r="D205" s="71"/>
      <c r="E205" s="41"/>
      <c r="F205" s="77"/>
      <c r="G205" s="42"/>
      <c r="H205" s="71"/>
      <c r="I205" s="41"/>
      <c r="J205" s="37"/>
      <c r="K205" s="38"/>
    </row>
    <row r="206" spans="1:11" x14ac:dyDescent="0.2">
      <c r="A206" s="27" t="s">
        <v>610</v>
      </c>
      <c r="B206" s="71">
        <v>3731</v>
      </c>
      <c r="C206" s="40">
        <f>B206/7692</f>
        <v>0.48504940197607904</v>
      </c>
      <c r="D206" s="71">
        <v>4659</v>
      </c>
      <c r="E206" s="41">
        <f>D206/9098</f>
        <v>0.51209056935590236</v>
      </c>
      <c r="F206" s="77">
        <v>52642</v>
      </c>
      <c r="G206" s="42">
        <f>F206/106134</f>
        <v>0.49599562816816478</v>
      </c>
      <c r="H206" s="71">
        <v>44554</v>
      </c>
      <c r="I206" s="41">
        <f>H206/89434</f>
        <v>0.49817742692935574</v>
      </c>
      <c r="J206" s="37">
        <f>IF(D206=0, "-", IF((B206-D206)/D206&lt;10, (B206-D206)/D206, "&gt;999%"))</f>
        <v>-0.1991843743292552</v>
      </c>
      <c r="K206" s="38">
        <f>IF(H206=0, "-", IF((F206-H206)/H206&lt;10, (F206-H206)/H206, "&gt;999%"))</f>
        <v>0.18153252233245051</v>
      </c>
    </row>
  </sheetData>
  <mergeCells count="37">
    <mergeCell ref="B1:K1"/>
    <mergeCell ref="B2:K2"/>
    <mergeCell ref="B177:E177"/>
    <mergeCell ref="F177:I177"/>
    <mergeCell ref="J177:K177"/>
    <mergeCell ref="B178:C178"/>
    <mergeCell ref="D178:E178"/>
    <mergeCell ref="F178:G178"/>
    <mergeCell ref="H178:I178"/>
    <mergeCell ref="B122:E122"/>
    <mergeCell ref="F122:I122"/>
    <mergeCell ref="J122:K122"/>
    <mergeCell ref="B123:C123"/>
    <mergeCell ref="D123:E123"/>
    <mergeCell ref="F123:G123"/>
    <mergeCell ref="H123:I123"/>
    <mergeCell ref="B74:E74"/>
    <mergeCell ref="F74:I74"/>
    <mergeCell ref="J74:K74"/>
    <mergeCell ref="B75:C75"/>
    <mergeCell ref="D75:E75"/>
    <mergeCell ref="F75:G75"/>
    <mergeCell ref="H75:I75"/>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5" max="16383" man="1"/>
    <brk id="120"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638</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IF(B48=0, "-", B7/B48)</f>
        <v>2.6802465826856071E-4</v>
      </c>
      <c r="D7" s="65">
        <v>1</v>
      </c>
      <c r="E7" s="21">
        <f>IF(D48=0, "-", D7/D48)</f>
        <v>2.14638334406525E-4</v>
      </c>
      <c r="F7" s="81">
        <v>16</v>
      </c>
      <c r="G7" s="39">
        <f>IF(F48=0, "-", F7/F48)</f>
        <v>3.0393981991565672E-4</v>
      </c>
      <c r="H7" s="65">
        <v>44</v>
      </c>
      <c r="I7" s="21">
        <f>IF(H48=0, "-", H7/H48)</f>
        <v>9.8756565067109571E-4</v>
      </c>
      <c r="J7" s="20">
        <f t="shared" ref="J7:J46" si="0">IF(D7=0, "-", IF((B7-D7)/D7&lt;10, (B7-D7)/D7, "&gt;999%"))</f>
        <v>0</v>
      </c>
      <c r="K7" s="21">
        <f t="shared" ref="K7:K46" si="1">IF(H7=0, "-", IF((F7-H7)/H7&lt;10, (F7-H7)/H7, "&gt;999%"))</f>
        <v>-0.63636363636363635</v>
      </c>
    </row>
    <row r="8" spans="1:11" x14ac:dyDescent="0.2">
      <c r="A8" s="7" t="s">
        <v>33</v>
      </c>
      <c r="B8" s="65">
        <v>2</v>
      </c>
      <c r="C8" s="39">
        <f>IF(B48=0, "-", B8/B48)</f>
        <v>5.3604931653712141E-4</v>
      </c>
      <c r="D8" s="65">
        <v>0</v>
      </c>
      <c r="E8" s="21">
        <f>IF(D48=0, "-", D8/D48)</f>
        <v>0</v>
      </c>
      <c r="F8" s="81">
        <v>6</v>
      </c>
      <c r="G8" s="39">
        <f>IF(F48=0, "-", F8/F48)</f>
        <v>1.1397743246837126E-4</v>
      </c>
      <c r="H8" s="65">
        <v>1</v>
      </c>
      <c r="I8" s="21">
        <f>IF(H48=0, "-", H8/H48)</f>
        <v>2.244467387888854E-5</v>
      </c>
      <c r="J8" s="20" t="str">
        <f t="shared" si="0"/>
        <v>-</v>
      </c>
      <c r="K8" s="21">
        <f t="shared" si="1"/>
        <v>5</v>
      </c>
    </row>
    <row r="9" spans="1:11" x14ac:dyDescent="0.2">
      <c r="A9" s="7" t="s">
        <v>34</v>
      </c>
      <c r="B9" s="65">
        <v>44</v>
      </c>
      <c r="C9" s="39">
        <f>IF(B48=0, "-", B9/B48)</f>
        <v>1.1793084963816671E-2</v>
      </c>
      <c r="D9" s="65">
        <v>124</v>
      </c>
      <c r="E9" s="21">
        <f>IF(D48=0, "-", D9/D48)</f>
        <v>2.6615153466409101E-2</v>
      </c>
      <c r="F9" s="81">
        <v>920</v>
      </c>
      <c r="G9" s="39">
        <f>IF(F48=0, "-", F9/F48)</f>
        <v>1.7476539645150259E-2</v>
      </c>
      <c r="H9" s="65">
        <v>765</v>
      </c>
      <c r="I9" s="21">
        <f>IF(H48=0, "-", H9/H48)</f>
        <v>1.7170175517349732E-2</v>
      </c>
      <c r="J9" s="20">
        <f t="shared" si="0"/>
        <v>-0.64516129032258063</v>
      </c>
      <c r="K9" s="21">
        <f t="shared" si="1"/>
        <v>0.20261437908496732</v>
      </c>
    </row>
    <row r="10" spans="1:11" x14ac:dyDescent="0.2">
      <c r="A10" s="7" t="s">
        <v>35</v>
      </c>
      <c r="B10" s="65">
        <v>0</v>
      </c>
      <c r="C10" s="39">
        <f>IF(B48=0, "-", B10/B48)</f>
        <v>0</v>
      </c>
      <c r="D10" s="65">
        <v>1</v>
      </c>
      <c r="E10" s="21">
        <f>IF(D48=0, "-", D10/D48)</f>
        <v>2.14638334406525E-4</v>
      </c>
      <c r="F10" s="81">
        <v>14</v>
      </c>
      <c r="G10" s="39">
        <f>IF(F48=0, "-", F10/F48)</f>
        <v>2.6594734242619964E-4</v>
      </c>
      <c r="H10" s="65">
        <v>7</v>
      </c>
      <c r="I10" s="21">
        <f>IF(H48=0, "-", H10/H48)</f>
        <v>1.5711271715221977E-4</v>
      </c>
      <c r="J10" s="20">
        <f t="shared" si="0"/>
        <v>-1</v>
      </c>
      <c r="K10" s="21">
        <f t="shared" si="1"/>
        <v>1</v>
      </c>
    </row>
    <row r="11" spans="1:11" x14ac:dyDescent="0.2">
      <c r="A11" s="7" t="s">
        <v>36</v>
      </c>
      <c r="B11" s="65">
        <v>56</v>
      </c>
      <c r="C11" s="39">
        <f>IF(B48=0, "-", B11/B48)</f>
        <v>1.50093808630394E-2</v>
      </c>
      <c r="D11" s="65">
        <v>60</v>
      </c>
      <c r="E11" s="21">
        <f>IF(D48=0, "-", D11/D48)</f>
        <v>1.28783000643915E-2</v>
      </c>
      <c r="F11" s="81">
        <v>816</v>
      </c>
      <c r="G11" s="39">
        <f>IF(F48=0, "-", F11/F48)</f>
        <v>1.5500930815698491E-2</v>
      </c>
      <c r="H11" s="65">
        <v>754</v>
      </c>
      <c r="I11" s="21">
        <f>IF(H48=0, "-", H11/H48)</f>
        <v>1.6923284104681958E-2</v>
      </c>
      <c r="J11" s="20">
        <f t="shared" si="0"/>
        <v>-6.6666666666666666E-2</v>
      </c>
      <c r="K11" s="21">
        <f t="shared" si="1"/>
        <v>8.2228116710875335E-2</v>
      </c>
    </row>
    <row r="12" spans="1:11" x14ac:dyDescent="0.2">
      <c r="A12" s="7" t="s">
        <v>39</v>
      </c>
      <c r="B12" s="65">
        <v>1</v>
      </c>
      <c r="C12" s="39">
        <f>IF(B48=0, "-", B12/B48)</f>
        <v>2.6802465826856071E-4</v>
      </c>
      <c r="D12" s="65">
        <v>0</v>
      </c>
      <c r="E12" s="21">
        <f>IF(D48=0, "-", D12/D48)</f>
        <v>0</v>
      </c>
      <c r="F12" s="81">
        <v>4</v>
      </c>
      <c r="G12" s="39">
        <f>IF(F48=0, "-", F12/F48)</f>
        <v>7.5984954978914181E-5</v>
      </c>
      <c r="H12" s="65">
        <v>6</v>
      </c>
      <c r="I12" s="21">
        <f>IF(H48=0, "-", H12/H48)</f>
        <v>1.3466804327333124E-4</v>
      </c>
      <c r="J12" s="20" t="str">
        <f t="shared" si="0"/>
        <v>-</v>
      </c>
      <c r="K12" s="21">
        <f t="shared" si="1"/>
        <v>-0.33333333333333331</v>
      </c>
    </row>
    <row r="13" spans="1:11" x14ac:dyDescent="0.2">
      <c r="A13" s="7" t="s">
        <v>43</v>
      </c>
      <c r="B13" s="65">
        <v>0</v>
      </c>
      <c r="C13" s="39">
        <f>IF(B48=0, "-", B13/B48)</f>
        <v>0</v>
      </c>
      <c r="D13" s="65">
        <v>0</v>
      </c>
      <c r="E13" s="21">
        <f>IF(D48=0, "-", D13/D48)</f>
        <v>0</v>
      </c>
      <c r="F13" s="81">
        <v>0</v>
      </c>
      <c r="G13" s="39">
        <f>IF(F48=0, "-", F13/F48)</f>
        <v>0</v>
      </c>
      <c r="H13" s="65">
        <v>8</v>
      </c>
      <c r="I13" s="21">
        <f>IF(H48=0, "-", H13/H48)</f>
        <v>1.7955739103110832E-4</v>
      </c>
      <c r="J13" s="20" t="str">
        <f t="shared" si="0"/>
        <v>-</v>
      </c>
      <c r="K13" s="21">
        <f t="shared" si="1"/>
        <v>-1</v>
      </c>
    </row>
    <row r="14" spans="1:11" x14ac:dyDescent="0.2">
      <c r="A14" s="7" t="s">
        <v>45</v>
      </c>
      <c r="B14" s="65">
        <v>113</v>
      </c>
      <c r="C14" s="39">
        <f>IF(B48=0, "-", B14/B48)</f>
        <v>3.0286786384347359E-2</v>
      </c>
      <c r="D14" s="65">
        <v>152</v>
      </c>
      <c r="E14" s="21">
        <f>IF(D48=0, "-", D14/D48)</f>
        <v>3.2625026829791799E-2</v>
      </c>
      <c r="F14" s="81">
        <v>1576</v>
      </c>
      <c r="G14" s="39">
        <f>IF(F48=0, "-", F14/F48)</f>
        <v>2.9938072261692185E-2</v>
      </c>
      <c r="H14" s="65">
        <v>1052</v>
      </c>
      <c r="I14" s="21">
        <f>IF(H48=0, "-", H14/H48)</f>
        <v>2.3611796920590743E-2</v>
      </c>
      <c r="J14" s="20">
        <f t="shared" si="0"/>
        <v>-0.25657894736842107</v>
      </c>
      <c r="K14" s="21">
        <f t="shared" si="1"/>
        <v>0.49809885931558934</v>
      </c>
    </row>
    <row r="15" spans="1:11" x14ac:dyDescent="0.2">
      <c r="A15" s="7" t="s">
        <v>48</v>
      </c>
      <c r="B15" s="65">
        <v>4</v>
      </c>
      <c r="C15" s="39">
        <f>IF(B48=0, "-", B15/B48)</f>
        <v>1.0720986330742428E-3</v>
      </c>
      <c r="D15" s="65">
        <v>0</v>
      </c>
      <c r="E15" s="21">
        <f>IF(D48=0, "-", D15/D48)</f>
        <v>0</v>
      </c>
      <c r="F15" s="81">
        <v>38</v>
      </c>
      <c r="G15" s="39">
        <f>IF(F48=0, "-", F15/F48)</f>
        <v>7.218570722996847E-4</v>
      </c>
      <c r="H15" s="65">
        <v>0</v>
      </c>
      <c r="I15" s="21">
        <f>IF(H48=0, "-", H15/H48)</f>
        <v>0</v>
      </c>
      <c r="J15" s="20" t="str">
        <f t="shared" si="0"/>
        <v>-</v>
      </c>
      <c r="K15" s="21" t="str">
        <f t="shared" si="1"/>
        <v>-</v>
      </c>
    </row>
    <row r="16" spans="1:11" x14ac:dyDescent="0.2">
      <c r="A16" s="7" t="s">
        <v>49</v>
      </c>
      <c r="B16" s="65">
        <v>114</v>
      </c>
      <c r="C16" s="39">
        <f>IF(B48=0, "-", B16/B48)</f>
        <v>3.0554811042615922E-2</v>
      </c>
      <c r="D16" s="65">
        <v>26</v>
      </c>
      <c r="E16" s="21">
        <f>IF(D48=0, "-", D16/D48)</f>
        <v>5.5805966945696502E-3</v>
      </c>
      <c r="F16" s="81">
        <v>910</v>
      </c>
      <c r="G16" s="39">
        <f>IF(F48=0, "-", F16/F48)</f>
        <v>1.7286577257702974E-2</v>
      </c>
      <c r="H16" s="65">
        <v>231</v>
      </c>
      <c r="I16" s="21">
        <f>IF(H48=0, "-", H16/H48)</f>
        <v>5.184719666023253E-3</v>
      </c>
      <c r="J16" s="20">
        <f t="shared" si="0"/>
        <v>3.3846153846153846</v>
      </c>
      <c r="K16" s="21">
        <f t="shared" si="1"/>
        <v>2.9393939393939394</v>
      </c>
    </row>
    <row r="17" spans="1:11" x14ac:dyDescent="0.2">
      <c r="A17" s="7" t="s">
        <v>51</v>
      </c>
      <c r="B17" s="65">
        <v>0</v>
      </c>
      <c r="C17" s="39">
        <f>IF(B48=0, "-", B17/B48)</f>
        <v>0</v>
      </c>
      <c r="D17" s="65">
        <v>0</v>
      </c>
      <c r="E17" s="21">
        <f>IF(D48=0, "-", D17/D48)</f>
        <v>0</v>
      </c>
      <c r="F17" s="81">
        <v>0</v>
      </c>
      <c r="G17" s="39">
        <f>IF(F48=0, "-", F17/F48)</f>
        <v>0</v>
      </c>
      <c r="H17" s="65">
        <v>560</v>
      </c>
      <c r="I17" s="21">
        <f>IF(H48=0, "-", H17/H48)</f>
        <v>1.2569017372177582E-2</v>
      </c>
      <c r="J17" s="20" t="str">
        <f t="shared" si="0"/>
        <v>-</v>
      </c>
      <c r="K17" s="21">
        <f t="shared" si="1"/>
        <v>-1</v>
      </c>
    </row>
    <row r="18" spans="1:11" x14ac:dyDescent="0.2">
      <c r="A18" s="7" t="s">
        <v>52</v>
      </c>
      <c r="B18" s="65">
        <v>88</v>
      </c>
      <c r="C18" s="39">
        <f>IF(B48=0, "-", B18/B48)</f>
        <v>2.3586169927633342E-2</v>
      </c>
      <c r="D18" s="65">
        <v>126</v>
      </c>
      <c r="E18" s="21">
        <f>IF(D48=0, "-", D18/D48)</f>
        <v>2.7044430135222151E-2</v>
      </c>
      <c r="F18" s="81">
        <v>1179</v>
      </c>
      <c r="G18" s="39">
        <f>IF(F48=0, "-", F18/F48)</f>
        <v>2.2396565480034953E-2</v>
      </c>
      <c r="H18" s="65">
        <v>1581</v>
      </c>
      <c r="I18" s="21">
        <f>IF(H48=0, "-", H18/H48)</f>
        <v>3.548502940252278E-2</v>
      </c>
      <c r="J18" s="20">
        <f t="shared" si="0"/>
        <v>-0.30158730158730157</v>
      </c>
      <c r="K18" s="21">
        <f t="shared" si="1"/>
        <v>-0.25426944971537002</v>
      </c>
    </row>
    <row r="19" spans="1:11" x14ac:dyDescent="0.2">
      <c r="A19" s="7" t="s">
        <v>53</v>
      </c>
      <c r="B19" s="65">
        <v>180</v>
      </c>
      <c r="C19" s="39">
        <f>IF(B48=0, "-", B19/B48)</f>
        <v>4.8244438488340931E-2</v>
      </c>
      <c r="D19" s="65">
        <v>390</v>
      </c>
      <c r="E19" s="21">
        <f>IF(D48=0, "-", D19/D48)</f>
        <v>8.3708950418544759E-2</v>
      </c>
      <c r="F19" s="81">
        <v>4115</v>
      </c>
      <c r="G19" s="39">
        <f>IF(F48=0, "-", F19/F48)</f>
        <v>7.8169522434557964E-2</v>
      </c>
      <c r="H19" s="65">
        <v>3864</v>
      </c>
      <c r="I19" s="21">
        <f>IF(H48=0, "-", H19/H48)</f>
        <v>8.6726219868025312E-2</v>
      </c>
      <c r="J19" s="20">
        <f t="shared" si="0"/>
        <v>-0.53846153846153844</v>
      </c>
      <c r="K19" s="21">
        <f t="shared" si="1"/>
        <v>6.4958592132505169E-2</v>
      </c>
    </row>
    <row r="20" spans="1:11" x14ac:dyDescent="0.2">
      <c r="A20" s="7" t="s">
        <v>55</v>
      </c>
      <c r="B20" s="65">
        <v>0</v>
      </c>
      <c r="C20" s="39">
        <f>IF(B48=0, "-", B20/B48)</f>
        <v>0</v>
      </c>
      <c r="D20" s="65">
        <v>0</v>
      </c>
      <c r="E20" s="21">
        <f>IF(D48=0, "-", D20/D48)</f>
        <v>0</v>
      </c>
      <c r="F20" s="81">
        <v>0</v>
      </c>
      <c r="G20" s="39">
        <f>IF(F48=0, "-", F20/F48)</f>
        <v>0</v>
      </c>
      <c r="H20" s="65">
        <v>6</v>
      </c>
      <c r="I20" s="21">
        <f>IF(H48=0, "-", H20/H48)</f>
        <v>1.3466804327333124E-4</v>
      </c>
      <c r="J20" s="20" t="str">
        <f t="shared" si="0"/>
        <v>-</v>
      </c>
      <c r="K20" s="21">
        <f t="shared" si="1"/>
        <v>-1</v>
      </c>
    </row>
    <row r="21" spans="1:11" x14ac:dyDescent="0.2">
      <c r="A21" s="7" t="s">
        <v>58</v>
      </c>
      <c r="B21" s="65">
        <v>75</v>
      </c>
      <c r="C21" s="39">
        <f>IF(B48=0, "-", B21/B48)</f>
        <v>2.0101849370142054E-2</v>
      </c>
      <c r="D21" s="65">
        <v>87</v>
      </c>
      <c r="E21" s="21">
        <f>IF(D48=0, "-", D21/D48)</f>
        <v>1.8673535093367676E-2</v>
      </c>
      <c r="F21" s="81">
        <v>1392</v>
      </c>
      <c r="G21" s="39">
        <f>IF(F48=0, "-", F21/F48)</f>
        <v>2.6442764332662134E-2</v>
      </c>
      <c r="H21" s="65">
        <v>816</v>
      </c>
      <c r="I21" s="21">
        <f>IF(H48=0, "-", H21/H48)</f>
        <v>1.8314853885173048E-2</v>
      </c>
      <c r="J21" s="20">
        <f t="shared" si="0"/>
        <v>-0.13793103448275862</v>
      </c>
      <c r="K21" s="21">
        <f t="shared" si="1"/>
        <v>0.70588235294117652</v>
      </c>
    </row>
    <row r="22" spans="1:11" x14ac:dyDescent="0.2">
      <c r="A22" s="7" t="s">
        <v>61</v>
      </c>
      <c r="B22" s="65">
        <v>0</v>
      </c>
      <c r="C22" s="39">
        <f>IF(B48=0, "-", B22/B48)</f>
        <v>0</v>
      </c>
      <c r="D22" s="65">
        <v>2</v>
      </c>
      <c r="E22" s="21">
        <f>IF(D48=0, "-", D22/D48)</f>
        <v>4.2927666881305E-4</v>
      </c>
      <c r="F22" s="81">
        <v>85</v>
      </c>
      <c r="G22" s="39">
        <f>IF(F48=0, "-", F22/F48)</f>
        <v>1.6146802933019262E-3</v>
      </c>
      <c r="H22" s="65">
        <v>90</v>
      </c>
      <c r="I22" s="21">
        <f>IF(H48=0, "-", H22/H48)</f>
        <v>2.0200206490999686E-3</v>
      </c>
      <c r="J22" s="20">
        <f t="shared" si="0"/>
        <v>-1</v>
      </c>
      <c r="K22" s="21">
        <f t="shared" si="1"/>
        <v>-5.5555555555555552E-2</v>
      </c>
    </row>
    <row r="23" spans="1:11" x14ac:dyDescent="0.2">
      <c r="A23" s="7" t="s">
        <v>62</v>
      </c>
      <c r="B23" s="65">
        <v>38</v>
      </c>
      <c r="C23" s="39">
        <f>IF(B48=0, "-", B23/B48)</f>
        <v>1.0184937014205307E-2</v>
      </c>
      <c r="D23" s="65">
        <v>38</v>
      </c>
      <c r="E23" s="21">
        <f>IF(D48=0, "-", D23/D48)</f>
        <v>8.1562567074479498E-3</v>
      </c>
      <c r="F23" s="81">
        <v>520</v>
      </c>
      <c r="G23" s="39">
        <f>IF(F48=0, "-", F23/F48)</f>
        <v>9.878044147258843E-3</v>
      </c>
      <c r="H23" s="65">
        <v>366</v>
      </c>
      <c r="I23" s="21">
        <f>IF(H48=0, "-", H23/H48)</f>
        <v>8.2147506396732049E-3</v>
      </c>
      <c r="J23" s="20">
        <f t="shared" si="0"/>
        <v>0</v>
      </c>
      <c r="K23" s="21">
        <f t="shared" si="1"/>
        <v>0.42076502732240439</v>
      </c>
    </row>
    <row r="24" spans="1:11" x14ac:dyDescent="0.2">
      <c r="A24" s="7" t="s">
        <v>64</v>
      </c>
      <c r="B24" s="65">
        <v>261</v>
      </c>
      <c r="C24" s="39">
        <f>IF(B48=0, "-", B24/B48)</f>
        <v>6.9954435808094351E-2</v>
      </c>
      <c r="D24" s="65">
        <v>185</v>
      </c>
      <c r="E24" s="21">
        <f>IF(D48=0, "-", D24/D48)</f>
        <v>3.9708091865207129E-2</v>
      </c>
      <c r="F24" s="81">
        <v>2532</v>
      </c>
      <c r="G24" s="39">
        <f>IF(F48=0, "-", F24/F48)</f>
        <v>4.8098476501652672E-2</v>
      </c>
      <c r="H24" s="65">
        <v>1968</v>
      </c>
      <c r="I24" s="21">
        <f>IF(H48=0, "-", H24/H48)</f>
        <v>4.4171118193652645E-2</v>
      </c>
      <c r="J24" s="20">
        <f t="shared" si="0"/>
        <v>0.41081081081081083</v>
      </c>
      <c r="K24" s="21">
        <f t="shared" si="1"/>
        <v>0.28658536585365851</v>
      </c>
    </row>
    <row r="25" spans="1:11" x14ac:dyDescent="0.2">
      <c r="A25" s="7" t="s">
        <v>65</v>
      </c>
      <c r="B25" s="65">
        <v>0</v>
      </c>
      <c r="C25" s="39">
        <f>IF(B48=0, "-", B25/B48)</f>
        <v>0</v>
      </c>
      <c r="D25" s="65">
        <v>0</v>
      </c>
      <c r="E25" s="21">
        <f>IF(D48=0, "-", D25/D48)</f>
        <v>0</v>
      </c>
      <c r="F25" s="81">
        <v>7</v>
      </c>
      <c r="G25" s="39">
        <f>IF(F48=0, "-", F25/F48)</f>
        <v>1.3297367121309982E-4</v>
      </c>
      <c r="H25" s="65">
        <v>3</v>
      </c>
      <c r="I25" s="21">
        <f>IF(H48=0, "-", H25/H48)</f>
        <v>6.733402163666562E-5</v>
      </c>
      <c r="J25" s="20" t="str">
        <f t="shared" si="0"/>
        <v>-</v>
      </c>
      <c r="K25" s="21">
        <f t="shared" si="1"/>
        <v>1.3333333333333333</v>
      </c>
    </row>
    <row r="26" spans="1:11" x14ac:dyDescent="0.2">
      <c r="A26" s="7" t="s">
        <v>66</v>
      </c>
      <c r="B26" s="65">
        <v>27</v>
      </c>
      <c r="C26" s="39">
        <f>IF(B48=0, "-", B26/B48)</f>
        <v>7.2366657732511391E-3</v>
      </c>
      <c r="D26" s="65">
        <v>34</v>
      </c>
      <c r="E26" s="21">
        <f>IF(D48=0, "-", D26/D48)</f>
        <v>7.2977033698218502E-3</v>
      </c>
      <c r="F26" s="81">
        <v>547</v>
      </c>
      <c r="G26" s="39">
        <f>IF(F48=0, "-", F26/F48)</f>
        <v>1.0390942593366514E-2</v>
      </c>
      <c r="H26" s="65">
        <v>473</v>
      </c>
      <c r="I26" s="21">
        <f>IF(H48=0, "-", H26/H48)</f>
        <v>1.061633074471428E-2</v>
      </c>
      <c r="J26" s="20">
        <f t="shared" si="0"/>
        <v>-0.20588235294117646</v>
      </c>
      <c r="K26" s="21">
        <f t="shared" si="1"/>
        <v>0.15644820295983086</v>
      </c>
    </row>
    <row r="27" spans="1:11" x14ac:dyDescent="0.2">
      <c r="A27" s="7" t="s">
        <v>67</v>
      </c>
      <c r="B27" s="65">
        <v>12</v>
      </c>
      <c r="C27" s="39">
        <f>IF(B48=0, "-", B27/B48)</f>
        <v>3.2162958992227285E-3</v>
      </c>
      <c r="D27" s="65">
        <v>7</v>
      </c>
      <c r="E27" s="21">
        <f>IF(D48=0, "-", D27/D48)</f>
        <v>1.5024683408456751E-3</v>
      </c>
      <c r="F27" s="81">
        <v>90</v>
      </c>
      <c r="G27" s="39">
        <f>IF(F48=0, "-", F27/F48)</f>
        <v>1.7096614870255689E-3</v>
      </c>
      <c r="H27" s="65">
        <v>65</v>
      </c>
      <c r="I27" s="21">
        <f>IF(H48=0, "-", H27/H48)</f>
        <v>1.4589038021277552E-3</v>
      </c>
      <c r="J27" s="20">
        <f t="shared" si="0"/>
        <v>0.7142857142857143</v>
      </c>
      <c r="K27" s="21">
        <f t="shared" si="1"/>
        <v>0.38461538461538464</v>
      </c>
    </row>
    <row r="28" spans="1:11" x14ac:dyDescent="0.2">
      <c r="A28" s="7" t="s">
        <v>68</v>
      </c>
      <c r="B28" s="65">
        <v>33</v>
      </c>
      <c r="C28" s="39">
        <f>IF(B48=0, "-", B28/B48)</f>
        <v>8.8448137228625042E-3</v>
      </c>
      <c r="D28" s="65">
        <v>69</v>
      </c>
      <c r="E28" s="21">
        <f>IF(D48=0, "-", D28/D48)</f>
        <v>1.4810045074050225E-2</v>
      </c>
      <c r="F28" s="81">
        <v>505</v>
      </c>
      <c r="G28" s="39">
        <f>IF(F48=0, "-", F28/F48)</f>
        <v>9.5931005660879146E-3</v>
      </c>
      <c r="H28" s="65">
        <v>472</v>
      </c>
      <c r="I28" s="21">
        <f>IF(H48=0, "-", H28/H48)</f>
        <v>1.059388607083539E-2</v>
      </c>
      <c r="J28" s="20">
        <f t="shared" si="0"/>
        <v>-0.52173913043478259</v>
      </c>
      <c r="K28" s="21">
        <f t="shared" si="1"/>
        <v>6.991525423728813E-2</v>
      </c>
    </row>
    <row r="29" spans="1:11" x14ac:dyDescent="0.2">
      <c r="A29" s="7" t="s">
        <v>72</v>
      </c>
      <c r="B29" s="65">
        <v>2</v>
      </c>
      <c r="C29" s="39">
        <f>IF(B48=0, "-", B29/B48)</f>
        <v>5.3604931653712141E-4</v>
      </c>
      <c r="D29" s="65">
        <v>2</v>
      </c>
      <c r="E29" s="21">
        <f>IF(D48=0, "-", D29/D48)</f>
        <v>4.2927666881305E-4</v>
      </c>
      <c r="F29" s="81">
        <v>33</v>
      </c>
      <c r="G29" s="39">
        <f>IF(F48=0, "-", F29/F48)</f>
        <v>6.2687587857604193E-4</v>
      </c>
      <c r="H29" s="65">
        <v>17</v>
      </c>
      <c r="I29" s="21">
        <f>IF(H48=0, "-", H29/H48)</f>
        <v>3.8155945594110519E-4</v>
      </c>
      <c r="J29" s="20">
        <f t="shared" si="0"/>
        <v>0</v>
      </c>
      <c r="K29" s="21">
        <f t="shared" si="1"/>
        <v>0.94117647058823528</v>
      </c>
    </row>
    <row r="30" spans="1:11" x14ac:dyDescent="0.2">
      <c r="A30" s="7" t="s">
        <v>73</v>
      </c>
      <c r="B30" s="65">
        <v>521</v>
      </c>
      <c r="C30" s="39">
        <f>IF(B48=0, "-", B30/B48)</f>
        <v>0.13964084695792012</v>
      </c>
      <c r="D30" s="65">
        <v>441</v>
      </c>
      <c r="E30" s="21">
        <f>IF(D48=0, "-", D30/D48)</f>
        <v>9.4655505473277529E-2</v>
      </c>
      <c r="F30" s="81">
        <v>5813</v>
      </c>
      <c r="G30" s="39">
        <f>IF(F48=0, "-", F30/F48)</f>
        <v>0.11042513582310702</v>
      </c>
      <c r="H30" s="65">
        <v>4785</v>
      </c>
      <c r="I30" s="21">
        <f>IF(H48=0, "-", H30/H48)</f>
        <v>0.10739776451048166</v>
      </c>
      <c r="J30" s="20">
        <f t="shared" si="0"/>
        <v>0.18140589569160998</v>
      </c>
      <c r="K30" s="21">
        <f t="shared" si="1"/>
        <v>0.21483803552769071</v>
      </c>
    </row>
    <row r="31" spans="1:11" x14ac:dyDescent="0.2">
      <c r="A31" s="7" t="s">
        <v>75</v>
      </c>
      <c r="B31" s="65">
        <v>52</v>
      </c>
      <c r="C31" s="39">
        <f>IF(B48=0, "-", B31/B48)</f>
        <v>1.3937282229965157E-2</v>
      </c>
      <c r="D31" s="65">
        <v>79</v>
      </c>
      <c r="E31" s="21">
        <f>IF(D48=0, "-", D31/D48)</f>
        <v>1.6956428418115475E-2</v>
      </c>
      <c r="F31" s="81">
        <v>913</v>
      </c>
      <c r="G31" s="39">
        <f>IF(F48=0, "-", F31/F48)</f>
        <v>1.7343565973937162E-2</v>
      </c>
      <c r="H31" s="65">
        <v>715</v>
      </c>
      <c r="I31" s="21">
        <f>IF(H48=0, "-", H31/H48)</f>
        <v>1.6047941823405305E-2</v>
      </c>
      <c r="J31" s="20">
        <f t="shared" si="0"/>
        <v>-0.34177215189873417</v>
      </c>
      <c r="K31" s="21">
        <f t="shared" si="1"/>
        <v>0.27692307692307694</v>
      </c>
    </row>
    <row r="32" spans="1:11" x14ac:dyDescent="0.2">
      <c r="A32" s="7" t="s">
        <v>78</v>
      </c>
      <c r="B32" s="65">
        <v>229</v>
      </c>
      <c r="C32" s="39">
        <f>IF(B48=0, "-", B32/B48)</f>
        <v>6.1377646743500401E-2</v>
      </c>
      <c r="D32" s="65">
        <v>56</v>
      </c>
      <c r="E32" s="21">
        <f>IF(D48=0, "-", D32/D48)</f>
        <v>1.2019746726765401E-2</v>
      </c>
      <c r="F32" s="81">
        <v>1668</v>
      </c>
      <c r="G32" s="39">
        <f>IF(F48=0, "-", F32/F48)</f>
        <v>3.168572622620721E-2</v>
      </c>
      <c r="H32" s="65">
        <v>420</v>
      </c>
      <c r="I32" s="21">
        <f>IF(H48=0, "-", H32/H48)</f>
        <v>9.4267630291331866E-3</v>
      </c>
      <c r="J32" s="20">
        <f t="shared" si="0"/>
        <v>3.0892857142857144</v>
      </c>
      <c r="K32" s="21">
        <f t="shared" si="1"/>
        <v>2.9714285714285715</v>
      </c>
    </row>
    <row r="33" spans="1:11" x14ac:dyDescent="0.2">
      <c r="A33" s="7" t="s">
        <v>79</v>
      </c>
      <c r="B33" s="65">
        <v>2</v>
      </c>
      <c r="C33" s="39">
        <f>IF(B48=0, "-", B33/B48)</f>
        <v>5.3604931653712141E-4</v>
      </c>
      <c r="D33" s="65">
        <v>5</v>
      </c>
      <c r="E33" s="21">
        <f>IF(D48=0, "-", D33/D48)</f>
        <v>1.0731916720326251E-3</v>
      </c>
      <c r="F33" s="81">
        <v>76</v>
      </c>
      <c r="G33" s="39">
        <f>IF(F48=0, "-", F33/F48)</f>
        <v>1.4437141445993694E-3</v>
      </c>
      <c r="H33" s="65">
        <v>51</v>
      </c>
      <c r="I33" s="21">
        <f>IF(H48=0, "-", H33/H48)</f>
        <v>1.1446783678233155E-3</v>
      </c>
      <c r="J33" s="20">
        <f t="shared" si="0"/>
        <v>-0.6</v>
      </c>
      <c r="K33" s="21">
        <f t="shared" si="1"/>
        <v>0.49019607843137253</v>
      </c>
    </row>
    <row r="34" spans="1:11" x14ac:dyDescent="0.2">
      <c r="A34" s="7" t="s">
        <v>80</v>
      </c>
      <c r="B34" s="65">
        <v>267</v>
      </c>
      <c r="C34" s="39">
        <f>IF(B48=0, "-", B34/B48)</f>
        <v>7.1562583757705703E-2</v>
      </c>
      <c r="D34" s="65">
        <v>644</v>
      </c>
      <c r="E34" s="21">
        <f>IF(D48=0, "-", D34/D48)</f>
        <v>0.13822708735780209</v>
      </c>
      <c r="F34" s="81">
        <v>5964</v>
      </c>
      <c r="G34" s="39">
        <f>IF(F48=0, "-", F34/F48)</f>
        <v>0.11329356787356104</v>
      </c>
      <c r="H34" s="65">
        <v>5541</v>
      </c>
      <c r="I34" s="21">
        <f>IF(H48=0, "-", H34/H48)</f>
        <v>0.12436593796292141</v>
      </c>
      <c r="J34" s="20">
        <f t="shared" si="0"/>
        <v>-0.5854037267080745</v>
      </c>
      <c r="K34" s="21">
        <f t="shared" si="1"/>
        <v>7.634001082837033E-2</v>
      </c>
    </row>
    <row r="35" spans="1:11" x14ac:dyDescent="0.2">
      <c r="A35" s="7" t="s">
        <v>81</v>
      </c>
      <c r="B35" s="65">
        <v>134</v>
      </c>
      <c r="C35" s="39">
        <f>IF(B48=0, "-", B35/B48)</f>
        <v>3.5915304207987137E-2</v>
      </c>
      <c r="D35" s="65">
        <v>300</v>
      </c>
      <c r="E35" s="21">
        <f>IF(D48=0, "-", D35/D48)</f>
        <v>6.4391500321957507E-2</v>
      </c>
      <c r="F35" s="81">
        <v>3758</v>
      </c>
      <c r="G35" s="39">
        <f>IF(F48=0, "-", F35/F48)</f>
        <v>7.1387865202689874E-2</v>
      </c>
      <c r="H35" s="65">
        <v>3015</v>
      </c>
      <c r="I35" s="21">
        <f>IF(H48=0, "-", H35/H48)</f>
        <v>6.7670691744848951E-2</v>
      </c>
      <c r="J35" s="20">
        <f t="shared" si="0"/>
        <v>-0.55333333333333334</v>
      </c>
      <c r="K35" s="21">
        <f t="shared" si="1"/>
        <v>0.24643449419568822</v>
      </c>
    </row>
    <row r="36" spans="1:11" x14ac:dyDescent="0.2">
      <c r="A36" s="7" t="s">
        <v>82</v>
      </c>
      <c r="B36" s="65">
        <v>5</v>
      </c>
      <c r="C36" s="39">
        <f>IF(B48=0, "-", B36/B48)</f>
        <v>1.3401232913428035E-3</v>
      </c>
      <c r="D36" s="65">
        <v>6</v>
      </c>
      <c r="E36" s="21">
        <f>IF(D48=0, "-", D36/D48)</f>
        <v>1.28783000643915E-3</v>
      </c>
      <c r="F36" s="81">
        <v>85</v>
      </c>
      <c r="G36" s="39">
        <f>IF(F48=0, "-", F36/F48)</f>
        <v>1.6146802933019262E-3</v>
      </c>
      <c r="H36" s="65">
        <v>64</v>
      </c>
      <c r="I36" s="21">
        <f>IF(H48=0, "-", H36/H48)</f>
        <v>1.4364591282488666E-3</v>
      </c>
      <c r="J36" s="20">
        <f t="shared" si="0"/>
        <v>-0.16666666666666666</v>
      </c>
      <c r="K36" s="21">
        <f t="shared" si="1"/>
        <v>0.328125</v>
      </c>
    </row>
    <row r="37" spans="1:11" x14ac:dyDescent="0.2">
      <c r="A37" s="7" t="s">
        <v>83</v>
      </c>
      <c r="B37" s="65">
        <v>27</v>
      </c>
      <c r="C37" s="39">
        <f>IF(B48=0, "-", B37/B48)</f>
        <v>7.2366657732511391E-3</v>
      </c>
      <c r="D37" s="65">
        <v>18</v>
      </c>
      <c r="E37" s="21">
        <f>IF(D48=0, "-", D37/D48)</f>
        <v>3.8634900193174502E-3</v>
      </c>
      <c r="F37" s="81">
        <v>240</v>
      </c>
      <c r="G37" s="39">
        <f>IF(F48=0, "-", F37/F48)</f>
        <v>4.5590972987348509E-3</v>
      </c>
      <c r="H37" s="65">
        <v>251</v>
      </c>
      <c r="I37" s="21">
        <f>IF(H48=0, "-", H37/H48)</f>
        <v>5.6336131436010234E-3</v>
      </c>
      <c r="J37" s="20">
        <f t="shared" si="0"/>
        <v>0.5</v>
      </c>
      <c r="K37" s="21">
        <f t="shared" si="1"/>
        <v>-4.3824701195219126E-2</v>
      </c>
    </row>
    <row r="38" spans="1:11" x14ac:dyDescent="0.2">
      <c r="A38" s="7" t="s">
        <v>85</v>
      </c>
      <c r="B38" s="65">
        <v>15</v>
      </c>
      <c r="C38" s="39">
        <f>IF(B48=0, "-", B38/B48)</f>
        <v>4.0203698740284106E-3</v>
      </c>
      <c r="D38" s="65">
        <v>11</v>
      </c>
      <c r="E38" s="21">
        <f>IF(D48=0, "-", D38/D48)</f>
        <v>2.3610216784717749E-3</v>
      </c>
      <c r="F38" s="81">
        <v>242</v>
      </c>
      <c r="G38" s="39">
        <f>IF(F48=0, "-", F38/F48)</f>
        <v>4.5970897762243074E-3</v>
      </c>
      <c r="H38" s="65">
        <v>212</v>
      </c>
      <c r="I38" s="21">
        <f>IF(H48=0, "-", H38/H48)</f>
        <v>4.7582708623243701E-3</v>
      </c>
      <c r="J38" s="20">
        <f t="shared" si="0"/>
        <v>0.36363636363636365</v>
      </c>
      <c r="K38" s="21">
        <f t="shared" si="1"/>
        <v>0.14150943396226415</v>
      </c>
    </row>
    <row r="39" spans="1:11" x14ac:dyDescent="0.2">
      <c r="A39" s="7" t="s">
        <v>86</v>
      </c>
      <c r="B39" s="65">
        <v>0</v>
      </c>
      <c r="C39" s="39">
        <f>IF(B48=0, "-", B39/B48)</f>
        <v>0</v>
      </c>
      <c r="D39" s="65">
        <v>0</v>
      </c>
      <c r="E39" s="21">
        <f>IF(D48=0, "-", D39/D48)</f>
        <v>0</v>
      </c>
      <c r="F39" s="81">
        <v>1</v>
      </c>
      <c r="G39" s="39">
        <f>IF(F48=0, "-", F39/F48)</f>
        <v>1.8996238744728545E-5</v>
      </c>
      <c r="H39" s="65">
        <v>2</v>
      </c>
      <c r="I39" s="21">
        <f>IF(H48=0, "-", H39/H48)</f>
        <v>4.488934775777708E-5</v>
      </c>
      <c r="J39" s="20" t="str">
        <f t="shared" si="0"/>
        <v>-</v>
      </c>
      <c r="K39" s="21">
        <f t="shared" si="1"/>
        <v>-0.5</v>
      </c>
    </row>
    <row r="40" spans="1:11" x14ac:dyDescent="0.2">
      <c r="A40" s="7" t="s">
        <v>88</v>
      </c>
      <c r="B40" s="65">
        <v>8</v>
      </c>
      <c r="C40" s="39">
        <f>IF(B48=0, "-", B40/B48)</f>
        <v>2.1441972661484857E-3</v>
      </c>
      <c r="D40" s="65">
        <v>21</v>
      </c>
      <c r="E40" s="21">
        <f>IF(D48=0, "-", D40/D48)</f>
        <v>4.5074050225370251E-3</v>
      </c>
      <c r="F40" s="81">
        <v>316</v>
      </c>
      <c r="G40" s="39">
        <f>IF(F48=0, "-", F40/F48)</f>
        <v>6.0028114433342194E-3</v>
      </c>
      <c r="H40" s="65">
        <v>173</v>
      </c>
      <c r="I40" s="21">
        <f>IF(H48=0, "-", H40/H48)</f>
        <v>3.8829285810477172E-3</v>
      </c>
      <c r="J40" s="20">
        <f t="shared" si="0"/>
        <v>-0.61904761904761907</v>
      </c>
      <c r="K40" s="21">
        <f t="shared" si="1"/>
        <v>0.82658959537572252</v>
      </c>
    </row>
    <row r="41" spans="1:11" x14ac:dyDescent="0.2">
      <c r="A41" s="7" t="s">
        <v>89</v>
      </c>
      <c r="B41" s="65">
        <v>13</v>
      </c>
      <c r="C41" s="39">
        <f>IF(B48=0, "-", B41/B48)</f>
        <v>3.4843205574912892E-3</v>
      </c>
      <c r="D41" s="65">
        <v>7</v>
      </c>
      <c r="E41" s="21">
        <f>IF(D48=0, "-", D41/D48)</f>
        <v>1.5024683408456751E-3</v>
      </c>
      <c r="F41" s="81">
        <v>174</v>
      </c>
      <c r="G41" s="39">
        <f>IF(F48=0, "-", F41/F48)</f>
        <v>3.3053455415827668E-3</v>
      </c>
      <c r="H41" s="65">
        <v>79</v>
      </c>
      <c r="I41" s="21">
        <f>IF(H48=0, "-", H41/H48)</f>
        <v>1.7731292364321946E-3</v>
      </c>
      <c r="J41" s="20">
        <f t="shared" si="0"/>
        <v>0.8571428571428571</v>
      </c>
      <c r="K41" s="21">
        <f t="shared" si="1"/>
        <v>1.2025316455696202</v>
      </c>
    </row>
    <row r="42" spans="1:11" x14ac:dyDescent="0.2">
      <c r="A42" s="7" t="s">
        <v>90</v>
      </c>
      <c r="B42" s="65">
        <v>224</v>
      </c>
      <c r="C42" s="39">
        <f>IF(B48=0, "-", B42/B48)</f>
        <v>6.0037523452157598E-2</v>
      </c>
      <c r="D42" s="65">
        <v>201</v>
      </c>
      <c r="E42" s="21">
        <f>IF(D48=0, "-", D42/D48)</f>
        <v>4.3142305215711524E-2</v>
      </c>
      <c r="F42" s="81">
        <v>2866</v>
      </c>
      <c r="G42" s="39">
        <f>IF(F48=0, "-", F42/F48)</f>
        <v>5.444322024239201E-2</v>
      </c>
      <c r="H42" s="65">
        <v>2229</v>
      </c>
      <c r="I42" s="21">
        <f>IF(H48=0, "-", H42/H48)</f>
        <v>5.0029178076042555E-2</v>
      </c>
      <c r="J42" s="20">
        <f t="shared" si="0"/>
        <v>0.11442786069651742</v>
      </c>
      <c r="K42" s="21">
        <f t="shared" si="1"/>
        <v>0.28577837595334232</v>
      </c>
    </row>
    <row r="43" spans="1:11" x14ac:dyDescent="0.2">
      <c r="A43" s="7" t="s">
        <v>91</v>
      </c>
      <c r="B43" s="65">
        <v>159</v>
      </c>
      <c r="C43" s="39">
        <f>IF(B48=0, "-", B43/B48)</f>
        <v>4.261592066470115E-2</v>
      </c>
      <c r="D43" s="65">
        <v>103</v>
      </c>
      <c r="E43" s="21">
        <f>IF(D48=0, "-", D43/D48)</f>
        <v>2.2107748443872074E-2</v>
      </c>
      <c r="F43" s="81">
        <v>1338</v>
      </c>
      <c r="G43" s="39">
        <f>IF(F48=0, "-", F43/F48)</f>
        <v>2.5416967440446792E-2</v>
      </c>
      <c r="H43" s="65">
        <v>1221</v>
      </c>
      <c r="I43" s="21">
        <f>IF(H48=0, "-", H43/H48)</f>
        <v>2.7404946806122907E-2</v>
      </c>
      <c r="J43" s="20">
        <f t="shared" si="0"/>
        <v>0.5436893203883495</v>
      </c>
      <c r="K43" s="21">
        <f t="shared" si="1"/>
        <v>9.5823095823095825E-2</v>
      </c>
    </row>
    <row r="44" spans="1:11" x14ac:dyDescent="0.2">
      <c r="A44" s="7" t="s">
        <v>92</v>
      </c>
      <c r="B44" s="65">
        <v>925</v>
      </c>
      <c r="C44" s="39">
        <f>IF(B48=0, "-", B44/B48)</f>
        <v>0.24792280889841867</v>
      </c>
      <c r="D44" s="65">
        <v>1318</v>
      </c>
      <c r="E44" s="21">
        <f>IF(D48=0, "-", D44/D48)</f>
        <v>0.28289332474779993</v>
      </c>
      <c r="F44" s="81">
        <v>11822</v>
      </c>
      <c r="G44" s="39">
        <f>IF(F48=0, "-", F44/F48)</f>
        <v>0.22457353444018086</v>
      </c>
      <c r="H44" s="65">
        <v>11175</v>
      </c>
      <c r="I44" s="21">
        <f>IF(H48=0, "-", H44/H48)</f>
        <v>0.25081923059657946</v>
      </c>
      <c r="J44" s="20">
        <f t="shared" si="0"/>
        <v>-0.29817905918057663</v>
      </c>
      <c r="K44" s="21">
        <f t="shared" si="1"/>
        <v>5.7897091722595079E-2</v>
      </c>
    </row>
    <row r="45" spans="1:11" x14ac:dyDescent="0.2">
      <c r="A45" s="7" t="s">
        <v>94</v>
      </c>
      <c r="B45" s="65">
        <v>85</v>
      </c>
      <c r="C45" s="39">
        <f>IF(B48=0, "-", B45/B48)</f>
        <v>2.2782095952827659E-2</v>
      </c>
      <c r="D45" s="65">
        <v>97</v>
      </c>
      <c r="E45" s="21">
        <f>IF(D48=0, "-", D45/D48)</f>
        <v>2.0819918437432926E-2</v>
      </c>
      <c r="F45" s="81">
        <v>1576</v>
      </c>
      <c r="G45" s="39">
        <f>IF(F48=0, "-", F45/F48)</f>
        <v>2.9938072261692185E-2</v>
      </c>
      <c r="H45" s="65">
        <v>1050</v>
      </c>
      <c r="I45" s="21">
        <f>IF(H48=0, "-", H45/H48)</f>
        <v>2.3566907572832967E-2</v>
      </c>
      <c r="J45" s="20">
        <f t="shared" si="0"/>
        <v>-0.12371134020618557</v>
      </c>
      <c r="K45" s="21">
        <f t="shared" si="1"/>
        <v>0.50095238095238093</v>
      </c>
    </row>
    <row r="46" spans="1:11" x14ac:dyDescent="0.2">
      <c r="A46" s="7" t="s">
        <v>95</v>
      </c>
      <c r="B46" s="65">
        <v>14</v>
      </c>
      <c r="C46" s="39">
        <f>IF(B48=0, "-", B46/B48)</f>
        <v>3.7523452157598499E-3</v>
      </c>
      <c r="D46" s="65">
        <v>48</v>
      </c>
      <c r="E46" s="21">
        <f>IF(D48=0, "-", D46/D48)</f>
        <v>1.03026400515132E-2</v>
      </c>
      <c r="F46" s="81">
        <v>485</v>
      </c>
      <c r="G46" s="39">
        <f>IF(F48=0, "-", F46/F48)</f>
        <v>9.213175791193344E-3</v>
      </c>
      <c r="H46" s="65">
        <v>422</v>
      </c>
      <c r="I46" s="21">
        <f>IF(H48=0, "-", H46/H48)</f>
        <v>9.4716523768909634E-3</v>
      </c>
      <c r="J46" s="20">
        <f t="shared" si="0"/>
        <v>-0.70833333333333337</v>
      </c>
      <c r="K46" s="21">
        <f t="shared" si="1"/>
        <v>0.14928909952606634</v>
      </c>
    </row>
    <row r="47" spans="1:11" x14ac:dyDescent="0.2">
      <c r="A47" s="2"/>
      <c r="B47" s="68"/>
      <c r="C47" s="33"/>
      <c r="D47" s="68"/>
      <c r="E47" s="6"/>
      <c r="F47" s="82"/>
      <c r="G47" s="33"/>
      <c r="H47" s="68"/>
      <c r="I47" s="6"/>
      <c r="J47" s="5"/>
      <c r="K47" s="6"/>
    </row>
    <row r="48" spans="1:11" s="43" customFormat="1" x14ac:dyDescent="0.2">
      <c r="A48" s="162" t="s">
        <v>610</v>
      </c>
      <c r="B48" s="71">
        <f>SUM(B7:B47)</f>
        <v>3731</v>
      </c>
      <c r="C48" s="40">
        <v>1</v>
      </c>
      <c r="D48" s="71">
        <f>SUM(D7:D47)</f>
        <v>4659</v>
      </c>
      <c r="E48" s="41">
        <v>1</v>
      </c>
      <c r="F48" s="77">
        <f>SUM(F7:F47)</f>
        <v>52642</v>
      </c>
      <c r="G48" s="42">
        <v>1</v>
      </c>
      <c r="H48" s="71">
        <f>SUM(H7:H47)</f>
        <v>44554</v>
      </c>
      <c r="I48" s="41">
        <v>1</v>
      </c>
      <c r="J48" s="37">
        <f>IF(D48=0, "-", (B48-D48)/D48)</f>
        <v>-0.1991843743292552</v>
      </c>
      <c r="K48" s="38">
        <f>IF(H48=0, "-", (F48-H48)/H48)</f>
        <v>0.18153252233245051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492</v>
      </c>
      <c r="B7" s="65">
        <v>2</v>
      </c>
      <c r="C7" s="34">
        <f>IF(B15=0, "-", B7/B15)</f>
        <v>3.0769230769230771E-2</v>
      </c>
      <c r="D7" s="65">
        <v>0</v>
      </c>
      <c r="E7" s="9">
        <f>IF(D15=0, "-", D7/D15)</f>
        <v>0</v>
      </c>
      <c r="F7" s="81">
        <v>3</v>
      </c>
      <c r="G7" s="34">
        <f>IF(F15=0, "-", F7/F15)</f>
        <v>4.7923322683706068E-3</v>
      </c>
      <c r="H7" s="65">
        <v>0</v>
      </c>
      <c r="I7" s="9">
        <f>IF(H15=0, "-", H7/H15)</f>
        <v>0</v>
      </c>
      <c r="J7" s="8" t="str">
        <f t="shared" ref="J7:J13" si="0">IF(D7=0, "-", IF((B7-D7)/D7&lt;10, (B7-D7)/D7, "&gt;999%"))</f>
        <v>-</v>
      </c>
      <c r="K7" s="9" t="str">
        <f t="shared" ref="K7:K13" si="1">IF(H7=0, "-", IF((F7-H7)/H7&lt;10, (F7-H7)/H7, "&gt;999%"))</f>
        <v>-</v>
      </c>
    </row>
    <row r="8" spans="1:11" x14ac:dyDescent="0.2">
      <c r="A8" s="7" t="s">
        <v>493</v>
      </c>
      <c r="B8" s="65">
        <v>0</v>
      </c>
      <c r="C8" s="34">
        <f>IF(B15=0, "-", B8/B15)</f>
        <v>0</v>
      </c>
      <c r="D8" s="65">
        <v>0</v>
      </c>
      <c r="E8" s="9">
        <f>IF(D15=0, "-", D8/D15)</f>
        <v>0</v>
      </c>
      <c r="F8" s="81">
        <v>0</v>
      </c>
      <c r="G8" s="34">
        <f>IF(F15=0, "-", F8/F15)</f>
        <v>0</v>
      </c>
      <c r="H8" s="65">
        <v>1</v>
      </c>
      <c r="I8" s="9">
        <f>IF(H15=0, "-", H8/H15)</f>
        <v>1.953125E-3</v>
      </c>
      <c r="J8" s="8" t="str">
        <f t="shared" si="0"/>
        <v>-</v>
      </c>
      <c r="K8" s="9">
        <f t="shared" si="1"/>
        <v>-1</v>
      </c>
    </row>
    <row r="9" spans="1:11" x14ac:dyDescent="0.2">
      <c r="A9" s="7" t="s">
        <v>494</v>
      </c>
      <c r="B9" s="65">
        <v>1</v>
      </c>
      <c r="C9" s="34">
        <f>IF(B15=0, "-", B9/B15)</f>
        <v>1.5384615384615385E-2</v>
      </c>
      <c r="D9" s="65">
        <v>0</v>
      </c>
      <c r="E9" s="9">
        <f>IF(D15=0, "-", D9/D15)</f>
        <v>0</v>
      </c>
      <c r="F9" s="81">
        <v>8</v>
      </c>
      <c r="G9" s="34">
        <f>IF(F15=0, "-", F9/F15)</f>
        <v>1.2779552715654952E-2</v>
      </c>
      <c r="H9" s="65">
        <v>0</v>
      </c>
      <c r="I9" s="9">
        <f>IF(H15=0, "-", H9/H15)</f>
        <v>0</v>
      </c>
      <c r="J9" s="8" t="str">
        <f t="shared" si="0"/>
        <v>-</v>
      </c>
      <c r="K9" s="9" t="str">
        <f t="shared" si="1"/>
        <v>-</v>
      </c>
    </row>
    <row r="10" spans="1:11" x14ac:dyDescent="0.2">
      <c r="A10" s="7" t="s">
        <v>495</v>
      </c>
      <c r="B10" s="65">
        <v>0</v>
      </c>
      <c r="C10" s="34">
        <f>IF(B15=0, "-", B10/B15)</f>
        <v>0</v>
      </c>
      <c r="D10" s="65">
        <v>0</v>
      </c>
      <c r="E10" s="9">
        <f>IF(D15=0, "-", D10/D15)</f>
        <v>0</v>
      </c>
      <c r="F10" s="81">
        <v>7</v>
      </c>
      <c r="G10" s="34">
        <f>IF(F15=0, "-", F10/F15)</f>
        <v>1.1182108626198083E-2</v>
      </c>
      <c r="H10" s="65">
        <v>6</v>
      </c>
      <c r="I10" s="9">
        <f>IF(H15=0, "-", H10/H15)</f>
        <v>1.171875E-2</v>
      </c>
      <c r="J10" s="8" t="str">
        <f t="shared" si="0"/>
        <v>-</v>
      </c>
      <c r="K10" s="9">
        <f t="shared" si="1"/>
        <v>0.16666666666666666</v>
      </c>
    </row>
    <row r="11" spans="1:11" x14ac:dyDescent="0.2">
      <c r="A11" s="7" t="s">
        <v>496</v>
      </c>
      <c r="B11" s="65">
        <v>0</v>
      </c>
      <c r="C11" s="34">
        <f>IF(B15=0, "-", B11/B15)</f>
        <v>0</v>
      </c>
      <c r="D11" s="65">
        <v>0</v>
      </c>
      <c r="E11" s="9">
        <f>IF(D15=0, "-", D11/D15)</f>
        <v>0</v>
      </c>
      <c r="F11" s="81">
        <v>8</v>
      </c>
      <c r="G11" s="34">
        <f>IF(F15=0, "-", F11/F15)</f>
        <v>1.2779552715654952E-2</v>
      </c>
      <c r="H11" s="65">
        <v>0</v>
      </c>
      <c r="I11" s="9">
        <f>IF(H15=0, "-", H11/H15)</f>
        <v>0</v>
      </c>
      <c r="J11" s="8" t="str">
        <f t="shared" si="0"/>
        <v>-</v>
      </c>
      <c r="K11" s="9" t="str">
        <f t="shared" si="1"/>
        <v>-</v>
      </c>
    </row>
    <row r="12" spans="1:11" x14ac:dyDescent="0.2">
      <c r="A12" s="7" t="s">
        <v>497</v>
      </c>
      <c r="B12" s="65">
        <v>62</v>
      </c>
      <c r="C12" s="34">
        <f>IF(B15=0, "-", B12/B15)</f>
        <v>0.9538461538461539</v>
      </c>
      <c r="D12" s="65">
        <v>44</v>
      </c>
      <c r="E12" s="9">
        <f>IF(D15=0, "-", D12/D15)</f>
        <v>1</v>
      </c>
      <c r="F12" s="81">
        <v>594</v>
      </c>
      <c r="G12" s="34">
        <f>IF(F15=0, "-", F12/F15)</f>
        <v>0.94888178913738019</v>
      </c>
      <c r="H12" s="65">
        <v>505</v>
      </c>
      <c r="I12" s="9">
        <f>IF(H15=0, "-", H12/H15)</f>
        <v>0.986328125</v>
      </c>
      <c r="J12" s="8">
        <f t="shared" si="0"/>
        <v>0.40909090909090912</v>
      </c>
      <c r="K12" s="9">
        <f t="shared" si="1"/>
        <v>0.17623762376237623</v>
      </c>
    </row>
    <row r="13" spans="1:11" x14ac:dyDescent="0.2">
      <c r="A13" s="7" t="s">
        <v>498</v>
      </c>
      <c r="B13" s="65">
        <v>0</v>
      </c>
      <c r="C13" s="34">
        <f>IF(B15=0, "-", B13/B15)</f>
        <v>0</v>
      </c>
      <c r="D13" s="65">
        <v>0</v>
      </c>
      <c r="E13" s="9">
        <f>IF(D15=0, "-", D13/D15)</f>
        <v>0</v>
      </c>
      <c r="F13" s="81">
        <v>6</v>
      </c>
      <c r="G13" s="34">
        <f>IF(F15=0, "-", F13/F15)</f>
        <v>9.5846645367412137E-3</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632</v>
      </c>
      <c r="B15" s="71">
        <f>SUM(B7:B14)</f>
        <v>65</v>
      </c>
      <c r="C15" s="40">
        <f>B15/7692</f>
        <v>8.4503380135205405E-3</v>
      </c>
      <c r="D15" s="71">
        <f>SUM(D7:D14)</f>
        <v>44</v>
      </c>
      <c r="E15" s="41">
        <f>D15/9098</f>
        <v>4.8362277423609585E-3</v>
      </c>
      <c r="F15" s="77">
        <f>SUM(F7:F14)</f>
        <v>626</v>
      </c>
      <c r="G15" s="42">
        <f>F15/106134</f>
        <v>5.8982041570090644E-3</v>
      </c>
      <c r="H15" s="71">
        <f>SUM(H7:H14)</f>
        <v>512</v>
      </c>
      <c r="I15" s="41">
        <f>H15/89434</f>
        <v>5.7248920992016457E-3</v>
      </c>
      <c r="J15" s="37">
        <f>IF(D15=0, "-", IF((B15-D15)/D15&lt;10, (B15-D15)/D15, "&gt;999%"))</f>
        <v>0.47727272727272729</v>
      </c>
      <c r="K15" s="38">
        <f>IF(H15=0, "-", IF((F15-H15)/H15&lt;10, (F15-H15)/H15, "&gt;999%"))</f>
        <v>0.22265625</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499</v>
      </c>
      <c r="B18" s="65">
        <v>3</v>
      </c>
      <c r="C18" s="34">
        <f>IF(B20=0, "-", B18/B20)</f>
        <v>1</v>
      </c>
      <c r="D18" s="65">
        <v>11</v>
      </c>
      <c r="E18" s="9">
        <f>IF(D20=0, "-", D18/D20)</f>
        <v>1</v>
      </c>
      <c r="F18" s="81">
        <v>79</v>
      </c>
      <c r="G18" s="34">
        <f>IF(F20=0, "-", F18/F20)</f>
        <v>1</v>
      </c>
      <c r="H18" s="65">
        <v>95</v>
      </c>
      <c r="I18" s="9">
        <f>IF(H20=0, "-", H18/H20)</f>
        <v>1</v>
      </c>
      <c r="J18" s="8">
        <f>IF(D18=0, "-", IF((B18-D18)/D18&lt;10, (B18-D18)/D18, "&gt;999%"))</f>
        <v>-0.72727272727272729</v>
      </c>
      <c r="K18" s="9">
        <f>IF(H18=0, "-", IF((F18-H18)/H18&lt;10, (F18-H18)/H18, "&gt;999%"))</f>
        <v>-0.16842105263157894</v>
      </c>
    </row>
    <row r="19" spans="1:11" x14ac:dyDescent="0.2">
      <c r="A19" s="2"/>
      <c r="B19" s="68"/>
      <c r="C19" s="33"/>
      <c r="D19" s="68"/>
      <c r="E19" s="6"/>
      <c r="F19" s="82"/>
      <c r="G19" s="33"/>
      <c r="H19" s="68"/>
      <c r="I19" s="6"/>
      <c r="J19" s="5"/>
      <c r="K19" s="6"/>
    </row>
    <row r="20" spans="1:11" s="43" customFormat="1" x14ac:dyDescent="0.2">
      <c r="A20" s="162" t="s">
        <v>631</v>
      </c>
      <c r="B20" s="71">
        <f>SUM(B18:B19)</f>
        <v>3</v>
      </c>
      <c r="C20" s="40">
        <f>B20/7692</f>
        <v>3.9001560062402497E-4</v>
      </c>
      <c r="D20" s="71">
        <f>SUM(D18:D19)</f>
        <v>11</v>
      </c>
      <c r="E20" s="41">
        <f>D20/9098</f>
        <v>1.2090569355902396E-3</v>
      </c>
      <c r="F20" s="77">
        <f>SUM(F18:F19)</f>
        <v>79</v>
      </c>
      <c r="G20" s="42">
        <f>F20/106134</f>
        <v>7.4434205815290106E-4</v>
      </c>
      <c r="H20" s="71">
        <f>SUM(H18:H19)</f>
        <v>95</v>
      </c>
      <c r="I20" s="41">
        <f>H20/89434</f>
        <v>1.0622358387190555E-3</v>
      </c>
      <c r="J20" s="37">
        <f>IF(D20=0, "-", IF((B20-D20)/D20&lt;10, (B20-D20)/D20, "&gt;999%"))</f>
        <v>-0.72727272727272729</v>
      </c>
      <c r="K20" s="38">
        <f>IF(H20=0, "-", IF((F20-H20)/H20&lt;10, (F20-H20)/H20, "&gt;999%"))</f>
        <v>-0.16842105263157894</v>
      </c>
    </row>
    <row r="21" spans="1:11" x14ac:dyDescent="0.2">
      <c r="B21" s="83"/>
      <c r="D21" s="83"/>
      <c r="F21" s="83"/>
      <c r="H21" s="83"/>
    </row>
    <row r="22" spans="1:11" x14ac:dyDescent="0.2">
      <c r="A22" s="163" t="s">
        <v>129</v>
      </c>
      <c r="B22" s="61" t="s">
        <v>12</v>
      </c>
      <c r="C22" s="62" t="s">
        <v>13</v>
      </c>
      <c r="D22" s="61" t="s">
        <v>12</v>
      </c>
      <c r="E22" s="63" t="s">
        <v>13</v>
      </c>
      <c r="F22" s="62" t="s">
        <v>12</v>
      </c>
      <c r="G22" s="62" t="s">
        <v>13</v>
      </c>
      <c r="H22" s="61" t="s">
        <v>12</v>
      </c>
      <c r="I22" s="63" t="s">
        <v>13</v>
      </c>
      <c r="J22" s="61"/>
      <c r="K22" s="63"/>
    </row>
    <row r="23" spans="1:11" x14ac:dyDescent="0.2">
      <c r="A23" s="7" t="s">
        <v>500</v>
      </c>
      <c r="B23" s="65">
        <v>0</v>
      </c>
      <c r="C23" s="34">
        <f>IF(B28=0, "-", B23/B28)</f>
        <v>0</v>
      </c>
      <c r="D23" s="65">
        <v>1</v>
      </c>
      <c r="E23" s="9">
        <f>IF(D28=0, "-", D23/D28)</f>
        <v>5.8823529411764705E-2</v>
      </c>
      <c r="F23" s="81">
        <v>0</v>
      </c>
      <c r="G23" s="34">
        <f>IF(F28=0, "-", F23/F28)</f>
        <v>0</v>
      </c>
      <c r="H23" s="65">
        <v>10</v>
      </c>
      <c r="I23" s="9">
        <f>IF(H28=0, "-", H23/H28)</f>
        <v>4.975124378109453E-2</v>
      </c>
      <c r="J23" s="8">
        <f>IF(D23=0, "-", IF((B23-D23)/D23&lt;10, (B23-D23)/D23, "&gt;999%"))</f>
        <v>-1</v>
      </c>
      <c r="K23" s="9">
        <f>IF(H23=0, "-", IF((F23-H23)/H23&lt;10, (F23-H23)/H23, "&gt;999%"))</f>
        <v>-1</v>
      </c>
    </row>
    <row r="24" spans="1:11" x14ac:dyDescent="0.2">
      <c r="A24" s="7" t="s">
        <v>501</v>
      </c>
      <c r="B24" s="65">
        <v>0</v>
      </c>
      <c r="C24" s="34">
        <f>IF(B28=0, "-", B24/B28)</f>
        <v>0</v>
      </c>
      <c r="D24" s="65">
        <v>1</v>
      </c>
      <c r="E24" s="9">
        <f>IF(D28=0, "-", D24/D28)</f>
        <v>5.8823529411764705E-2</v>
      </c>
      <c r="F24" s="81">
        <v>11</v>
      </c>
      <c r="G24" s="34">
        <f>IF(F28=0, "-", F24/F28)</f>
        <v>8.6614173228346455E-2</v>
      </c>
      <c r="H24" s="65">
        <v>11</v>
      </c>
      <c r="I24" s="9">
        <f>IF(H28=0, "-", H24/H28)</f>
        <v>5.4726368159203981E-2</v>
      </c>
      <c r="J24" s="8">
        <f>IF(D24=0, "-", IF((B24-D24)/D24&lt;10, (B24-D24)/D24, "&gt;999%"))</f>
        <v>-1</v>
      </c>
      <c r="K24" s="9">
        <f>IF(H24=0, "-", IF((F24-H24)/H24&lt;10, (F24-H24)/H24, "&gt;999%"))</f>
        <v>0</v>
      </c>
    </row>
    <row r="25" spans="1:11" x14ac:dyDescent="0.2">
      <c r="A25" s="7" t="s">
        <v>502</v>
      </c>
      <c r="B25" s="65">
        <v>5</v>
      </c>
      <c r="C25" s="34">
        <f>IF(B28=0, "-", B25/B28)</f>
        <v>0.83333333333333337</v>
      </c>
      <c r="D25" s="65">
        <v>4</v>
      </c>
      <c r="E25" s="9">
        <f>IF(D28=0, "-", D25/D28)</f>
        <v>0.23529411764705882</v>
      </c>
      <c r="F25" s="81">
        <v>74</v>
      </c>
      <c r="G25" s="34">
        <f>IF(F28=0, "-", F25/F28)</f>
        <v>0.58267716535433067</v>
      </c>
      <c r="H25" s="65">
        <v>48</v>
      </c>
      <c r="I25" s="9">
        <f>IF(H28=0, "-", H25/H28)</f>
        <v>0.23880597014925373</v>
      </c>
      <c r="J25" s="8">
        <f>IF(D25=0, "-", IF((B25-D25)/D25&lt;10, (B25-D25)/D25, "&gt;999%"))</f>
        <v>0.25</v>
      </c>
      <c r="K25" s="9">
        <f>IF(H25=0, "-", IF((F25-H25)/H25&lt;10, (F25-H25)/H25, "&gt;999%"))</f>
        <v>0.54166666666666663</v>
      </c>
    </row>
    <row r="26" spans="1:11" x14ac:dyDescent="0.2">
      <c r="A26" s="7" t="s">
        <v>503</v>
      </c>
      <c r="B26" s="65">
        <v>1</v>
      </c>
      <c r="C26" s="34">
        <f>IF(B28=0, "-", B26/B28)</f>
        <v>0.16666666666666666</v>
      </c>
      <c r="D26" s="65">
        <v>11</v>
      </c>
      <c r="E26" s="9">
        <f>IF(D28=0, "-", D26/D28)</f>
        <v>0.6470588235294118</v>
      </c>
      <c r="F26" s="81">
        <v>42</v>
      </c>
      <c r="G26" s="34">
        <f>IF(F28=0, "-", F26/F28)</f>
        <v>0.33070866141732286</v>
      </c>
      <c r="H26" s="65">
        <v>132</v>
      </c>
      <c r="I26" s="9">
        <f>IF(H28=0, "-", H26/H28)</f>
        <v>0.65671641791044777</v>
      </c>
      <c r="J26" s="8">
        <f>IF(D26=0, "-", IF((B26-D26)/D26&lt;10, (B26-D26)/D26, "&gt;999%"))</f>
        <v>-0.90909090909090906</v>
      </c>
      <c r="K26" s="9">
        <f>IF(H26=0, "-", IF((F26-H26)/H26&lt;10, (F26-H26)/H26, "&gt;999%"))</f>
        <v>-0.68181818181818177</v>
      </c>
    </row>
    <row r="27" spans="1:11" x14ac:dyDescent="0.2">
      <c r="A27" s="2"/>
      <c r="B27" s="68"/>
      <c r="C27" s="33"/>
      <c r="D27" s="68"/>
      <c r="E27" s="6"/>
      <c r="F27" s="82"/>
      <c r="G27" s="33"/>
      <c r="H27" s="68"/>
      <c r="I27" s="6"/>
      <c r="J27" s="5"/>
      <c r="K27" s="6"/>
    </row>
    <row r="28" spans="1:11" s="43" customFormat="1" x14ac:dyDescent="0.2">
      <c r="A28" s="162" t="s">
        <v>630</v>
      </c>
      <c r="B28" s="71">
        <f>SUM(B23:B27)</f>
        <v>6</v>
      </c>
      <c r="C28" s="40">
        <f>B28/7692</f>
        <v>7.8003120124804995E-4</v>
      </c>
      <c r="D28" s="71">
        <f>SUM(D23:D27)</f>
        <v>17</v>
      </c>
      <c r="E28" s="41">
        <f>D28/9098</f>
        <v>1.8685425368212794E-3</v>
      </c>
      <c r="F28" s="77">
        <f>SUM(F23:F27)</f>
        <v>127</v>
      </c>
      <c r="G28" s="42">
        <f>F28/106134</f>
        <v>1.1966005238660561E-3</v>
      </c>
      <c r="H28" s="71">
        <f>SUM(H23:H27)</f>
        <v>201</v>
      </c>
      <c r="I28" s="41">
        <f>H28/89434</f>
        <v>2.2474674061318963E-3</v>
      </c>
      <c r="J28" s="37">
        <f>IF(D28=0, "-", IF((B28-D28)/D28&lt;10, (B28-D28)/D28, "&gt;999%"))</f>
        <v>-0.6470588235294118</v>
      </c>
      <c r="K28" s="38">
        <f>IF(H28=0, "-", IF((F28-H28)/H28&lt;10, (F28-H28)/H28, "&gt;999%"))</f>
        <v>-0.36815920398009949</v>
      </c>
    </row>
    <row r="29" spans="1:11" x14ac:dyDescent="0.2">
      <c r="B29" s="83"/>
      <c r="D29" s="83"/>
      <c r="F29" s="83"/>
      <c r="H29" s="83"/>
    </row>
    <row r="30" spans="1:11" x14ac:dyDescent="0.2">
      <c r="A30" s="163" t="s">
        <v>130</v>
      </c>
      <c r="B30" s="61" t="s">
        <v>12</v>
      </c>
      <c r="C30" s="62" t="s">
        <v>13</v>
      </c>
      <c r="D30" s="61" t="s">
        <v>12</v>
      </c>
      <c r="E30" s="63" t="s">
        <v>13</v>
      </c>
      <c r="F30" s="62" t="s">
        <v>12</v>
      </c>
      <c r="G30" s="62" t="s">
        <v>13</v>
      </c>
      <c r="H30" s="61" t="s">
        <v>12</v>
      </c>
      <c r="I30" s="63" t="s">
        <v>13</v>
      </c>
      <c r="J30" s="61"/>
      <c r="K30" s="63"/>
    </row>
    <row r="31" spans="1:11" x14ac:dyDescent="0.2">
      <c r="A31" s="7" t="s">
        <v>504</v>
      </c>
      <c r="B31" s="65">
        <v>2</v>
      </c>
      <c r="C31" s="34">
        <f>IF(B43=0, "-", B31/B43)</f>
        <v>1.2500000000000001E-2</v>
      </c>
      <c r="D31" s="65">
        <v>18</v>
      </c>
      <c r="E31" s="9">
        <f>IF(D43=0, "-", D31/D43)</f>
        <v>0.12587412587412589</v>
      </c>
      <c r="F31" s="81">
        <v>233</v>
      </c>
      <c r="G31" s="34">
        <f>IF(F43=0, "-", F31/F43)</f>
        <v>0.12642430819316333</v>
      </c>
      <c r="H31" s="65">
        <v>222</v>
      </c>
      <c r="I31" s="9">
        <f>IF(H43=0, "-", H31/H43)</f>
        <v>0.18718381112984822</v>
      </c>
      <c r="J31" s="8">
        <f t="shared" ref="J31:J41" si="2">IF(D31=0, "-", IF((B31-D31)/D31&lt;10, (B31-D31)/D31, "&gt;999%"))</f>
        <v>-0.88888888888888884</v>
      </c>
      <c r="K31" s="9">
        <f t="shared" ref="K31:K41" si="3">IF(H31=0, "-", IF((F31-H31)/H31&lt;10, (F31-H31)/H31, "&gt;999%"))</f>
        <v>4.954954954954955E-2</v>
      </c>
    </row>
    <row r="32" spans="1:11" x14ac:dyDescent="0.2">
      <c r="A32" s="7" t="s">
        <v>505</v>
      </c>
      <c r="B32" s="65">
        <v>0</v>
      </c>
      <c r="C32" s="34">
        <f>IF(B43=0, "-", B32/B43)</f>
        <v>0</v>
      </c>
      <c r="D32" s="65">
        <v>35</v>
      </c>
      <c r="E32" s="9">
        <f>IF(D43=0, "-", D32/D43)</f>
        <v>0.24475524475524477</v>
      </c>
      <c r="F32" s="81">
        <v>178</v>
      </c>
      <c r="G32" s="34">
        <f>IF(F43=0, "-", F32/F43)</f>
        <v>9.6581660336408026E-2</v>
      </c>
      <c r="H32" s="65">
        <v>259</v>
      </c>
      <c r="I32" s="9">
        <f>IF(H43=0, "-", H32/H43)</f>
        <v>0.21838111298482293</v>
      </c>
      <c r="J32" s="8">
        <f t="shared" si="2"/>
        <v>-1</v>
      </c>
      <c r="K32" s="9">
        <f t="shared" si="3"/>
        <v>-0.31274131274131273</v>
      </c>
    </row>
    <row r="33" spans="1:11" x14ac:dyDescent="0.2">
      <c r="A33" s="7" t="s">
        <v>506</v>
      </c>
      <c r="B33" s="65">
        <v>17</v>
      </c>
      <c r="C33" s="34">
        <f>IF(B43=0, "-", B33/B43)</f>
        <v>0.10625</v>
      </c>
      <c r="D33" s="65">
        <v>0</v>
      </c>
      <c r="E33" s="9">
        <f>IF(D43=0, "-", D33/D43)</f>
        <v>0</v>
      </c>
      <c r="F33" s="81">
        <v>65</v>
      </c>
      <c r="G33" s="34">
        <f>IF(F43=0, "-", F33/F43)</f>
        <v>3.5268583830710798E-2</v>
      </c>
      <c r="H33" s="65">
        <v>0</v>
      </c>
      <c r="I33" s="9">
        <f>IF(H43=0, "-", H33/H43)</f>
        <v>0</v>
      </c>
      <c r="J33" s="8" t="str">
        <f t="shared" si="2"/>
        <v>-</v>
      </c>
      <c r="K33" s="9" t="str">
        <f t="shared" si="3"/>
        <v>-</v>
      </c>
    </row>
    <row r="34" spans="1:11" x14ac:dyDescent="0.2">
      <c r="A34" s="7" t="s">
        <v>507</v>
      </c>
      <c r="B34" s="65">
        <v>37</v>
      </c>
      <c r="C34" s="34">
        <f>IF(B43=0, "-", B34/B43)</f>
        <v>0.23125000000000001</v>
      </c>
      <c r="D34" s="65">
        <v>18</v>
      </c>
      <c r="E34" s="9">
        <f>IF(D43=0, "-", D34/D43)</f>
        <v>0.12587412587412589</v>
      </c>
      <c r="F34" s="81">
        <v>174</v>
      </c>
      <c r="G34" s="34">
        <f>IF(F43=0, "-", F34/F43)</f>
        <v>9.4411285946825824E-2</v>
      </c>
      <c r="H34" s="65">
        <v>112</v>
      </c>
      <c r="I34" s="9">
        <f>IF(H43=0, "-", H34/H43)</f>
        <v>9.4435075885328831E-2</v>
      </c>
      <c r="J34" s="8">
        <f t="shared" si="2"/>
        <v>1.0555555555555556</v>
      </c>
      <c r="K34" s="9">
        <f t="shared" si="3"/>
        <v>0.5535714285714286</v>
      </c>
    </row>
    <row r="35" spans="1:11" x14ac:dyDescent="0.2">
      <c r="A35" s="7" t="s">
        <v>508</v>
      </c>
      <c r="B35" s="65">
        <v>0</v>
      </c>
      <c r="C35" s="34">
        <f>IF(B43=0, "-", B35/B43)</f>
        <v>0</v>
      </c>
      <c r="D35" s="65">
        <v>3</v>
      </c>
      <c r="E35" s="9">
        <f>IF(D43=0, "-", D35/D43)</f>
        <v>2.097902097902098E-2</v>
      </c>
      <c r="F35" s="81">
        <v>18</v>
      </c>
      <c r="G35" s="34">
        <f>IF(F43=0, "-", F35/F43)</f>
        <v>9.7666847531199131E-3</v>
      </c>
      <c r="H35" s="65">
        <v>22</v>
      </c>
      <c r="I35" s="9">
        <f>IF(H43=0, "-", H35/H43)</f>
        <v>1.8549747048903879E-2</v>
      </c>
      <c r="J35" s="8">
        <f t="shared" si="2"/>
        <v>-1</v>
      </c>
      <c r="K35" s="9">
        <f t="shared" si="3"/>
        <v>-0.18181818181818182</v>
      </c>
    </row>
    <row r="36" spans="1:11" x14ac:dyDescent="0.2">
      <c r="A36" s="7" t="s">
        <v>509</v>
      </c>
      <c r="B36" s="65">
        <v>10</v>
      </c>
      <c r="C36" s="34">
        <f>IF(B43=0, "-", B36/B43)</f>
        <v>6.25E-2</v>
      </c>
      <c r="D36" s="65">
        <v>2</v>
      </c>
      <c r="E36" s="9">
        <f>IF(D43=0, "-", D36/D43)</f>
        <v>1.3986013986013986E-2</v>
      </c>
      <c r="F36" s="81">
        <v>76</v>
      </c>
      <c r="G36" s="34">
        <f>IF(F43=0, "-", F36/F43)</f>
        <v>4.1237113402061855E-2</v>
      </c>
      <c r="H36" s="65">
        <v>83</v>
      </c>
      <c r="I36" s="9">
        <f>IF(H43=0, "-", H36/H43)</f>
        <v>6.9983136593591899E-2</v>
      </c>
      <c r="J36" s="8">
        <f t="shared" si="2"/>
        <v>4</v>
      </c>
      <c r="K36" s="9">
        <f t="shared" si="3"/>
        <v>-8.4337349397590355E-2</v>
      </c>
    </row>
    <row r="37" spans="1:11" x14ac:dyDescent="0.2">
      <c r="A37" s="7" t="s">
        <v>510</v>
      </c>
      <c r="B37" s="65">
        <v>37</v>
      </c>
      <c r="C37" s="34">
        <f>IF(B43=0, "-", B37/B43)</f>
        <v>0.23125000000000001</v>
      </c>
      <c r="D37" s="65">
        <v>7</v>
      </c>
      <c r="E37" s="9">
        <f>IF(D43=0, "-", D37/D43)</f>
        <v>4.8951048951048952E-2</v>
      </c>
      <c r="F37" s="81">
        <v>298</v>
      </c>
      <c r="G37" s="34">
        <f>IF(F43=0, "-", F37/F43)</f>
        <v>0.16169289202387413</v>
      </c>
      <c r="H37" s="65">
        <v>37</v>
      </c>
      <c r="I37" s="9">
        <f>IF(H43=0, "-", H37/H43)</f>
        <v>3.1197301854974706E-2</v>
      </c>
      <c r="J37" s="8">
        <f t="shared" si="2"/>
        <v>4.2857142857142856</v>
      </c>
      <c r="K37" s="9">
        <f t="shared" si="3"/>
        <v>7.0540540540540544</v>
      </c>
    </row>
    <row r="38" spans="1:11" x14ac:dyDescent="0.2">
      <c r="A38" s="7" t="s">
        <v>511</v>
      </c>
      <c r="B38" s="65">
        <v>0</v>
      </c>
      <c r="C38" s="34">
        <f>IF(B43=0, "-", B38/B43)</f>
        <v>0</v>
      </c>
      <c r="D38" s="65">
        <v>0</v>
      </c>
      <c r="E38" s="9">
        <f>IF(D43=0, "-", D38/D43)</f>
        <v>0</v>
      </c>
      <c r="F38" s="81">
        <v>13</v>
      </c>
      <c r="G38" s="34">
        <f>IF(F43=0, "-", F38/F43)</f>
        <v>7.0537167661421599E-3</v>
      </c>
      <c r="H38" s="65">
        <v>5</v>
      </c>
      <c r="I38" s="9">
        <f>IF(H43=0, "-", H38/H43)</f>
        <v>4.2158516020236085E-3</v>
      </c>
      <c r="J38" s="8" t="str">
        <f t="shared" si="2"/>
        <v>-</v>
      </c>
      <c r="K38" s="9">
        <f t="shared" si="3"/>
        <v>1.6</v>
      </c>
    </row>
    <row r="39" spans="1:11" x14ac:dyDescent="0.2">
      <c r="A39" s="7" t="s">
        <v>512</v>
      </c>
      <c r="B39" s="65">
        <v>7</v>
      </c>
      <c r="C39" s="34">
        <f>IF(B43=0, "-", B39/B43)</f>
        <v>4.3749999999999997E-2</v>
      </c>
      <c r="D39" s="65">
        <v>13</v>
      </c>
      <c r="E39" s="9">
        <f>IF(D43=0, "-", D39/D43)</f>
        <v>9.0909090909090912E-2</v>
      </c>
      <c r="F39" s="81">
        <v>141</v>
      </c>
      <c r="G39" s="34">
        <f>IF(F43=0, "-", F39/F43)</f>
        <v>7.650569723277266E-2</v>
      </c>
      <c r="H39" s="65">
        <v>101</v>
      </c>
      <c r="I39" s="9">
        <f>IF(H43=0, "-", H39/H43)</f>
        <v>8.5160202360876902E-2</v>
      </c>
      <c r="J39" s="8">
        <f t="shared" si="2"/>
        <v>-0.46153846153846156</v>
      </c>
      <c r="K39" s="9">
        <f t="shared" si="3"/>
        <v>0.39603960396039606</v>
      </c>
    </row>
    <row r="40" spans="1:11" x14ac:dyDescent="0.2">
      <c r="A40" s="7" t="s">
        <v>513</v>
      </c>
      <c r="B40" s="65">
        <v>49</v>
      </c>
      <c r="C40" s="34">
        <f>IF(B43=0, "-", B40/B43)</f>
        <v>0.30625000000000002</v>
      </c>
      <c r="D40" s="65">
        <v>46</v>
      </c>
      <c r="E40" s="9">
        <f>IF(D43=0, "-", D40/D43)</f>
        <v>0.32167832167832167</v>
      </c>
      <c r="F40" s="81">
        <v>574</v>
      </c>
      <c r="G40" s="34">
        <f>IF(F43=0, "-", F40/F43)</f>
        <v>0.3114487249050461</v>
      </c>
      <c r="H40" s="65">
        <v>334</v>
      </c>
      <c r="I40" s="9">
        <f>IF(H43=0, "-", H40/H43)</f>
        <v>0.28161888701517707</v>
      </c>
      <c r="J40" s="8">
        <f t="shared" si="2"/>
        <v>6.5217391304347824E-2</v>
      </c>
      <c r="K40" s="9">
        <f t="shared" si="3"/>
        <v>0.71856287425149701</v>
      </c>
    </row>
    <row r="41" spans="1:11" x14ac:dyDescent="0.2">
      <c r="A41" s="7" t="s">
        <v>514</v>
      </c>
      <c r="B41" s="65">
        <v>1</v>
      </c>
      <c r="C41" s="34">
        <f>IF(B43=0, "-", B41/B43)</f>
        <v>6.2500000000000003E-3</v>
      </c>
      <c r="D41" s="65">
        <v>1</v>
      </c>
      <c r="E41" s="9">
        <f>IF(D43=0, "-", D41/D43)</f>
        <v>6.993006993006993E-3</v>
      </c>
      <c r="F41" s="81">
        <v>73</v>
      </c>
      <c r="G41" s="34">
        <f>IF(F43=0, "-", F41/F43)</f>
        <v>3.9609332609875203E-2</v>
      </c>
      <c r="H41" s="65">
        <v>11</v>
      </c>
      <c r="I41" s="9">
        <f>IF(H43=0, "-", H41/H43)</f>
        <v>9.2748735244519397E-3</v>
      </c>
      <c r="J41" s="8">
        <f t="shared" si="2"/>
        <v>0</v>
      </c>
      <c r="K41" s="9">
        <f t="shared" si="3"/>
        <v>5.6363636363636367</v>
      </c>
    </row>
    <row r="42" spans="1:11" x14ac:dyDescent="0.2">
      <c r="A42" s="2"/>
      <c r="B42" s="68"/>
      <c r="C42" s="33"/>
      <c r="D42" s="68"/>
      <c r="E42" s="6"/>
      <c r="F42" s="82"/>
      <c r="G42" s="33"/>
      <c r="H42" s="68"/>
      <c r="I42" s="6"/>
      <c r="J42" s="5"/>
      <c r="K42" s="6"/>
    </row>
    <row r="43" spans="1:11" s="43" customFormat="1" x14ac:dyDescent="0.2">
      <c r="A43" s="162" t="s">
        <v>629</v>
      </c>
      <c r="B43" s="71">
        <f>SUM(B31:B42)</f>
        <v>160</v>
      </c>
      <c r="C43" s="40">
        <f>B43/7692</f>
        <v>2.0800832033281331E-2</v>
      </c>
      <c r="D43" s="71">
        <f>SUM(D31:D42)</f>
        <v>143</v>
      </c>
      <c r="E43" s="41">
        <f>D43/9098</f>
        <v>1.5717740162673115E-2</v>
      </c>
      <c r="F43" s="77">
        <f>SUM(F31:F42)</f>
        <v>1843</v>
      </c>
      <c r="G43" s="42">
        <f>F43/106134</f>
        <v>1.7364840673111351E-2</v>
      </c>
      <c r="H43" s="71">
        <f>SUM(H31:H42)</f>
        <v>1186</v>
      </c>
      <c r="I43" s="41">
        <f>H43/89434</f>
        <v>1.3261175839166313E-2</v>
      </c>
      <c r="J43" s="37">
        <f>IF(D43=0, "-", IF((B43-D43)/D43&lt;10, (B43-D43)/D43, "&gt;999%"))</f>
        <v>0.11888111888111888</v>
      </c>
      <c r="K43" s="38">
        <f>IF(H43=0, "-", IF((F43-H43)/H43&lt;10, (F43-H43)/H43, "&gt;999%"))</f>
        <v>0.55396290050590224</v>
      </c>
    </row>
    <row r="44" spans="1:11" x14ac:dyDescent="0.2">
      <c r="B44" s="83"/>
      <c r="D44" s="83"/>
      <c r="F44" s="83"/>
      <c r="H44" s="83"/>
    </row>
    <row r="45" spans="1:11" x14ac:dyDescent="0.2">
      <c r="A45" s="163" t="s">
        <v>131</v>
      </c>
      <c r="B45" s="61" t="s">
        <v>12</v>
      </c>
      <c r="C45" s="62" t="s">
        <v>13</v>
      </c>
      <c r="D45" s="61" t="s">
        <v>12</v>
      </c>
      <c r="E45" s="63" t="s">
        <v>13</v>
      </c>
      <c r="F45" s="62" t="s">
        <v>12</v>
      </c>
      <c r="G45" s="62" t="s">
        <v>13</v>
      </c>
      <c r="H45" s="61" t="s">
        <v>12</v>
      </c>
      <c r="I45" s="63" t="s">
        <v>13</v>
      </c>
      <c r="J45" s="61"/>
      <c r="K45" s="63"/>
    </row>
    <row r="46" spans="1:11" x14ac:dyDescent="0.2">
      <c r="A46" s="7" t="s">
        <v>515</v>
      </c>
      <c r="B46" s="65">
        <v>34</v>
      </c>
      <c r="C46" s="34">
        <f>IF(B58=0, "-", B46/B58)</f>
        <v>0.12830188679245283</v>
      </c>
      <c r="D46" s="65">
        <v>43</v>
      </c>
      <c r="E46" s="9">
        <f>IF(D58=0, "-", D46/D58)</f>
        <v>0.19026548672566371</v>
      </c>
      <c r="F46" s="81">
        <v>392</v>
      </c>
      <c r="G46" s="34">
        <f>IF(F58=0, "-", F46/F58)</f>
        <v>0.13154362416107382</v>
      </c>
      <c r="H46" s="65">
        <v>349</v>
      </c>
      <c r="I46" s="9">
        <f>IF(H58=0, "-", H46/H58)</f>
        <v>0.15749097472924187</v>
      </c>
      <c r="J46" s="8">
        <f t="shared" ref="J46:J56" si="4">IF(D46=0, "-", IF((B46-D46)/D46&lt;10, (B46-D46)/D46, "&gt;999%"))</f>
        <v>-0.20930232558139536</v>
      </c>
      <c r="K46" s="9">
        <f t="shared" ref="K46:K56" si="5">IF(H46=0, "-", IF((F46-H46)/H46&lt;10, (F46-H46)/H46, "&gt;999%"))</f>
        <v>0.12320916905444126</v>
      </c>
    </row>
    <row r="47" spans="1:11" x14ac:dyDescent="0.2">
      <c r="A47" s="7" t="s">
        <v>516</v>
      </c>
      <c r="B47" s="65">
        <v>0</v>
      </c>
      <c r="C47" s="34">
        <f>IF(B58=0, "-", B47/B58)</f>
        <v>0</v>
      </c>
      <c r="D47" s="65">
        <v>17</v>
      </c>
      <c r="E47" s="9">
        <f>IF(D58=0, "-", D47/D58)</f>
        <v>7.5221238938053103E-2</v>
      </c>
      <c r="F47" s="81">
        <v>95</v>
      </c>
      <c r="G47" s="34">
        <f>IF(F58=0, "-", F47/F58)</f>
        <v>3.1879194630872486E-2</v>
      </c>
      <c r="H47" s="65">
        <v>85</v>
      </c>
      <c r="I47" s="9">
        <f>IF(H58=0, "-", H47/H58)</f>
        <v>3.8357400722021658E-2</v>
      </c>
      <c r="J47" s="8">
        <f t="shared" si="4"/>
        <v>-1</v>
      </c>
      <c r="K47" s="9">
        <f t="shared" si="5"/>
        <v>0.11764705882352941</v>
      </c>
    </row>
    <row r="48" spans="1:11" x14ac:dyDescent="0.2">
      <c r="A48" s="7" t="s">
        <v>517</v>
      </c>
      <c r="B48" s="65">
        <v>3</v>
      </c>
      <c r="C48" s="34">
        <f>IF(B58=0, "-", B48/B58)</f>
        <v>1.1320754716981131E-2</v>
      </c>
      <c r="D48" s="65">
        <v>0</v>
      </c>
      <c r="E48" s="9">
        <f>IF(D58=0, "-", D48/D58)</f>
        <v>0</v>
      </c>
      <c r="F48" s="81">
        <v>13</v>
      </c>
      <c r="G48" s="34">
        <f>IF(F58=0, "-", F48/F58)</f>
        <v>4.3624161073825499E-3</v>
      </c>
      <c r="H48" s="65">
        <v>0</v>
      </c>
      <c r="I48" s="9">
        <f>IF(H58=0, "-", H48/H58)</f>
        <v>0</v>
      </c>
      <c r="J48" s="8" t="str">
        <f t="shared" si="4"/>
        <v>-</v>
      </c>
      <c r="K48" s="9" t="str">
        <f t="shared" si="5"/>
        <v>-</v>
      </c>
    </row>
    <row r="49" spans="1:11" x14ac:dyDescent="0.2">
      <c r="A49" s="7" t="s">
        <v>518</v>
      </c>
      <c r="B49" s="65">
        <v>0</v>
      </c>
      <c r="C49" s="34">
        <f>IF(B58=0, "-", B49/B58)</f>
        <v>0</v>
      </c>
      <c r="D49" s="65">
        <v>0</v>
      </c>
      <c r="E49" s="9">
        <f>IF(D58=0, "-", D49/D58)</f>
        <v>0</v>
      </c>
      <c r="F49" s="81">
        <v>0</v>
      </c>
      <c r="G49" s="34">
        <f>IF(F58=0, "-", F49/F58)</f>
        <v>0</v>
      </c>
      <c r="H49" s="65">
        <v>45</v>
      </c>
      <c r="I49" s="9">
        <f>IF(H58=0, "-", H49/H58)</f>
        <v>2.0306859205776174E-2</v>
      </c>
      <c r="J49" s="8" t="str">
        <f t="shared" si="4"/>
        <v>-</v>
      </c>
      <c r="K49" s="9">
        <f t="shared" si="5"/>
        <v>-1</v>
      </c>
    </row>
    <row r="50" spans="1:11" x14ac:dyDescent="0.2">
      <c r="A50" s="7" t="s">
        <v>519</v>
      </c>
      <c r="B50" s="65">
        <v>44</v>
      </c>
      <c r="C50" s="34">
        <f>IF(B58=0, "-", B50/B58)</f>
        <v>0.16603773584905659</v>
      </c>
      <c r="D50" s="65">
        <v>51</v>
      </c>
      <c r="E50" s="9">
        <f>IF(D58=0, "-", D50/D58)</f>
        <v>0.22566371681415928</v>
      </c>
      <c r="F50" s="81">
        <v>636</v>
      </c>
      <c r="G50" s="34">
        <f>IF(F58=0, "-", F50/F58)</f>
        <v>0.2134228187919463</v>
      </c>
      <c r="H50" s="65">
        <v>354</v>
      </c>
      <c r="I50" s="9">
        <f>IF(H58=0, "-", H50/H58)</f>
        <v>0.15974729241877256</v>
      </c>
      <c r="J50" s="8">
        <f t="shared" si="4"/>
        <v>-0.13725490196078433</v>
      </c>
      <c r="K50" s="9">
        <f t="shared" si="5"/>
        <v>0.79661016949152541</v>
      </c>
    </row>
    <row r="51" spans="1:11" x14ac:dyDescent="0.2">
      <c r="A51" s="7" t="s">
        <v>520</v>
      </c>
      <c r="B51" s="65">
        <v>16</v>
      </c>
      <c r="C51" s="34">
        <f>IF(B58=0, "-", B51/B58)</f>
        <v>6.0377358490566038E-2</v>
      </c>
      <c r="D51" s="65">
        <v>7</v>
      </c>
      <c r="E51" s="9">
        <f>IF(D58=0, "-", D51/D58)</f>
        <v>3.0973451327433628E-2</v>
      </c>
      <c r="F51" s="81">
        <v>146</v>
      </c>
      <c r="G51" s="34">
        <f>IF(F58=0, "-", F51/F58)</f>
        <v>4.8993288590604027E-2</v>
      </c>
      <c r="H51" s="65">
        <v>81</v>
      </c>
      <c r="I51" s="9">
        <f>IF(H58=0, "-", H51/H58)</f>
        <v>3.6552346570397111E-2</v>
      </c>
      <c r="J51" s="8">
        <f t="shared" si="4"/>
        <v>1.2857142857142858</v>
      </c>
      <c r="K51" s="9">
        <f t="shared" si="5"/>
        <v>0.80246913580246915</v>
      </c>
    </row>
    <row r="52" spans="1:11" x14ac:dyDescent="0.2">
      <c r="A52" s="7" t="s">
        <v>521</v>
      </c>
      <c r="B52" s="65">
        <v>0</v>
      </c>
      <c r="C52" s="34">
        <f>IF(B58=0, "-", B52/B58)</f>
        <v>0</v>
      </c>
      <c r="D52" s="65">
        <v>0</v>
      </c>
      <c r="E52" s="9">
        <f>IF(D58=0, "-", D52/D58)</f>
        <v>0</v>
      </c>
      <c r="F52" s="81">
        <v>0</v>
      </c>
      <c r="G52" s="34">
        <f>IF(F58=0, "-", F52/F58)</f>
        <v>0</v>
      </c>
      <c r="H52" s="65">
        <v>1</v>
      </c>
      <c r="I52" s="9">
        <f>IF(H58=0, "-", H52/H58)</f>
        <v>4.512635379061372E-4</v>
      </c>
      <c r="J52" s="8" t="str">
        <f t="shared" si="4"/>
        <v>-</v>
      </c>
      <c r="K52" s="9">
        <f t="shared" si="5"/>
        <v>-1</v>
      </c>
    </row>
    <row r="53" spans="1:11" x14ac:dyDescent="0.2">
      <c r="A53" s="7" t="s">
        <v>522</v>
      </c>
      <c r="B53" s="65">
        <v>40</v>
      </c>
      <c r="C53" s="34">
        <f>IF(B58=0, "-", B53/B58)</f>
        <v>0.15094339622641509</v>
      </c>
      <c r="D53" s="65">
        <v>19</v>
      </c>
      <c r="E53" s="9">
        <f>IF(D58=0, "-", D53/D58)</f>
        <v>8.4070796460176997E-2</v>
      </c>
      <c r="F53" s="81">
        <v>375</v>
      </c>
      <c r="G53" s="34">
        <f>IF(F58=0, "-", F53/F58)</f>
        <v>0.12583892617449666</v>
      </c>
      <c r="H53" s="65">
        <v>278</v>
      </c>
      <c r="I53" s="9">
        <f>IF(H58=0, "-", H53/H58)</f>
        <v>0.12545126353790614</v>
      </c>
      <c r="J53" s="8">
        <f t="shared" si="4"/>
        <v>1.1052631578947369</v>
      </c>
      <c r="K53" s="9">
        <f t="shared" si="5"/>
        <v>0.34892086330935251</v>
      </c>
    </row>
    <row r="54" spans="1:11" x14ac:dyDescent="0.2">
      <c r="A54" s="7" t="s">
        <v>523</v>
      </c>
      <c r="B54" s="65">
        <v>19</v>
      </c>
      <c r="C54" s="34">
        <f>IF(B58=0, "-", B54/B58)</f>
        <v>7.1698113207547168E-2</v>
      </c>
      <c r="D54" s="65">
        <v>7</v>
      </c>
      <c r="E54" s="9">
        <f>IF(D58=0, "-", D54/D58)</f>
        <v>3.0973451327433628E-2</v>
      </c>
      <c r="F54" s="81">
        <v>167</v>
      </c>
      <c r="G54" s="34">
        <f>IF(F58=0, "-", F54/F58)</f>
        <v>5.6040268456375837E-2</v>
      </c>
      <c r="H54" s="65">
        <v>108</v>
      </c>
      <c r="I54" s="9">
        <f>IF(H58=0, "-", H54/H58)</f>
        <v>4.8736462093862815E-2</v>
      </c>
      <c r="J54" s="8">
        <f t="shared" si="4"/>
        <v>1.7142857142857142</v>
      </c>
      <c r="K54" s="9">
        <f t="shared" si="5"/>
        <v>0.54629629629629628</v>
      </c>
    </row>
    <row r="55" spans="1:11" x14ac:dyDescent="0.2">
      <c r="A55" s="7" t="s">
        <v>524</v>
      </c>
      <c r="B55" s="65">
        <v>109</v>
      </c>
      <c r="C55" s="34">
        <f>IF(B58=0, "-", B55/B58)</f>
        <v>0.41132075471698115</v>
      </c>
      <c r="D55" s="65">
        <v>82</v>
      </c>
      <c r="E55" s="9">
        <f>IF(D58=0, "-", D55/D58)</f>
        <v>0.36283185840707965</v>
      </c>
      <c r="F55" s="81">
        <v>1156</v>
      </c>
      <c r="G55" s="34">
        <f>IF(F58=0, "-", F55/F58)</f>
        <v>0.38791946308724834</v>
      </c>
      <c r="H55" s="65">
        <v>910</v>
      </c>
      <c r="I55" s="9">
        <f>IF(H58=0, "-", H55/H58)</f>
        <v>0.41064981949458484</v>
      </c>
      <c r="J55" s="8">
        <f t="shared" si="4"/>
        <v>0.32926829268292684</v>
      </c>
      <c r="K55" s="9">
        <f t="shared" si="5"/>
        <v>0.27032967032967031</v>
      </c>
    </row>
    <row r="56" spans="1:11" x14ac:dyDescent="0.2">
      <c r="A56" s="7" t="s">
        <v>525</v>
      </c>
      <c r="B56" s="65">
        <v>0</v>
      </c>
      <c r="C56" s="34">
        <f>IF(B58=0, "-", B56/B58)</f>
        <v>0</v>
      </c>
      <c r="D56" s="65">
        <v>0</v>
      </c>
      <c r="E56" s="9">
        <f>IF(D58=0, "-", D56/D58)</f>
        <v>0</v>
      </c>
      <c r="F56" s="81">
        <v>0</v>
      </c>
      <c r="G56" s="34">
        <f>IF(F58=0, "-", F56/F58)</f>
        <v>0</v>
      </c>
      <c r="H56" s="65">
        <v>5</v>
      </c>
      <c r="I56" s="9">
        <f>IF(H58=0, "-", H56/H58)</f>
        <v>2.2563176895306859E-3</v>
      </c>
      <c r="J56" s="8" t="str">
        <f t="shared" si="4"/>
        <v>-</v>
      </c>
      <c r="K56" s="9">
        <f t="shared" si="5"/>
        <v>-1</v>
      </c>
    </row>
    <row r="57" spans="1:11" x14ac:dyDescent="0.2">
      <c r="A57" s="2"/>
      <c r="B57" s="68"/>
      <c r="C57" s="33"/>
      <c r="D57" s="68"/>
      <c r="E57" s="6"/>
      <c r="F57" s="82"/>
      <c r="G57" s="33"/>
      <c r="H57" s="68"/>
      <c r="I57" s="6"/>
      <c r="J57" s="5"/>
      <c r="K57" s="6"/>
    </row>
    <row r="58" spans="1:11" s="43" customFormat="1" x14ac:dyDescent="0.2">
      <c r="A58" s="162" t="s">
        <v>628</v>
      </c>
      <c r="B58" s="71">
        <f>SUM(B46:B57)</f>
        <v>265</v>
      </c>
      <c r="C58" s="40">
        <f>B58/7692</f>
        <v>3.4451378055122203E-2</v>
      </c>
      <c r="D58" s="71">
        <f>SUM(D46:D57)</f>
        <v>226</v>
      </c>
      <c r="E58" s="41">
        <f>D58/9098</f>
        <v>2.4840624313035832E-2</v>
      </c>
      <c r="F58" s="77">
        <f>SUM(F46:F57)</f>
        <v>2980</v>
      </c>
      <c r="G58" s="42">
        <f>F58/106134</f>
        <v>2.8077713079691709E-2</v>
      </c>
      <c r="H58" s="71">
        <f>SUM(H46:H57)</f>
        <v>2216</v>
      </c>
      <c r="I58" s="41">
        <f>H58/89434</f>
        <v>2.4778048616857125E-2</v>
      </c>
      <c r="J58" s="37">
        <f>IF(D58=0, "-", IF((B58-D58)/D58&lt;10, (B58-D58)/D58, "&gt;999%"))</f>
        <v>0.17256637168141592</v>
      </c>
      <c r="K58" s="38">
        <f>IF(H58=0, "-", IF((F58-H58)/H58&lt;10, (F58-H58)/H58, "&gt;999%"))</f>
        <v>0.34476534296028882</v>
      </c>
    </row>
    <row r="59" spans="1:11" x14ac:dyDescent="0.2">
      <c r="B59" s="83"/>
      <c r="D59" s="83"/>
      <c r="F59" s="83"/>
      <c r="H59" s="83"/>
    </row>
    <row r="60" spans="1:11" x14ac:dyDescent="0.2">
      <c r="A60" s="163" t="s">
        <v>132</v>
      </c>
      <c r="B60" s="61" t="s">
        <v>12</v>
      </c>
      <c r="C60" s="62" t="s">
        <v>13</v>
      </c>
      <c r="D60" s="61" t="s">
        <v>12</v>
      </c>
      <c r="E60" s="63" t="s">
        <v>13</v>
      </c>
      <c r="F60" s="62" t="s">
        <v>12</v>
      </c>
      <c r="G60" s="62" t="s">
        <v>13</v>
      </c>
      <c r="H60" s="61" t="s">
        <v>12</v>
      </c>
      <c r="I60" s="63" t="s">
        <v>13</v>
      </c>
      <c r="J60" s="61"/>
      <c r="K60" s="63"/>
    </row>
    <row r="61" spans="1:11" x14ac:dyDescent="0.2">
      <c r="A61" s="7" t="s">
        <v>526</v>
      </c>
      <c r="B61" s="65">
        <v>24</v>
      </c>
      <c r="C61" s="34">
        <f>IF(B81=0, "-", B61/B81)</f>
        <v>1.3303769401330377E-2</v>
      </c>
      <c r="D61" s="65">
        <v>2</v>
      </c>
      <c r="E61" s="9">
        <f>IF(D81=0, "-", D61/D81)</f>
        <v>9.4517958412098301E-4</v>
      </c>
      <c r="F61" s="81">
        <v>188</v>
      </c>
      <c r="G61" s="34">
        <f>IF(F81=0, "-", F61/F81)</f>
        <v>8.1657472961820781E-3</v>
      </c>
      <c r="H61" s="65">
        <v>2</v>
      </c>
      <c r="I61" s="9">
        <f>IF(H81=0, "-", H61/H81)</f>
        <v>1.092896174863388E-4</v>
      </c>
      <c r="J61" s="8" t="str">
        <f t="shared" ref="J61:J79" si="6">IF(D61=0, "-", IF((B61-D61)/D61&lt;10, (B61-D61)/D61, "&gt;999%"))</f>
        <v>&gt;999%</v>
      </c>
      <c r="K61" s="9" t="str">
        <f t="shared" ref="K61:K79" si="7">IF(H61=0, "-", IF((F61-H61)/H61&lt;10, (F61-H61)/H61, "&gt;999%"))</f>
        <v>&gt;999%</v>
      </c>
    </row>
    <row r="62" spans="1:11" x14ac:dyDescent="0.2">
      <c r="A62" s="7" t="s">
        <v>527</v>
      </c>
      <c r="B62" s="65">
        <v>428</v>
      </c>
      <c r="C62" s="34">
        <f>IF(B81=0, "-", B62/B81)</f>
        <v>0.23725055432372505</v>
      </c>
      <c r="D62" s="65">
        <v>382</v>
      </c>
      <c r="E62" s="9">
        <f>IF(D81=0, "-", D62/D81)</f>
        <v>0.18052930056710775</v>
      </c>
      <c r="F62" s="81">
        <v>4992</v>
      </c>
      <c r="G62" s="34">
        <f>IF(F81=0, "-", F62/F81)</f>
        <v>0.21682665160926032</v>
      </c>
      <c r="H62" s="65">
        <v>3720</v>
      </c>
      <c r="I62" s="9">
        <f>IF(H81=0, "-", H62/H81)</f>
        <v>0.20327868852459016</v>
      </c>
      <c r="J62" s="8">
        <f t="shared" si="6"/>
        <v>0.12041884816753927</v>
      </c>
      <c r="K62" s="9">
        <f t="shared" si="7"/>
        <v>0.34193548387096773</v>
      </c>
    </row>
    <row r="63" spans="1:11" x14ac:dyDescent="0.2">
      <c r="A63" s="7" t="s">
        <v>528</v>
      </c>
      <c r="B63" s="65">
        <v>3</v>
      </c>
      <c r="C63" s="34">
        <f>IF(B81=0, "-", B63/B81)</f>
        <v>1.6629711751662971E-3</v>
      </c>
      <c r="D63" s="65">
        <v>8</v>
      </c>
      <c r="E63" s="9">
        <f>IF(D81=0, "-", D63/D81)</f>
        <v>3.780718336483932E-3</v>
      </c>
      <c r="F63" s="81">
        <v>68</v>
      </c>
      <c r="G63" s="34">
        <f>IF(F81=0, "-", F63/F81)</f>
        <v>2.9535681709594755E-3</v>
      </c>
      <c r="H63" s="65">
        <v>46</v>
      </c>
      <c r="I63" s="9">
        <f>IF(H81=0, "-", H63/H81)</f>
        <v>2.5136612021857923E-3</v>
      </c>
      <c r="J63" s="8">
        <f t="shared" si="6"/>
        <v>-0.625</v>
      </c>
      <c r="K63" s="9">
        <f t="shared" si="7"/>
        <v>0.47826086956521741</v>
      </c>
    </row>
    <row r="64" spans="1:11" x14ac:dyDescent="0.2">
      <c r="A64" s="7" t="s">
        <v>529</v>
      </c>
      <c r="B64" s="65">
        <v>10</v>
      </c>
      <c r="C64" s="34">
        <f>IF(B81=0, "-", B64/B81)</f>
        <v>5.5432372505543242E-3</v>
      </c>
      <c r="D64" s="65">
        <v>3</v>
      </c>
      <c r="E64" s="9">
        <f>IF(D81=0, "-", D64/D81)</f>
        <v>1.4177693761814746E-3</v>
      </c>
      <c r="F64" s="81">
        <v>458</v>
      </c>
      <c r="G64" s="34">
        <f>IF(F81=0, "-", F64/F81)</f>
        <v>1.9893150327932936E-2</v>
      </c>
      <c r="H64" s="65">
        <v>3</v>
      </c>
      <c r="I64" s="9">
        <f>IF(H81=0, "-", H64/H81)</f>
        <v>1.639344262295082E-4</v>
      </c>
      <c r="J64" s="8">
        <f t="shared" si="6"/>
        <v>2.3333333333333335</v>
      </c>
      <c r="K64" s="9" t="str">
        <f t="shared" si="7"/>
        <v>&gt;999%</v>
      </c>
    </row>
    <row r="65" spans="1:11" x14ac:dyDescent="0.2">
      <c r="A65" s="7" t="s">
        <v>530</v>
      </c>
      <c r="B65" s="65">
        <v>0</v>
      </c>
      <c r="C65" s="34">
        <f>IF(B81=0, "-", B65/B81)</f>
        <v>0</v>
      </c>
      <c r="D65" s="65">
        <v>0</v>
      </c>
      <c r="E65" s="9">
        <f>IF(D81=0, "-", D65/D81)</f>
        <v>0</v>
      </c>
      <c r="F65" s="81">
        <v>0</v>
      </c>
      <c r="G65" s="34">
        <f>IF(F81=0, "-", F65/F81)</f>
        <v>0</v>
      </c>
      <c r="H65" s="65">
        <v>546</v>
      </c>
      <c r="I65" s="9">
        <f>IF(H81=0, "-", H65/H81)</f>
        <v>2.9836065573770491E-2</v>
      </c>
      <c r="J65" s="8" t="str">
        <f t="shared" si="6"/>
        <v>-</v>
      </c>
      <c r="K65" s="9">
        <f t="shared" si="7"/>
        <v>-1</v>
      </c>
    </row>
    <row r="66" spans="1:11" x14ac:dyDescent="0.2">
      <c r="A66" s="7" t="s">
        <v>531</v>
      </c>
      <c r="B66" s="65">
        <v>238</v>
      </c>
      <c r="C66" s="34">
        <f>IF(B81=0, "-", B66/B81)</f>
        <v>0.1319290465631929</v>
      </c>
      <c r="D66" s="65">
        <v>187</v>
      </c>
      <c r="E66" s="9">
        <f>IF(D81=0, "-", D66/D81)</f>
        <v>8.8374291115311907E-2</v>
      </c>
      <c r="F66" s="81">
        <v>2673</v>
      </c>
      <c r="G66" s="34">
        <f>IF(F81=0, "-", F66/F81)</f>
        <v>0.11610129001433349</v>
      </c>
      <c r="H66" s="65">
        <v>1193</v>
      </c>
      <c r="I66" s="9">
        <f>IF(H81=0, "-", H66/H81)</f>
        <v>6.5191256830601091E-2</v>
      </c>
      <c r="J66" s="8">
        <f t="shared" si="6"/>
        <v>0.27272727272727271</v>
      </c>
      <c r="K66" s="9">
        <f t="shared" si="7"/>
        <v>1.2405699916177704</v>
      </c>
    </row>
    <row r="67" spans="1:11" x14ac:dyDescent="0.2">
      <c r="A67" s="7" t="s">
        <v>532</v>
      </c>
      <c r="B67" s="65">
        <v>9</v>
      </c>
      <c r="C67" s="34">
        <f>IF(B81=0, "-", B67/B81)</f>
        <v>4.9889135254988911E-3</v>
      </c>
      <c r="D67" s="65">
        <v>5</v>
      </c>
      <c r="E67" s="9">
        <f>IF(D81=0, "-", D67/D81)</f>
        <v>2.3629489603024575E-3</v>
      </c>
      <c r="F67" s="81">
        <v>81</v>
      </c>
      <c r="G67" s="34">
        <f>IF(F81=0, "-", F67/F81)</f>
        <v>3.5182209095252575E-3</v>
      </c>
      <c r="H67" s="65">
        <v>35</v>
      </c>
      <c r="I67" s="9">
        <f>IF(H81=0, "-", H67/H81)</f>
        <v>1.912568306010929E-3</v>
      </c>
      <c r="J67" s="8">
        <f t="shared" si="6"/>
        <v>0.8</v>
      </c>
      <c r="K67" s="9">
        <f t="shared" si="7"/>
        <v>1.3142857142857143</v>
      </c>
    </row>
    <row r="68" spans="1:11" x14ac:dyDescent="0.2">
      <c r="A68" s="7" t="s">
        <v>533</v>
      </c>
      <c r="B68" s="65">
        <v>60</v>
      </c>
      <c r="C68" s="34">
        <f>IF(B81=0, "-", B68/B81)</f>
        <v>3.325942350332594E-2</v>
      </c>
      <c r="D68" s="65">
        <v>73</v>
      </c>
      <c r="E68" s="9">
        <f>IF(D81=0, "-", D68/D81)</f>
        <v>3.4499054820415882E-2</v>
      </c>
      <c r="F68" s="81">
        <v>574</v>
      </c>
      <c r="G68" s="34">
        <f>IF(F81=0, "-", F68/F81)</f>
        <v>2.4931590148981452E-2</v>
      </c>
      <c r="H68" s="65">
        <v>461</v>
      </c>
      <c r="I68" s="9">
        <f>IF(H81=0, "-", H68/H81)</f>
        <v>2.5191256830601094E-2</v>
      </c>
      <c r="J68" s="8">
        <f t="shared" si="6"/>
        <v>-0.17808219178082191</v>
      </c>
      <c r="K68" s="9">
        <f t="shared" si="7"/>
        <v>0.24511930585683298</v>
      </c>
    </row>
    <row r="69" spans="1:11" x14ac:dyDescent="0.2">
      <c r="A69" s="7" t="s">
        <v>534</v>
      </c>
      <c r="B69" s="65">
        <v>83</v>
      </c>
      <c r="C69" s="34">
        <f>IF(B81=0, "-", B69/B81)</f>
        <v>4.6008869179600884E-2</v>
      </c>
      <c r="D69" s="65">
        <v>81</v>
      </c>
      <c r="E69" s="9">
        <f>IF(D81=0, "-", D69/D81)</f>
        <v>3.8279773156899809E-2</v>
      </c>
      <c r="F69" s="81">
        <v>877</v>
      </c>
      <c r="G69" s="34">
        <f>IF(F81=0, "-", F69/F81)</f>
        <v>3.8092342440168528E-2</v>
      </c>
      <c r="H69" s="65">
        <v>517</v>
      </c>
      <c r="I69" s="9">
        <f>IF(H81=0, "-", H69/H81)</f>
        <v>2.8251366120218578E-2</v>
      </c>
      <c r="J69" s="8">
        <f t="shared" si="6"/>
        <v>2.4691358024691357E-2</v>
      </c>
      <c r="K69" s="9">
        <f t="shared" si="7"/>
        <v>0.69632495164410058</v>
      </c>
    </row>
    <row r="70" spans="1:11" x14ac:dyDescent="0.2">
      <c r="A70" s="7" t="s">
        <v>535</v>
      </c>
      <c r="B70" s="65">
        <v>0</v>
      </c>
      <c r="C70" s="34">
        <f>IF(B81=0, "-", B70/B81)</f>
        <v>0</v>
      </c>
      <c r="D70" s="65">
        <v>42</v>
      </c>
      <c r="E70" s="9">
        <f>IF(D81=0, "-", D70/D81)</f>
        <v>1.9848771266540641E-2</v>
      </c>
      <c r="F70" s="81">
        <v>3</v>
      </c>
      <c r="G70" s="34">
        <f>IF(F81=0, "-", F70/F81)</f>
        <v>1.3030447813056509E-4</v>
      </c>
      <c r="H70" s="65">
        <v>253</v>
      </c>
      <c r="I70" s="9">
        <f>IF(H81=0, "-", H70/H81)</f>
        <v>1.3825136612021859E-2</v>
      </c>
      <c r="J70" s="8">
        <f t="shared" si="6"/>
        <v>-1</v>
      </c>
      <c r="K70" s="9">
        <f t="shared" si="7"/>
        <v>-0.98814229249011853</v>
      </c>
    </row>
    <row r="71" spans="1:11" x14ac:dyDescent="0.2">
      <c r="A71" s="7" t="s">
        <v>536</v>
      </c>
      <c r="B71" s="65">
        <v>204</v>
      </c>
      <c r="C71" s="34">
        <f>IF(B81=0, "-", B71/B81)</f>
        <v>0.1130820399113082</v>
      </c>
      <c r="D71" s="65">
        <v>164</v>
      </c>
      <c r="E71" s="9">
        <f>IF(D81=0, "-", D71/D81)</f>
        <v>7.7504725897920609E-2</v>
      </c>
      <c r="F71" s="81">
        <v>2266</v>
      </c>
      <c r="G71" s="34">
        <f>IF(F81=0, "-", F71/F81)</f>
        <v>9.842331581462016E-2</v>
      </c>
      <c r="H71" s="65">
        <v>1738</v>
      </c>
      <c r="I71" s="9">
        <f>IF(H81=0, "-", H71/H81)</f>
        <v>9.4972677595628413E-2</v>
      </c>
      <c r="J71" s="8">
        <f t="shared" si="6"/>
        <v>0.24390243902439024</v>
      </c>
      <c r="K71" s="9">
        <f t="shared" si="7"/>
        <v>0.30379746835443039</v>
      </c>
    </row>
    <row r="72" spans="1:11" x14ac:dyDescent="0.2">
      <c r="A72" s="7" t="s">
        <v>537</v>
      </c>
      <c r="B72" s="65">
        <v>131</v>
      </c>
      <c r="C72" s="34">
        <f>IF(B81=0, "-", B72/B81)</f>
        <v>7.2616407982261641E-2</v>
      </c>
      <c r="D72" s="65">
        <v>96</v>
      </c>
      <c r="E72" s="9">
        <f>IF(D81=0, "-", D72/D81)</f>
        <v>4.5368620037807186E-2</v>
      </c>
      <c r="F72" s="81">
        <v>1291</v>
      </c>
      <c r="G72" s="34">
        <f>IF(F81=0, "-", F72/F81)</f>
        <v>5.6074360422186512E-2</v>
      </c>
      <c r="H72" s="65">
        <v>879</v>
      </c>
      <c r="I72" s="9">
        <f>IF(H81=0, "-", H72/H81)</f>
        <v>4.8032786885245898E-2</v>
      </c>
      <c r="J72" s="8">
        <f t="shared" si="6"/>
        <v>0.36458333333333331</v>
      </c>
      <c r="K72" s="9">
        <f t="shared" si="7"/>
        <v>0.46871444823663255</v>
      </c>
    </row>
    <row r="73" spans="1:11" x14ac:dyDescent="0.2">
      <c r="A73" s="7" t="s">
        <v>538</v>
      </c>
      <c r="B73" s="65">
        <v>42</v>
      </c>
      <c r="C73" s="34">
        <f>IF(B81=0, "-", B73/B81)</f>
        <v>2.3281596452328159E-2</v>
      </c>
      <c r="D73" s="65">
        <v>15</v>
      </c>
      <c r="E73" s="9">
        <f>IF(D81=0, "-", D73/D81)</f>
        <v>7.0888468809073724E-3</v>
      </c>
      <c r="F73" s="81">
        <v>328</v>
      </c>
      <c r="G73" s="34">
        <f>IF(F81=0, "-", F73/F81)</f>
        <v>1.4246622942275116E-2</v>
      </c>
      <c r="H73" s="65">
        <v>252</v>
      </c>
      <c r="I73" s="9">
        <f>IF(H81=0, "-", H73/H81)</f>
        <v>1.3770491803278689E-2</v>
      </c>
      <c r="J73" s="8">
        <f t="shared" si="6"/>
        <v>1.8</v>
      </c>
      <c r="K73" s="9">
        <f t="shared" si="7"/>
        <v>0.30158730158730157</v>
      </c>
    </row>
    <row r="74" spans="1:11" x14ac:dyDescent="0.2">
      <c r="A74" s="7" t="s">
        <v>539</v>
      </c>
      <c r="B74" s="65">
        <v>8</v>
      </c>
      <c r="C74" s="34">
        <f>IF(B81=0, "-", B74/B81)</f>
        <v>4.434589800443459E-3</v>
      </c>
      <c r="D74" s="65">
        <v>0</v>
      </c>
      <c r="E74" s="9">
        <f>IF(D81=0, "-", D74/D81)</f>
        <v>0</v>
      </c>
      <c r="F74" s="81">
        <v>23</v>
      </c>
      <c r="G74" s="34">
        <f>IF(F81=0, "-", F74/F81)</f>
        <v>9.99000999000999E-4</v>
      </c>
      <c r="H74" s="65">
        <v>0</v>
      </c>
      <c r="I74" s="9">
        <f>IF(H81=0, "-", H74/H81)</f>
        <v>0</v>
      </c>
      <c r="J74" s="8" t="str">
        <f t="shared" si="6"/>
        <v>-</v>
      </c>
      <c r="K74" s="9" t="str">
        <f t="shared" si="7"/>
        <v>-</v>
      </c>
    </row>
    <row r="75" spans="1:11" x14ac:dyDescent="0.2">
      <c r="A75" s="7" t="s">
        <v>540</v>
      </c>
      <c r="B75" s="65">
        <v>0</v>
      </c>
      <c r="C75" s="34">
        <f>IF(B81=0, "-", B75/B81)</f>
        <v>0</v>
      </c>
      <c r="D75" s="65">
        <v>1</v>
      </c>
      <c r="E75" s="9">
        <f>IF(D81=0, "-", D75/D81)</f>
        <v>4.7258979206049151E-4</v>
      </c>
      <c r="F75" s="81">
        <v>0</v>
      </c>
      <c r="G75" s="34">
        <f>IF(F81=0, "-", F75/F81)</f>
        <v>0</v>
      </c>
      <c r="H75" s="65">
        <v>2</v>
      </c>
      <c r="I75" s="9">
        <f>IF(H81=0, "-", H75/H81)</f>
        <v>1.092896174863388E-4</v>
      </c>
      <c r="J75" s="8">
        <f t="shared" si="6"/>
        <v>-1</v>
      </c>
      <c r="K75" s="9">
        <f t="shared" si="7"/>
        <v>-1</v>
      </c>
    </row>
    <row r="76" spans="1:11" x14ac:dyDescent="0.2">
      <c r="A76" s="7" t="s">
        <v>541</v>
      </c>
      <c r="B76" s="65">
        <v>6</v>
      </c>
      <c r="C76" s="34">
        <f>IF(B81=0, "-", B76/B81)</f>
        <v>3.3259423503325942E-3</v>
      </c>
      <c r="D76" s="65">
        <v>22</v>
      </c>
      <c r="E76" s="9">
        <f>IF(D81=0, "-", D76/D81)</f>
        <v>1.0396975425330813E-2</v>
      </c>
      <c r="F76" s="81">
        <v>229</v>
      </c>
      <c r="G76" s="34">
        <f>IF(F81=0, "-", F76/F81)</f>
        <v>9.946575163966468E-3</v>
      </c>
      <c r="H76" s="65">
        <v>122</v>
      </c>
      <c r="I76" s="9">
        <f>IF(H81=0, "-", H76/H81)</f>
        <v>6.6666666666666671E-3</v>
      </c>
      <c r="J76" s="8">
        <f t="shared" si="6"/>
        <v>-0.72727272727272729</v>
      </c>
      <c r="K76" s="9">
        <f t="shared" si="7"/>
        <v>0.87704918032786883</v>
      </c>
    </row>
    <row r="77" spans="1:11" x14ac:dyDescent="0.2">
      <c r="A77" s="7" t="s">
        <v>542</v>
      </c>
      <c r="B77" s="65">
        <v>382</v>
      </c>
      <c r="C77" s="34">
        <f>IF(B81=0, "-", B77/B81)</f>
        <v>0.21175166297117518</v>
      </c>
      <c r="D77" s="65">
        <v>757</v>
      </c>
      <c r="E77" s="9">
        <f>IF(D81=0, "-", D77/D81)</f>
        <v>0.35775047258979203</v>
      </c>
      <c r="F77" s="81">
        <v>6182</v>
      </c>
      <c r="G77" s="34">
        <f>IF(F81=0, "-", F77/F81)</f>
        <v>0.26851409460105113</v>
      </c>
      <c r="H77" s="65">
        <v>6009</v>
      </c>
      <c r="I77" s="9">
        <f>IF(H81=0, "-", H77/H81)</f>
        <v>0.3283606557377049</v>
      </c>
      <c r="J77" s="8">
        <f t="shared" si="6"/>
        <v>-0.49537648612945839</v>
      </c>
      <c r="K77" s="9">
        <f t="shared" si="7"/>
        <v>2.8790148111166584E-2</v>
      </c>
    </row>
    <row r="78" spans="1:11" x14ac:dyDescent="0.2">
      <c r="A78" s="7" t="s">
        <v>543</v>
      </c>
      <c r="B78" s="65">
        <v>142</v>
      </c>
      <c r="C78" s="34">
        <f>IF(B81=0, "-", B78/B81)</f>
        <v>7.8713968957871402E-2</v>
      </c>
      <c r="D78" s="65">
        <v>241</v>
      </c>
      <c r="E78" s="9">
        <f>IF(D81=0, "-", D78/D81)</f>
        <v>0.11389413988657845</v>
      </c>
      <c r="F78" s="81">
        <v>2157</v>
      </c>
      <c r="G78" s="34">
        <f>IF(F81=0, "-", F78/F81)</f>
        <v>9.3688919775876303E-2</v>
      </c>
      <c r="H78" s="65">
        <v>1988</v>
      </c>
      <c r="I78" s="9">
        <f>IF(H81=0, "-", H78/H81)</f>
        <v>0.10863387978142076</v>
      </c>
      <c r="J78" s="8">
        <f t="shared" si="6"/>
        <v>-0.41078838174273857</v>
      </c>
      <c r="K78" s="9">
        <f t="shared" si="7"/>
        <v>8.501006036217304E-2</v>
      </c>
    </row>
    <row r="79" spans="1:11" x14ac:dyDescent="0.2">
      <c r="A79" s="7" t="s">
        <v>544</v>
      </c>
      <c r="B79" s="65">
        <v>34</v>
      </c>
      <c r="C79" s="34">
        <f>IF(B81=0, "-", B79/B81)</f>
        <v>1.8847006651884702E-2</v>
      </c>
      <c r="D79" s="65">
        <v>37</v>
      </c>
      <c r="E79" s="9">
        <f>IF(D81=0, "-", D79/D81)</f>
        <v>1.7485822306238186E-2</v>
      </c>
      <c r="F79" s="81">
        <v>633</v>
      </c>
      <c r="G79" s="34">
        <f>IF(F81=0, "-", F79/F81)</f>
        <v>2.7494244885549232E-2</v>
      </c>
      <c r="H79" s="65">
        <v>534</v>
      </c>
      <c r="I79" s="9">
        <f>IF(H81=0, "-", H79/H81)</f>
        <v>2.9180327868852458E-2</v>
      </c>
      <c r="J79" s="8">
        <f t="shared" si="6"/>
        <v>-8.1081081081081086E-2</v>
      </c>
      <c r="K79" s="9">
        <f t="shared" si="7"/>
        <v>0.1853932584269663</v>
      </c>
    </row>
    <row r="80" spans="1:11" x14ac:dyDescent="0.2">
      <c r="A80" s="2"/>
      <c r="B80" s="68"/>
      <c r="C80" s="33"/>
      <c r="D80" s="68"/>
      <c r="E80" s="6"/>
      <c r="F80" s="82"/>
      <c r="G80" s="33"/>
      <c r="H80" s="68"/>
      <c r="I80" s="6"/>
      <c r="J80" s="5"/>
      <c r="K80" s="6"/>
    </row>
    <row r="81" spans="1:11" s="43" customFormat="1" x14ac:dyDescent="0.2">
      <c r="A81" s="162" t="s">
        <v>627</v>
      </c>
      <c r="B81" s="71">
        <f>SUM(B61:B80)</f>
        <v>1804</v>
      </c>
      <c r="C81" s="40">
        <f>B81/7692</f>
        <v>0.23452938117524702</v>
      </c>
      <c r="D81" s="71">
        <f>SUM(D61:D80)</f>
        <v>2116</v>
      </c>
      <c r="E81" s="41">
        <f>D81/9098</f>
        <v>0.23257858870081335</v>
      </c>
      <c r="F81" s="77">
        <f>SUM(F61:F80)</f>
        <v>23023</v>
      </c>
      <c r="G81" s="42">
        <f>F81/106134</f>
        <v>0.21692388866904103</v>
      </c>
      <c r="H81" s="71">
        <f>SUM(H61:H80)</f>
        <v>18300</v>
      </c>
      <c r="I81" s="41">
        <f>H81/89434</f>
        <v>0.20462016682693382</v>
      </c>
      <c r="J81" s="37">
        <f>IF(D81=0, "-", IF((B81-D81)/D81&lt;10, (B81-D81)/D81, "&gt;999%"))</f>
        <v>-0.14744801512287334</v>
      </c>
      <c r="K81" s="38">
        <f>IF(H81=0, "-", IF((F81-H81)/H81&lt;10, (F81-H81)/H81, "&gt;999%"))</f>
        <v>0.25808743169398907</v>
      </c>
    </row>
    <row r="82" spans="1:11" x14ac:dyDescent="0.2">
      <c r="B82" s="83"/>
      <c r="D82" s="83"/>
      <c r="F82" s="83"/>
      <c r="H82" s="83"/>
    </row>
    <row r="83" spans="1:11" x14ac:dyDescent="0.2">
      <c r="A83" s="27" t="s">
        <v>626</v>
      </c>
      <c r="B83" s="71">
        <v>2303</v>
      </c>
      <c r="C83" s="40">
        <f>B83/7692</f>
        <v>0.29940197607904318</v>
      </c>
      <c r="D83" s="71">
        <v>2557</v>
      </c>
      <c r="E83" s="41">
        <f>D83/9098</f>
        <v>0.28105078039129477</v>
      </c>
      <c r="F83" s="77">
        <v>28678</v>
      </c>
      <c r="G83" s="42">
        <f>F83/106134</f>
        <v>0.27020558916087212</v>
      </c>
      <c r="H83" s="71">
        <v>22510</v>
      </c>
      <c r="I83" s="41">
        <f>H83/89434</f>
        <v>0.25169398662700987</v>
      </c>
      <c r="J83" s="37">
        <f>IF(D83=0, "-", IF((B83-D83)/D83&lt;10, (B83-D83)/D83, "&gt;999%"))</f>
        <v>-9.9335158388736799E-2</v>
      </c>
      <c r="K83" s="38">
        <f>IF(H83=0, "-", IF((F83-H83)/H83&lt;10, (F83-H83)/H83, "&gt;999%"))</f>
        <v>0.27401155042203468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639</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24</v>
      </c>
      <c r="C7" s="39">
        <f>IF(B28=0, "-", B7/B28)</f>
        <v>1.0421189752496743E-2</v>
      </c>
      <c r="D7" s="65">
        <v>2</v>
      </c>
      <c r="E7" s="21">
        <f>IF(D28=0, "-", D7/D28)</f>
        <v>7.8216660148611649E-4</v>
      </c>
      <c r="F7" s="81">
        <v>188</v>
      </c>
      <c r="G7" s="39">
        <f>IF(F28=0, "-", F7/F28)</f>
        <v>6.5555478066810797E-3</v>
      </c>
      <c r="H7" s="65">
        <v>2</v>
      </c>
      <c r="I7" s="21">
        <f>IF(H28=0, "-", H7/H28)</f>
        <v>8.8849400266548207E-5</v>
      </c>
      <c r="J7" s="20" t="str">
        <f t="shared" ref="J7:J26" si="0">IF(D7=0, "-", IF((B7-D7)/D7&lt;10, (B7-D7)/D7, "&gt;999%"))</f>
        <v>&gt;999%</v>
      </c>
      <c r="K7" s="21" t="str">
        <f t="shared" ref="K7:K26" si="1">IF(H7=0, "-", IF((F7-H7)/H7&lt;10, (F7-H7)/H7, "&gt;999%"))</f>
        <v>&gt;999%</v>
      </c>
    </row>
    <row r="8" spans="1:11" x14ac:dyDescent="0.2">
      <c r="A8" s="7" t="s">
        <v>44</v>
      </c>
      <c r="B8" s="65">
        <v>0</v>
      </c>
      <c r="C8" s="39">
        <f>IF(B28=0, "-", B8/B28)</f>
        <v>0</v>
      </c>
      <c r="D8" s="65">
        <v>1</v>
      </c>
      <c r="E8" s="21">
        <f>IF(D28=0, "-", D8/D28)</f>
        <v>3.9108330074305825E-4</v>
      </c>
      <c r="F8" s="81">
        <v>0</v>
      </c>
      <c r="G8" s="39">
        <f>IF(F28=0, "-", F8/F28)</f>
        <v>0</v>
      </c>
      <c r="H8" s="65">
        <v>10</v>
      </c>
      <c r="I8" s="21">
        <f>IF(H28=0, "-", H8/H28)</f>
        <v>4.4424700133274098E-4</v>
      </c>
      <c r="J8" s="20">
        <f t="shared" si="0"/>
        <v>-1</v>
      </c>
      <c r="K8" s="21">
        <f t="shared" si="1"/>
        <v>-1</v>
      </c>
    </row>
    <row r="9" spans="1:11" x14ac:dyDescent="0.2">
      <c r="A9" s="7" t="s">
        <v>45</v>
      </c>
      <c r="B9" s="65">
        <v>466</v>
      </c>
      <c r="C9" s="39">
        <f>IF(B28=0, "-", B9/B28)</f>
        <v>0.20234476769431176</v>
      </c>
      <c r="D9" s="65">
        <v>443</v>
      </c>
      <c r="E9" s="21">
        <f>IF(D28=0, "-", D9/D28)</f>
        <v>0.1732499022291748</v>
      </c>
      <c r="F9" s="81">
        <v>5620</v>
      </c>
      <c r="G9" s="39">
        <f>IF(F28=0, "-", F9/F28)</f>
        <v>0.19596903549759398</v>
      </c>
      <c r="H9" s="65">
        <v>4291</v>
      </c>
      <c r="I9" s="21">
        <f>IF(H28=0, "-", H9/H28)</f>
        <v>0.19062638827187917</v>
      </c>
      <c r="J9" s="20">
        <f t="shared" si="0"/>
        <v>5.1918735891647853E-2</v>
      </c>
      <c r="K9" s="21">
        <f t="shared" si="1"/>
        <v>0.30971801444884645</v>
      </c>
    </row>
    <row r="10" spans="1:11" x14ac:dyDescent="0.2">
      <c r="A10" s="7" t="s">
        <v>49</v>
      </c>
      <c r="B10" s="65">
        <v>16</v>
      </c>
      <c r="C10" s="39">
        <f>IF(B28=0, "-", B10/B28)</f>
        <v>6.9474598349978291E-3</v>
      </c>
      <c r="D10" s="65">
        <v>28</v>
      </c>
      <c r="E10" s="21">
        <f>IF(D28=0, "-", D10/D28)</f>
        <v>1.0950332420805632E-2</v>
      </c>
      <c r="F10" s="81">
        <v>634</v>
      </c>
      <c r="G10" s="39">
        <f>IF(F28=0, "-", F10/F28)</f>
        <v>2.2107538879977684E-2</v>
      </c>
      <c r="H10" s="65">
        <v>134</v>
      </c>
      <c r="I10" s="21">
        <f>IF(H28=0, "-", H10/H28)</f>
        <v>5.9529098178587297E-3</v>
      </c>
      <c r="J10" s="20">
        <f t="shared" si="0"/>
        <v>-0.42857142857142855</v>
      </c>
      <c r="K10" s="21">
        <f t="shared" si="1"/>
        <v>3.7313432835820897</v>
      </c>
    </row>
    <row r="11" spans="1:11" x14ac:dyDescent="0.2">
      <c r="A11" s="7" t="s">
        <v>51</v>
      </c>
      <c r="B11" s="65">
        <v>0</v>
      </c>
      <c r="C11" s="39">
        <f>IF(B28=0, "-", B11/B28)</f>
        <v>0</v>
      </c>
      <c r="D11" s="65">
        <v>0</v>
      </c>
      <c r="E11" s="21">
        <f>IF(D28=0, "-", D11/D28)</f>
        <v>0</v>
      </c>
      <c r="F11" s="81">
        <v>0</v>
      </c>
      <c r="G11" s="39">
        <f>IF(F28=0, "-", F11/F28)</f>
        <v>0</v>
      </c>
      <c r="H11" s="65">
        <v>591</v>
      </c>
      <c r="I11" s="21">
        <f>IF(H28=0, "-", H11/H28)</f>
        <v>2.6254997778764992E-2</v>
      </c>
      <c r="J11" s="20" t="str">
        <f t="shared" si="0"/>
        <v>-</v>
      </c>
      <c r="K11" s="21">
        <f t="shared" si="1"/>
        <v>-1</v>
      </c>
    </row>
    <row r="12" spans="1:11" x14ac:dyDescent="0.2">
      <c r="A12" s="7" t="s">
        <v>53</v>
      </c>
      <c r="B12" s="65">
        <v>17</v>
      </c>
      <c r="C12" s="39">
        <f>IF(B28=0, "-", B12/B28)</f>
        <v>7.3816760746851931E-3</v>
      </c>
      <c r="D12" s="65">
        <v>35</v>
      </c>
      <c r="E12" s="21">
        <f>IF(D28=0, "-", D12/D28)</f>
        <v>1.368791552600704E-2</v>
      </c>
      <c r="F12" s="81">
        <v>243</v>
      </c>
      <c r="G12" s="39">
        <f>IF(F28=0, "-", F12/F28)</f>
        <v>8.4733942394867139E-3</v>
      </c>
      <c r="H12" s="65">
        <v>259</v>
      </c>
      <c r="I12" s="21">
        <f>IF(H28=0, "-", H12/H28)</f>
        <v>1.1505997334517992E-2</v>
      </c>
      <c r="J12" s="20">
        <f t="shared" si="0"/>
        <v>-0.51428571428571423</v>
      </c>
      <c r="K12" s="21">
        <f t="shared" si="1"/>
        <v>-6.1776061776061778E-2</v>
      </c>
    </row>
    <row r="13" spans="1:11" x14ac:dyDescent="0.2">
      <c r="A13" s="7" t="s">
        <v>58</v>
      </c>
      <c r="B13" s="65">
        <v>282</v>
      </c>
      <c r="C13" s="39">
        <f>IF(B28=0, "-", B13/B28)</f>
        <v>0.12244897959183673</v>
      </c>
      <c r="D13" s="65">
        <v>238</v>
      </c>
      <c r="E13" s="21">
        <f>IF(D28=0, "-", D13/D28)</f>
        <v>9.3077825576847864E-2</v>
      </c>
      <c r="F13" s="81">
        <v>3309</v>
      </c>
      <c r="G13" s="39">
        <f>IF(F28=0, "-", F13/F28)</f>
        <v>0.11538461538461539</v>
      </c>
      <c r="H13" s="65">
        <v>1547</v>
      </c>
      <c r="I13" s="21">
        <f>IF(H28=0, "-", H13/H28)</f>
        <v>6.872501110617503E-2</v>
      </c>
      <c r="J13" s="20">
        <f t="shared" si="0"/>
        <v>0.18487394957983194</v>
      </c>
      <c r="K13" s="21">
        <f t="shared" si="1"/>
        <v>1.138978668390433</v>
      </c>
    </row>
    <row r="14" spans="1:11" x14ac:dyDescent="0.2">
      <c r="A14" s="7" t="s">
        <v>59</v>
      </c>
      <c r="B14" s="65">
        <v>0</v>
      </c>
      <c r="C14" s="39">
        <f>IF(B28=0, "-", B14/B28)</f>
        <v>0</v>
      </c>
      <c r="D14" s="65">
        <v>0</v>
      </c>
      <c r="E14" s="21">
        <f>IF(D28=0, "-", D14/D28)</f>
        <v>0</v>
      </c>
      <c r="F14" s="81">
        <v>0</v>
      </c>
      <c r="G14" s="39">
        <f>IF(F28=0, "-", F14/F28)</f>
        <v>0</v>
      </c>
      <c r="H14" s="65">
        <v>1</v>
      </c>
      <c r="I14" s="21">
        <f>IF(H28=0, "-", H14/H28)</f>
        <v>4.4424700133274104E-5</v>
      </c>
      <c r="J14" s="20" t="str">
        <f t="shared" si="0"/>
        <v>-</v>
      </c>
      <c r="K14" s="21">
        <f t="shared" si="1"/>
        <v>-1</v>
      </c>
    </row>
    <row r="15" spans="1:11" x14ac:dyDescent="0.2">
      <c r="A15" s="7" t="s">
        <v>62</v>
      </c>
      <c r="B15" s="65">
        <v>9</v>
      </c>
      <c r="C15" s="39">
        <f>IF(B28=0, "-", B15/B28)</f>
        <v>3.9079461571862786E-3</v>
      </c>
      <c r="D15" s="65">
        <v>5</v>
      </c>
      <c r="E15" s="21">
        <f>IF(D28=0, "-", D15/D28)</f>
        <v>1.9554165037152915E-3</v>
      </c>
      <c r="F15" s="81">
        <v>81</v>
      </c>
      <c r="G15" s="39">
        <f>IF(F28=0, "-", F15/F28)</f>
        <v>2.8244647464955716E-3</v>
      </c>
      <c r="H15" s="65">
        <v>35</v>
      </c>
      <c r="I15" s="21">
        <f>IF(H28=0, "-", H15/H28)</f>
        <v>1.5548645046645935E-3</v>
      </c>
      <c r="J15" s="20">
        <f t="shared" si="0"/>
        <v>0.8</v>
      </c>
      <c r="K15" s="21">
        <f t="shared" si="1"/>
        <v>1.3142857142857143</v>
      </c>
    </row>
    <row r="16" spans="1:11" x14ac:dyDescent="0.2">
      <c r="A16" s="7" t="s">
        <v>67</v>
      </c>
      <c r="B16" s="65">
        <v>98</v>
      </c>
      <c r="C16" s="39">
        <f>IF(B28=0, "-", B16/B28)</f>
        <v>4.2553191489361701E-2</v>
      </c>
      <c r="D16" s="65">
        <v>94</v>
      </c>
      <c r="E16" s="21">
        <f>IF(D28=0, "-", D16/D28)</f>
        <v>3.676183026984748E-2</v>
      </c>
      <c r="F16" s="81">
        <v>774</v>
      </c>
      <c r="G16" s="39">
        <f>IF(F28=0, "-", F16/F28)</f>
        <v>2.6989329799846574E-2</v>
      </c>
      <c r="H16" s="65">
        <v>595</v>
      </c>
      <c r="I16" s="21">
        <f>IF(H28=0, "-", H16/H28)</f>
        <v>2.6432696579298091E-2</v>
      </c>
      <c r="J16" s="20">
        <f t="shared" si="0"/>
        <v>4.2553191489361701E-2</v>
      </c>
      <c r="K16" s="21">
        <f t="shared" si="1"/>
        <v>0.30084033613445377</v>
      </c>
    </row>
    <row r="17" spans="1:11" x14ac:dyDescent="0.2">
      <c r="A17" s="7" t="s">
        <v>73</v>
      </c>
      <c r="B17" s="65">
        <v>99</v>
      </c>
      <c r="C17" s="39">
        <f>IF(B28=0, "-", B17/B28)</f>
        <v>4.2987407729049069E-2</v>
      </c>
      <c r="D17" s="65">
        <v>88</v>
      </c>
      <c r="E17" s="21">
        <f>IF(D28=0, "-", D17/D28)</f>
        <v>3.4415330465389131E-2</v>
      </c>
      <c r="F17" s="81">
        <v>1023</v>
      </c>
      <c r="G17" s="39">
        <f>IF(F28=0, "-", F17/F28)</f>
        <v>3.5671943650184813E-2</v>
      </c>
      <c r="H17" s="65">
        <v>598</v>
      </c>
      <c r="I17" s="21">
        <f>IF(H28=0, "-", H17/H28)</f>
        <v>2.656597067969791E-2</v>
      </c>
      <c r="J17" s="20">
        <f t="shared" si="0"/>
        <v>0.125</v>
      </c>
      <c r="K17" s="21">
        <f t="shared" si="1"/>
        <v>0.71070234113712372</v>
      </c>
    </row>
    <row r="18" spans="1:11" x14ac:dyDescent="0.2">
      <c r="A18" s="7" t="s">
        <v>77</v>
      </c>
      <c r="B18" s="65">
        <v>10</v>
      </c>
      <c r="C18" s="39">
        <f>IF(B28=0, "-", B18/B28)</f>
        <v>4.3421623968736434E-3</v>
      </c>
      <c r="D18" s="65">
        <v>44</v>
      </c>
      <c r="E18" s="21">
        <f>IF(D28=0, "-", D18/D28)</f>
        <v>1.7207665232694565E-2</v>
      </c>
      <c r="F18" s="81">
        <v>86</v>
      </c>
      <c r="G18" s="39">
        <f>IF(F28=0, "-", F18/F28)</f>
        <v>2.9988144222051747E-3</v>
      </c>
      <c r="H18" s="65">
        <v>343</v>
      </c>
      <c r="I18" s="21">
        <f>IF(H28=0, "-", H18/H28)</f>
        <v>1.5237672145713017E-2</v>
      </c>
      <c r="J18" s="20">
        <f t="shared" si="0"/>
        <v>-0.77272727272727271</v>
      </c>
      <c r="K18" s="21">
        <f t="shared" si="1"/>
        <v>-0.74927113702623904</v>
      </c>
    </row>
    <row r="19" spans="1:11" x14ac:dyDescent="0.2">
      <c r="A19" s="7" t="s">
        <v>80</v>
      </c>
      <c r="B19" s="65">
        <v>281</v>
      </c>
      <c r="C19" s="39">
        <f>IF(B28=0, "-", B19/B28)</f>
        <v>0.12201476335214936</v>
      </c>
      <c r="D19" s="65">
        <v>190</v>
      </c>
      <c r="E19" s="21">
        <f>IF(D28=0, "-", D19/D28)</f>
        <v>7.4305827141181072E-2</v>
      </c>
      <c r="F19" s="81">
        <v>2939</v>
      </c>
      <c r="G19" s="39">
        <f>IF(F28=0, "-", F19/F28)</f>
        <v>0.10248273938210475</v>
      </c>
      <c r="H19" s="65">
        <v>2053</v>
      </c>
      <c r="I19" s="21">
        <f>IF(H28=0, "-", H19/H28)</f>
        <v>9.1203909373611725E-2</v>
      </c>
      <c r="J19" s="20">
        <f t="shared" si="0"/>
        <v>0.47894736842105262</v>
      </c>
      <c r="K19" s="21">
        <f t="shared" si="1"/>
        <v>0.43156356551388214</v>
      </c>
    </row>
    <row r="20" spans="1:11" x14ac:dyDescent="0.2">
      <c r="A20" s="7" t="s">
        <v>81</v>
      </c>
      <c r="B20" s="65">
        <v>150</v>
      </c>
      <c r="C20" s="39">
        <f>IF(B28=0, "-", B20/B28)</f>
        <v>6.5132435953104639E-2</v>
      </c>
      <c r="D20" s="65">
        <v>103</v>
      </c>
      <c r="E20" s="21">
        <f>IF(D28=0, "-", D20/D28)</f>
        <v>4.0281579976535004E-2</v>
      </c>
      <c r="F20" s="81">
        <v>1458</v>
      </c>
      <c r="G20" s="39">
        <f>IF(F28=0, "-", F20/F28)</f>
        <v>5.084036543692029E-2</v>
      </c>
      <c r="H20" s="65">
        <v>987</v>
      </c>
      <c r="I20" s="21">
        <f>IF(H28=0, "-", H20/H28)</f>
        <v>4.384717903154154E-2</v>
      </c>
      <c r="J20" s="20">
        <f t="shared" si="0"/>
        <v>0.4563106796116505</v>
      </c>
      <c r="K20" s="21">
        <f t="shared" si="1"/>
        <v>0.47720364741641336</v>
      </c>
    </row>
    <row r="21" spans="1:11" x14ac:dyDescent="0.2">
      <c r="A21" s="7" t="s">
        <v>82</v>
      </c>
      <c r="B21" s="65">
        <v>0</v>
      </c>
      <c r="C21" s="39">
        <f>IF(B28=0, "-", B21/B28)</f>
        <v>0</v>
      </c>
      <c r="D21" s="65">
        <v>1</v>
      </c>
      <c r="E21" s="21">
        <f>IF(D28=0, "-", D21/D28)</f>
        <v>3.9108330074305825E-4</v>
      </c>
      <c r="F21" s="81">
        <v>24</v>
      </c>
      <c r="G21" s="39">
        <f>IF(F28=0, "-", F21/F28)</f>
        <v>8.3687844340609525E-4</v>
      </c>
      <c r="H21" s="65">
        <v>16</v>
      </c>
      <c r="I21" s="21">
        <f>IF(H28=0, "-", H21/H28)</f>
        <v>7.1079520213238566E-4</v>
      </c>
      <c r="J21" s="20">
        <f t="shared" si="0"/>
        <v>-1</v>
      </c>
      <c r="K21" s="21">
        <f t="shared" si="1"/>
        <v>0.5</v>
      </c>
    </row>
    <row r="22" spans="1:11" x14ac:dyDescent="0.2">
      <c r="A22" s="7" t="s">
        <v>84</v>
      </c>
      <c r="B22" s="65">
        <v>50</v>
      </c>
      <c r="C22" s="39">
        <f>IF(B28=0, "-", B22/B28)</f>
        <v>2.1710811984368215E-2</v>
      </c>
      <c r="D22" s="65">
        <v>16</v>
      </c>
      <c r="E22" s="21">
        <f>IF(D28=0, "-", D22/D28)</f>
        <v>6.257332811888932E-3</v>
      </c>
      <c r="F22" s="81">
        <v>351</v>
      </c>
      <c r="G22" s="39">
        <f>IF(F28=0, "-", F22/F28)</f>
        <v>1.2239347234814143E-2</v>
      </c>
      <c r="H22" s="65">
        <v>254</v>
      </c>
      <c r="I22" s="21">
        <f>IF(H28=0, "-", H22/H28)</f>
        <v>1.1283873833851621E-2</v>
      </c>
      <c r="J22" s="20">
        <f t="shared" si="0"/>
        <v>2.125</v>
      </c>
      <c r="K22" s="21">
        <f t="shared" si="1"/>
        <v>0.38188976377952755</v>
      </c>
    </row>
    <row r="23" spans="1:11" x14ac:dyDescent="0.2">
      <c r="A23" s="7" t="s">
        <v>85</v>
      </c>
      <c r="B23" s="65">
        <v>12</v>
      </c>
      <c r="C23" s="39">
        <f>IF(B28=0, "-", B23/B28)</f>
        <v>5.2105948762483714E-3</v>
      </c>
      <c r="D23" s="65">
        <v>17</v>
      </c>
      <c r="E23" s="21">
        <f>IF(D28=0, "-", D23/D28)</f>
        <v>6.6484161126319904E-3</v>
      </c>
      <c r="F23" s="81">
        <v>223</v>
      </c>
      <c r="G23" s="39">
        <f>IF(F28=0, "-", F23/F28)</f>
        <v>7.7759955366483021E-3</v>
      </c>
      <c r="H23" s="65">
        <v>149</v>
      </c>
      <c r="I23" s="21">
        <f>IF(H28=0, "-", H23/H28)</f>
        <v>6.6192803198578407E-3</v>
      </c>
      <c r="J23" s="20">
        <f t="shared" si="0"/>
        <v>-0.29411764705882354</v>
      </c>
      <c r="K23" s="21">
        <f t="shared" si="1"/>
        <v>0.49664429530201343</v>
      </c>
    </row>
    <row r="24" spans="1:11" x14ac:dyDescent="0.2">
      <c r="A24" s="7" t="s">
        <v>89</v>
      </c>
      <c r="B24" s="65">
        <v>6</v>
      </c>
      <c r="C24" s="39">
        <f>IF(B28=0, "-", B24/B28)</f>
        <v>2.6052974381241857E-3</v>
      </c>
      <c r="D24" s="65">
        <v>22</v>
      </c>
      <c r="E24" s="21">
        <f>IF(D28=0, "-", D24/D28)</f>
        <v>8.6038326163472827E-3</v>
      </c>
      <c r="F24" s="81">
        <v>229</v>
      </c>
      <c r="G24" s="39">
        <f>IF(F28=0, "-", F24/F28)</f>
        <v>7.9852151474998252E-3</v>
      </c>
      <c r="H24" s="65">
        <v>122</v>
      </c>
      <c r="I24" s="21">
        <f>IF(H28=0, "-", H24/H28)</f>
        <v>5.41981341625944E-3</v>
      </c>
      <c r="J24" s="20">
        <f t="shared" si="0"/>
        <v>-0.72727272727272729</v>
      </c>
      <c r="K24" s="21">
        <f t="shared" si="1"/>
        <v>0.87704918032786883</v>
      </c>
    </row>
    <row r="25" spans="1:11" x14ac:dyDescent="0.2">
      <c r="A25" s="7" t="s">
        <v>92</v>
      </c>
      <c r="B25" s="65">
        <v>747</v>
      </c>
      <c r="C25" s="39">
        <f>IF(B28=0, "-", B25/B28)</f>
        <v>0.32435953104646115</v>
      </c>
      <c r="D25" s="65">
        <v>1181</v>
      </c>
      <c r="E25" s="21">
        <f>IF(D28=0, "-", D25/D28)</f>
        <v>0.4618693781775518</v>
      </c>
      <c r="F25" s="81">
        <v>10742</v>
      </c>
      <c r="G25" s="39">
        <f>IF(F28=0, "-", F25/F28)</f>
        <v>0.37457284329451146</v>
      </c>
      <c r="H25" s="65">
        <v>9841</v>
      </c>
      <c r="I25" s="21">
        <f>IF(H28=0, "-", H25/H28)</f>
        <v>0.43718347401155044</v>
      </c>
      <c r="J25" s="20">
        <f t="shared" si="0"/>
        <v>-0.3674851820491109</v>
      </c>
      <c r="K25" s="21">
        <f t="shared" si="1"/>
        <v>9.155573620567016E-2</v>
      </c>
    </row>
    <row r="26" spans="1:11" x14ac:dyDescent="0.2">
      <c r="A26" s="7" t="s">
        <v>94</v>
      </c>
      <c r="B26" s="65">
        <v>36</v>
      </c>
      <c r="C26" s="39">
        <f>IF(B28=0, "-", B26/B28)</f>
        <v>1.5631784628745114E-2</v>
      </c>
      <c r="D26" s="65">
        <v>49</v>
      </c>
      <c r="E26" s="21">
        <f>IF(D28=0, "-", D26/D28)</f>
        <v>1.9163081736409855E-2</v>
      </c>
      <c r="F26" s="81">
        <v>754</v>
      </c>
      <c r="G26" s="39">
        <f>IF(F28=0, "-", F26/F28)</f>
        <v>2.6291931097008159E-2</v>
      </c>
      <c r="H26" s="65">
        <v>682</v>
      </c>
      <c r="I26" s="21">
        <f>IF(H28=0, "-", H26/H28)</f>
        <v>3.0297645490892935E-2</v>
      </c>
      <c r="J26" s="20">
        <f t="shared" si="0"/>
        <v>-0.26530612244897961</v>
      </c>
      <c r="K26" s="21">
        <f t="shared" si="1"/>
        <v>0.10557184750733138</v>
      </c>
    </row>
    <row r="27" spans="1:11" x14ac:dyDescent="0.2">
      <c r="A27" s="2"/>
      <c r="B27" s="68"/>
      <c r="C27" s="33"/>
      <c r="D27" s="68"/>
      <c r="E27" s="6"/>
      <c r="F27" s="82"/>
      <c r="G27" s="33"/>
      <c r="H27" s="68"/>
      <c r="I27" s="6"/>
      <c r="J27" s="5"/>
      <c r="K27" s="6"/>
    </row>
    <row r="28" spans="1:11" s="43" customFormat="1" x14ac:dyDescent="0.2">
      <c r="A28" s="162" t="s">
        <v>626</v>
      </c>
      <c r="B28" s="71">
        <f>SUM(B7:B27)</f>
        <v>2303</v>
      </c>
      <c r="C28" s="40">
        <v>1</v>
      </c>
      <c r="D28" s="71">
        <f>SUM(D7:D27)</f>
        <v>2557</v>
      </c>
      <c r="E28" s="41">
        <v>1</v>
      </c>
      <c r="F28" s="77">
        <f>SUM(F7:F27)</f>
        <v>28678</v>
      </c>
      <c r="G28" s="42">
        <v>1</v>
      </c>
      <c r="H28" s="71">
        <f>SUM(H7:H27)</f>
        <v>22510</v>
      </c>
      <c r="I28" s="41">
        <v>1</v>
      </c>
      <c r="J28" s="37">
        <f>IF(D28=0, "-", (B28-D28)/D28)</f>
        <v>-9.9335158388736799E-2</v>
      </c>
      <c r="K28" s="38">
        <f>IF(H28=0, "-", (F28-H28)/H28)</f>
        <v>0.27401155042203468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545</v>
      </c>
      <c r="B7" s="65">
        <v>5</v>
      </c>
      <c r="C7" s="34">
        <f>IF(B22=0, "-", B7/B22)</f>
        <v>3.125E-2</v>
      </c>
      <c r="D7" s="65">
        <v>4</v>
      </c>
      <c r="E7" s="9">
        <f>IF(D22=0, "-", D7/D22)</f>
        <v>3.2786885245901641E-2</v>
      </c>
      <c r="F7" s="81">
        <v>130</v>
      </c>
      <c r="G7" s="34">
        <f>IF(F22=0, "-", F7/F22)</f>
        <v>6.2200956937799042E-2</v>
      </c>
      <c r="H7" s="65">
        <v>74</v>
      </c>
      <c r="I7" s="9">
        <f>IF(H22=0, "-", H7/H22)</f>
        <v>4.3300175541252192E-2</v>
      </c>
      <c r="J7" s="8">
        <f t="shared" ref="J7:J20" si="0">IF(D7=0, "-", IF((B7-D7)/D7&lt;10, (B7-D7)/D7, "&gt;999%"))</f>
        <v>0.25</v>
      </c>
      <c r="K7" s="9">
        <f t="shared" ref="K7:K20" si="1">IF(H7=0, "-", IF((F7-H7)/H7&lt;10, (F7-H7)/H7, "&gt;999%"))</f>
        <v>0.7567567567567568</v>
      </c>
    </row>
    <row r="8" spans="1:11" x14ac:dyDescent="0.2">
      <c r="A8" s="7" t="s">
        <v>546</v>
      </c>
      <c r="B8" s="65">
        <v>1</v>
      </c>
      <c r="C8" s="34">
        <f>IF(B22=0, "-", B8/B22)</f>
        <v>6.2500000000000003E-3</v>
      </c>
      <c r="D8" s="65">
        <v>8</v>
      </c>
      <c r="E8" s="9">
        <f>IF(D22=0, "-", D8/D22)</f>
        <v>6.5573770491803282E-2</v>
      </c>
      <c r="F8" s="81">
        <v>82</v>
      </c>
      <c r="G8" s="34">
        <f>IF(F22=0, "-", F8/F22)</f>
        <v>3.9234449760765552E-2</v>
      </c>
      <c r="H8" s="65">
        <v>87</v>
      </c>
      <c r="I8" s="9">
        <f>IF(H22=0, "-", H8/H22)</f>
        <v>5.0906963136337038E-2</v>
      </c>
      <c r="J8" s="8">
        <f t="shared" si="0"/>
        <v>-0.875</v>
      </c>
      <c r="K8" s="9">
        <f t="shared" si="1"/>
        <v>-5.7471264367816091E-2</v>
      </c>
    </row>
    <row r="9" spans="1:11" x14ac:dyDescent="0.2">
      <c r="A9" s="7" t="s">
        <v>547</v>
      </c>
      <c r="B9" s="65">
        <v>35</v>
      </c>
      <c r="C9" s="34">
        <f>IF(B22=0, "-", B9/B22)</f>
        <v>0.21875</v>
      </c>
      <c r="D9" s="65">
        <v>38</v>
      </c>
      <c r="E9" s="9">
        <f>IF(D22=0, "-", D9/D22)</f>
        <v>0.31147540983606559</v>
      </c>
      <c r="F9" s="81">
        <v>361</v>
      </c>
      <c r="G9" s="34">
        <f>IF(F22=0, "-", F9/F22)</f>
        <v>0.17272727272727273</v>
      </c>
      <c r="H9" s="65">
        <v>326</v>
      </c>
      <c r="I9" s="9">
        <f>IF(H22=0, "-", H9/H22)</f>
        <v>0.19075482738443533</v>
      </c>
      <c r="J9" s="8">
        <f t="shared" si="0"/>
        <v>-7.8947368421052627E-2</v>
      </c>
      <c r="K9" s="9">
        <f t="shared" si="1"/>
        <v>0.10736196319018405</v>
      </c>
    </row>
    <row r="10" spans="1:11" x14ac:dyDescent="0.2">
      <c r="A10" s="7" t="s">
        <v>548</v>
      </c>
      <c r="B10" s="65">
        <v>16</v>
      </c>
      <c r="C10" s="34">
        <f>IF(B22=0, "-", B10/B22)</f>
        <v>0.1</v>
      </c>
      <c r="D10" s="65">
        <v>13</v>
      </c>
      <c r="E10" s="9">
        <f>IF(D22=0, "-", D10/D22)</f>
        <v>0.10655737704918032</v>
      </c>
      <c r="F10" s="81">
        <v>297</v>
      </c>
      <c r="G10" s="34">
        <f>IF(F22=0, "-", F10/F22)</f>
        <v>0.14210526315789473</v>
      </c>
      <c r="H10" s="65">
        <v>275</v>
      </c>
      <c r="I10" s="9">
        <f>IF(H22=0, "-", H10/H22)</f>
        <v>0.16091281451141018</v>
      </c>
      <c r="J10" s="8">
        <f t="shared" si="0"/>
        <v>0.23076923076923078</v>
      </c>
      <c r="K10" s="9">
        <f t="shared" si="1"/>
        <v>0.08</v>
      </c>
    </row>
    <row r="11" spans="1:11" x14ac:dyDescent="0.2">
      <c r="A11" s="7" t="s">
        <v>549</v>
      </c>
      <c r="B11" s="65">
        <v>0</v>
      </c>
      <c r="C11" s="34">
        <f>IF(B22=0, "-", B11/B22)</f>
        <v>0</v>
      </c>
      <c r="D11" s="65">
        <v>4</v>
      </c>
      <c r="E11" s="9">
        <f>IF(D22=0, "-", D11/D22)</f>
        <v>3.2786885245901641E-2</v>
      </c>
      <c r="F11" s="81">
        <v>20</v>
      </c>
      <c r="G11" s="34">
        <f>IF(F22=0, "-", F11/F22)</f>
        <v>9.5693779904306216E-3</v>
      </c>
      <c r="H11" s="65">
        <v>23</v>
      </c>
      <c r="I11" s="9">
        <f>IF(H22=0, "-", H11/H22)</f>
        <v>1.3458162668227034E-2</v>
      </c>
      <c r="J11" s="8">
        <f t="shared" si="0"/>
        <v>-1</v>
      </c>
      <c r="K11" s="9">
        <f t="shared" si="1"/>
        <v>-0.13043478260869565</v>
      </c>
    </row>
    <row r="12" spans="1:11" x14ac:dyDescent="0.2">
      <c r="A12" s="7" t="s">
        <v>550</v>
      </c>
      <c r="B12" s="65">
        <v>0</v>
      </c>
      <c r="C12" s="34">
        <f>IF(B22=0, "-", B12/B22)</f>
        <v>0</v>
      </c>
      <c r="D12" s="65">
        <v>0</v>
      </c>
      <c r="E12" s="9">
        <f>IF(D22=0, "-", D12/D22)</f>
        <v>0</v>
      </c>
      <c r="F12" s="81">
        <v>7</v>
      </c>
      <c r="G12" s="34">
        <f>IF(F22=0, "-", F12/F22)</f>
        <v>3.3492822966507177E-3</v>
      </c>
      <c r="H12" s="65">
        <v>4</v>
      </c>
      <c r="I12" s="9">
        <f>IF(H22=0, "-", H12/H22)</f>
        <v>2.3405500292568754E-3</v>
      </c>
      <c r="J12" s="8" t="str">
        <f t="shared" si="0"/>
        <v>-</v>
      </c>
      <c r="K12" s="9">
        <f t="shared" si="1"/>
        <v>0.75</v>
      </c>
    </row>
    <row r="13" spans="1:11" x14ac:dyDescent="0.2">
      <c r="A13" s="7" t="s">
        <v>551</v>
      </c>
      <c r="B13" s="65">
        <v>62</v>
      </c>
      <c r="C13" s="34">
        <f>IF(B22=0, "-", B13/B22)</f>
        <v>0.38750000000000001</v>
      </c>
      <c r="D13" s="65">
        <v>36</v>
      </c>
      <c r="E13" s="9">
        <f>IF(D22=0, "-", D13/D22)</f>
        <v>0.29508196721311475</v>
      </c>
      <c r="F13" s="81">
        <v>718</v>
      </c>
      <c r="G13" s="34">
        <f>IF(F22=0, "-", F13/F22)</f>
        <v>0.34354066985645931</v>
      </c>
      <c r="H13" s="65">
        <v>539</v>
      </c>
      <c r="I13" s="9">
        <f>IF(H22=0, "-", H13/H22)</f>
        <v>0.31538911644236395</v>
      </c>
      <c r="J13" s="8">
        <f t="shared" si="0"/>
        <v>0.72222222222222221</v>
      </c>
      <c r="K13" s="9">
        <f t="shared" si="1"/>
        <v>0.33209647495361783</v>
      </c>
    </row>
    <row r="14" spans="1:11" x14ac:dyDescent="0.2">
      <c r="A14" s="7" t="s">
        <v>552</v>
      </c>
      <c r="B14" s="65">
        <v>9</v>
      </c>
      <c r="C14" s="34">
        <f>IF(B22=0, "-", B14/B22)</f>
        <v>5.6250000000000001E-2</v>
      </c>
      <c r="D14" s="65">
        <v>2</v>
      </c>
      <c r="E14" s="9">
        <f>IF(D22=0, "-", D14/D22)</f>
        <v>1.6393442622950821E-2</v>
      </c>
      <c r="F14" s="81">
        <v>56</v>
      </c>
      <c r="G14" s="34">
        <f>IF(F22=0, "-", F14/F22)</f>
        <v>2.6794258373205742E-2</v>
      </c>
      <c r="H14" s="65">
        <v>34</v>
      </c>
      <c r="I14" s="9">
        <f>IF(H22=0, "-", H14/H22)</f>
        <v>1.9894675248683439E-2</v>
      </c>
      <c r="J14" s="8">
        <f t="shared" si="0"/>
        <v>3.5</v>
      </c>
      <c r="K14" s="9">
        <f t="shared" si="1"/>
        <v>0.6470588235294118</v>
      </c>
    </row>
    <row r="15" spans="1:11" x14ac:dyDescent="0.2">
      <c r="A15" s="7" t="s">
        <v>553</v>
      </c>
      <c r="B15" s="65">
        <v>1</v>
      </c>
      <c r="C15" s="34">
        <f>IF(B22=0, "-", B15/B22)</f>
        <v>6.2500000000000003E-3</v>
      </c>
      <c r="D15" s="65">
        <v>0</v>
      </c>
      <c r="E15" s="9">
        <f>IF(D22=0, "-", D15/D22)</f>
        <v>0</v>
      </c>
      <c r="F15" s="81">
        <v>2</v>
      </c>
      <c r="G15" s="34">
        <f>IF(F22=0, "-", F15/F22)</f>
        <v>9.5693779904306223E-4</v>
      </c>
      <c r="H15" s="65">
        <v>6</v>
      </c>
      <c r="I15" s="9">
        <f>IF(H22=0, "-", H15/H22)</f>
        <v>3.5108250438853129E-3</v>
      </c>
      <c r="J15" s="8" t="str">
        <f t="shared" si="0"/>
        <v>-</v>
      </c>
      <c r="K15" s="9">
        <f t="shared" si="1"/>
        <v>-0.66666666666666663</v>
      </c>
    </row>
    <row r="16" spans="1:11" x14ac:dyDescent="0.2">
      <c r="A16" s="7" t="s">
        <v>554</v>
      </c>
      <c r="B16" s="65">
        <v>2</v>
      </c>
      <c r="C16" s="34">
        <f>IF(B22=0, "-", B16/B22)</f>
        <v>1.2500000000000001E-2</v>
      </c>
      <c r="D16" s="65">
        <v>4</v>
      </c>
      <c r="E16" s="9">
        <f>IF(D22=0, "-", D16/D22)</f>
        <v>3.2786885245901641E-2</v>
      </c>
      <c r="F16" s="81">
        <v>85</v>
      </c>
      <c r="G16" s="34">
        <f>IF(F22=0, "-", F16/F22)</f>
        <v>4.0669856459330141E-2</v>
      </c>
      <c r="H16" s="65">
        <v>9</v>
      </c>
      <c r="I16" s="9">
        <f>IF(H22=0, "-", H16/H22)</f>
        <v>5.2662375658279695E-3</v>
      </c>
      <c r="J16" s="8">
        <f t="shared" si="0"/>
        <v>-0.5</v>
      </c>
      <c r="K16" s="9">
        <f t="shared" si="1"/>
        <v>8.4444444444444446</v>
      </c>
    </row>
    <row r="17" spans="1:11" x14ac:dyDescent="0.2">
      <c r="A17" s="7" t="s">
        <v>555</v>
      </c>
      <c r="B17" s="65">
        <v>24</v>
      </c>
      <c r="C17" s="34">
        <f>IF(B22=0, "-", B17/B22)</f>
        <v>0.15</v>
      </c>
      <c r="D17" s="65">
        <v>8</v>
      </c>
      <c r="E17" s="9">
        <f>IF(D22=0, "-", D17/D22)</f>
        <v>6.5573770491803282E-2</v>
      </c>
      <c r="F17" s="81">
        <v>187</v>
      </c>
      <c r="G17" s="34">
        <f>IF(F22=0, "-", F17/F22)</f>
        <v>8.9473684210526316E-2</v>
      </c>
      <c r="H17" s="65">
        <v>177</v>
      </c>
      <c r="I17" s="9">
        <f>IF(H22=0, "-", H17/H22)</f>
        <v>0.10356933879461673</v>
      </c>
      <c r="J17" s="8">
        <f t="shared" si="0"/>
        <v>2</v>
      </c>
      <c r="K17" s="9">
        <f t="shared" si="1"/>
        <v>5.6497175141242938E-2</v>
      </c>
    </row>
    <row r="18" spans="1:11" x14ac:dyDescent="0.2">
      <c r="A18" s="7" t="s">
        <v>556</v>
      </c>
      <c r="B18" s="65">
        <v>0</v>
      </c>
      <c r="C18" s="34">
        <f>IF(B22=0, "-", B18/B22)</f>
        <v>0</v>
      </c>
      <c r="D18" s="65">
        <v>0</v>
      </c>
      <c r="E18" s="9">
        <f>IF(D22=0, "-", D18/D22)</f>
        <v>0</v>
      </c>
      <c r="F18" s="81">
        <v>1</v>
      </c>
      <c r="G18" s="34">
        <f>IF(F22=0, "-", F18/F22)</f>
        <v>4.7846889952153111E-4</v>
      </c>
      <c r="H18" s="65">
        <v>0</v>
      </c>
      <c r="I18" s="9">
        <f>IF(H22=0, "-", H18/H22)</f>
        <v>0</v>
      </c>
      <c r="J18" s="8" t="str">
        <f t="shared" si="0"/>
        <v>-</v>
      </c>
      <c r="K18" s="9" t="str">
        <f t="shared" si="1"/>
        <v>-</v>
      </c>
    </row>
    <row r="19" spans="1:11" x14ac:dyDescent="0.2">
      <c r="A19" s="7" t="s">
        <v>557</v>
      </c>
      <c r="B19" s="65">
        <v>3</v>
      </c>
      <c r="C19" s="34">
        <f>IF(B22=0, "-", B19/B22)</f>
        <v>1.8749999999999999E-2</v>
      </c>
      <c r="D19" s="65">
        <v>3</v>
      </c>
      <c r="E19" s="9">
        <f>IF(D22=0, "-", D19/D22)</f>
        <v>2.4590163934426229E-2</v>
      </c>
      <c r="F19" s="81">
        <v>65</v>
      </c>
      <c r="G19" s="34">
        <f>IF(F22=0, "-", F19/F22)</f>
        <v>3.1100478468899521E-2</v>
      </c>
      <c r="H19" s="65">
        <v>56</v>
      </c>
      <c r="I19" s="9">
        <f>IF(H22=0, "-", H19/H22)</f>
        <v>3.2767700409596257E-2</v>
      </c>
      <c r="J19" s="8">
        <f t="shared" si="0"/>
        <v>0</v>
      </c>
      <c r="K19" s="9">
        <f t="shared" si="1"/>
        <v>0.16071428571428573</v>
      </c>
    </row>
    <row r="20" spans="1:11" x14ac:dyDescent="0.2">
      <c r="A20" s="7" t="s">
        <v>558</v>
      </c>
      <c r="B20" s="65">
        <v>2</v>
      </c>
      <c r="C20" s="34">
        <f>IF(B22=0, "-", B20/B22)</f>
        <v>1.2500000000000001E-2</v>
      </c>
      <c r="D20" s="65">
        <v>2</v>
      </c>
      <c r="E20" s="9">
        <f>IF(D22=0, "-", D20/D22)</f>
        <v>1.6393442622950821E-2</v>
      </c>
      <c r="F20" s="81">
        <v>79</v>
      </c>
      <c r="G20" s="34">
        <f>IF(F22=0, "-", F20/F22)</f>
        <v>3.7799043062200957E-2</v>
      </c>
      <c r="H20" s="65">
        <v>99</v>
      </c>
      <c r="I20" s="9">
        <f>IF(H22=0, "-", H20/H22)</f>
        <v>5.7928613224107667E-2</v>
      </c>
      <c r="J20" s="8">
        <f t="shared" si="0"/>
        <v>0</v>
      </c>
      <c r="K20" s="9">
        <f t="shared" si="1"/>
        <v>-0.20202020202020202</v>
      </c>
    </row>
    <row r="21" spans="1:11" x14ac:dyDescent="0.2">
      <c r="A21" s="2"/>
      <c r="B21" s="68"/>
      <c r="C21" s="33"/>
      <c r="D21" s="68"/>
      <c r="E21" s="6"/>
      <c r="F21" s="82"/>
      <c r="G21" s="33"/>
      <c r="H21" s="68"/>
      <c r="I21" s="6"/>
      <c r="J21" s="5"/>
      <c r="K21" s="6"/>
    </row>
    <row r="22" spans="1:11" s="43" customFormat="1" x14ac:dyDescent="0.2">
      <c r="A22" s="162" t="s">
        <v>636</v>
      </c>
      <c r="B22" s="71">
        <f>SUM(B7:B21)</f>
        <v>160</v>
      </c>
      <c r="C22" s="40">
        <f>B22/7692</f>
        <v>2.0800832033281331E-2</v>
      </c>
      <c r="D22" s="71">
        <f>SUM(D7:D21)</f>
        <v>122</v>
      </c>
      <c r="E22" s="41">
        <f>D22/9098</f>
        <v>1.3409540558364475E-2</v>
      </c>
      <c r="F22" s="77">
        <f>SUM(F7:F21)</f>
        <v>2090</v>
      </c>
      <c r="G22" s="42">
        <f>F22/106134</f>
        <v>1.9692087361260293E-2</v>
      </c>
      <c r="H22" s="71">
        <f>SUM(H7:H21)</f>
        <v>1709</v>
      </c>
      <c r="I22" s="41">
        <f>H22/89434</f>
        <v>1.9109063667061745E-2</v>
      </c>
      <c r="J22" s="37">
        <f>IF(D22=0, "-", IF((B22-D22)/D22&lt;10, (B22-D22)/D22, "&gt;999%"))</f>
        <v>0.31147540983606559</v>
      </c>
      <c r="K22" s="38">
        <f>IF(H22=0, "-", IF((F22-H22)/H22&lt;10, (F22-H22)/H22, "&gt;999%"))</f>
        <v>0.22293739028671739</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559</v>
      </c>
      <c r="B25" s="65">
        <v>13</v>
      </c>
      <c r="C25" s="34">
        <f>IF(B37=0, "-", B25/B37)</f>
        <v>0.20634920634920634</v>
      </c>
      <c r="D25" s="65">
        <v>13</v>
      </c>
      <c r="E25" s="9">
        <f>IF(D37=0, "-", D25/D37)</f>
        <v>0.17567567567567569</v>
      </c>
      <c r="F25" s="81">
        <v>103</v>
      </c>
      <c r="G25" s="34">
        <f>IF(F37=0, "-", F25/F37)</f>
        <v>0.15236686390532544</v>
      </c>
      <c r="H25" s="65">
        <v>85</v>
      </c>
      <c r="I25" s="9">
        <f>IF(H37=0, "-", H25/H37)</f>
        <v>0.12781954887218044</v>
      </c>
      <c r="J25" s="8">
        <f t="shared" ref="J25:J35" si="2">IF(D25=0, "-", IF((B25-D25)/D25&lt;10, (B25-D25)/D25, "&gt;999%"))</f>
        <v>0</v>
      </c>
      <c r="K25" s="9">
        <f t="shared" ref="K25:K35" si="3">IF(H25=0, "-", IF((F25-H25)/H25&lt;10, (F25-H25)/H25, "&gt;999%"))</f>
        <v>0.21176470588235294</v>
      </c>
    </row>
    <row r="26" spans="1:11" x14ac:dyDescent="0.2">
      <c r="A26" s="7" t="s">
        <v>560</v>
      </c>
      <c r="B26" s="65">
        <v>15</v>
      </c>
      <c r="C26" s="34">
        <f>IF(B37=0, "-", B26/B37)</f>
        <v>0.23809523809523808</v>
      </c>
      <c r="D26" s="65">
        <v>22</v>
      </c>
      <c r="E26" s="9">
        <f>IF(D37=0, "-", D26/D37)</f>
        <v>0.29729729729729731</v>
      </c>
      <c r="F26" s="81">
        <v>173</v>
      </c>
      <c r="G26" s="34">
        <f>IF(F37=0, "-", F26/F37)</f>
        <v>0.25591715976331358</v>
      </c>
      <c r="H26" s="65">
        <v>209</v>
      </c>
      <c r="I26" s="9">
        <f>IF(H37=0, "-", H26/H37)</f>
        <v>0.31428571428571428</v>
      </c>
      <c r="J26" s="8">
        <f t="shared" si="2"/>
        <v>-0.31818181818181818</v>
      </c>
      <c r="K26" s="9">
        <f t="shared" si="3"/>
        <v>-0.17224880382775121</v>
      </c>
    </row>
    <row r="27" spans="1:11" x14ac:dyDescent="0.2">
      <c r="A27" s="7" t="s">
        <v>561</v>
      </c>
      <c r="B27" s="65">
        <v>0</v>
      </c>
      <c r="C27" s="34">
        <f>IF(B37=0, "-", B27/B37)</f>
        <v>0</v>
      </c>
      <c r="D27" s="65">
        <v>0</v>
      </c>
      <c r="E27" s="9">
        <f>IF(D37=0, "-", D27/D37)</f>
        <v>0</v>
      </c>
      <c r="F27" s="81">
        <v>1</v>
      </c>
      <c r="G27" s="34">
        <f>IF(F37=0, "-", F27/F37)</f>
        <v>1.4792899408284023E-3</v>
      </c>
      <c r="H27" s="65">
        <v>0</v>
      </c>
      <c r="I27" s="9">
        <f>IF(H37=0, "-", H27/H37)</f>
        <v>0</v>
      </c>
      <c r="J27" s="8" t="str">
        <f t="shared" si="2"/>
        <v>-</v>
      </c>
      <c r="K27" s="9" t="str">
        <f t="shared" si="3"/>
        <v>-</v>
      </c>
    </row>
    <row r="28" spans="1:11" x14ac:dyDescent="0.2">
      <c r="A28" s="7" t="s">
        <v>562</v>
      </c>
      <c r="B28" s="65">
        <v>0</v>
      </c>
      <c r="C28" s="34">
        <f>IF(B37=0, "-", B28/B37)</f>
        <v>0</v>
      </c>
      <c r="D28" s="65">
        <v>0</v>
      </c>
      <c r="E28" s="9">
        <f>IF(D37=0, "-", D28/D37)</f>
        <v>0</v>
      </c>
      <c r="F28" s="81">
        <v>6</v>
      </c>
      <c r="G28" s="34">
        <f>IF(F37=0, "-", F28/F37)</f>
        <v>8.8757396449704144E-3</v>
      </c>
      <c r="H28" s="65">
        <v>0</v>
      </c>
      <c r="I28" s="9">
        <f>IF(H37=0, "-", H28/H37)</f>
        <v>0</v>
      </c>
      <c r="J28" s="8" t="str">
        <f t="shared" si="2"/>
        <v>-</v>
      </c>
      <c r="K28" s="9" t="str">
        <f t="shared" si="3"/>
        <v>-</v>
      </c>
    </row>
    <row r="29" spans="1:11" x14ac:dyDescent="0.2">
      <c r="A29" s="7" t="s">
        <v>563</v>
      </c>
      <c r="B29" s="65">
        <v>31</v>
      </c>
      <c r="C29" s="34">
        <f>IF(B37=0, "-", B29/B37)</f>
        <v>0.49206349206349204</v>
      </c>
      <c r="D29" s="65">
        <v>26</v>
      </c>
      <c r="E29" s="9">
        <f>IF(D37=0, "-", D29/D37)</f>
        <v>0.35135135135135137</v>
      </c>
      <c r="F29" s="81">
        <v>321</v>
      </c>
      <c r="G29" s="34">
        <f>IF(F37=0, "-", F29/F37)</f>
        <v>0.47485207100591714</v>
      </c>
      <c r="H29" s="65">
        <v>310</v>
      </c>
      <c r="I29" s="9">
        <f>IF(H37=0, "-", H29/H37)</f>
        <v>0.46616541353383456</v>
      </c>
      <c r="J29" s="8">
        <f t="shared" si="2"/>
        <v>0.19230769230769232</v>
      </c>
      <c r="K29" s="9">
        <f t="shared" si="3"/>
        <v>3.5483870967741936E-2</v>
      </c>
    </row>
    <row r="30" spans="1:11" x14ac:dyDescent="0.2">
      <c r="A30" s="7" t="s">
        <v>564</v>
      </c>
      <c r="B30" s="65">
        <v>1</v>
      </c>
      <c r="C30" s="34">
        <f>IF(B37=0, "-", B30/B37)</f>
        <v>1.5873015873015872E-2</v>
      </c>
      <c r="D30" s="65">
        <v>1</v>
      </c>
      <c r="E30" s="9">
        <f>IF(D37=0, "-", D30/D37)</f>
        <v>1.3513513513513514E-2</v>
      </c>
      <c r="F30" s="81">
        <v>8</v>
      </c>
      <c r="G30" s="34">
        <f>IF(F37=0, "-", F30/F37)</f>
        <v>1.1834319526627219E-2</v>
      </c>
      <c r="H30" s="65">
        <v>9</v>
      </c>
      <c r="I30" s="9">
        <f>IF(H37=0, "-", H30/H37)</f>
        <v>1.3533834586466165E-2</v>
      </c>
      <c r="J30" s="8">
        <f t="shared" si="2"/>
        <v>0</v>
      </c>
      <c r="K30" s="9">
        <f t="shared" si="3"/>
        <v>-0.1111111111111111</v>
      </c>
    </row>
    <row r="31" spans="1:11" x14ac:dyDescent="0.2">
      <c r="A31" s="7" t="s">
        <v>565</v>
      </c>
      <c r="B31" s="65">
        <v>0</v>
      </c>
      <c r="C31" s="34">
        <f>IF(B37=0, "-", B31/B37)</f>
        <v>0</v>
      </c>
      <c r="D31" s="65">
        <v>7</v>
      </c>
      <c r="E31" s="9">
        <f>IF(D37=0, "-", D31/D37)</f>
        <v>9.45945945945946E-2</v>
      </c>
      <c r="F31" s="81">
        <v>21</v>
      </c>
      <c r="G31" s="34">
        <f>IF(F37=0, "-", F31/F37)</f>
        <v>3.1065088757396449E-2</v>
      </c>
      <c r="H31" s="65">
        <v>18</v>
      </c>
      <c r="I31" s="9">
        <f>IF(H37=0, "-", H31/H37)</f>
        <v>2.7067669172932331E-2</v>
      </c>
      <c r="J31" s="8">
        <f t="shared" si="2"/>
        <v>-1</v>
      </c>
      <c r="K31" s="9">
        <f t="shared" si="3"/>
        <v>0.16666666666666666</v>
      </c>
    </row>
    <row r="32" spans="1:11" x14ac:dyDescent="0.2">
      <c r="A32" s="7" t="s">
        <v>566</v>
      </c>
      <c r="B32" s="65">
        <v>0</v>
      </c>
      <c r="C32" s="34">
        <f>IF(B37=0, "-", B32/B37)</f>
        <v>0</v>
      </c>
      <c r="D32" s="65">
        <v>0</v>
      </c>
      <c r="E32" s="9">
        <f>IF(D37=0, "-", D32/D37)</f>
        <v>0</v>
      </c>
      <c r="F32" s="81">
        <v>5</v>
      </c>
      <c r="G32" s="34">
        <f>IF(F37=0, "-", F32/F37)</f>
        <v>7.3964497041420114E-3</v>
      </c>
      <c r="H32" s="65">
        <v>2</v>
      </c>
      <c r="I32" s="9">
        <f>IF(H37=0, "-", H32/H37)</f>
        <v>3.0075187969924814E-3</v>
      </c>
      <c r="J32" s="8" t="str">
        <f t="shared" si="2"/>
        <v>-</v>
      </c>
      <c r="K32" s="9">
        <f t="shared" si="3"/>
        <v>1.5</v>
      </c>
    </row>
    <row r="33" spans="1:11" x14ac:dyDescent="0.2">
      <c r="A33" s="7" t="s">
        <v>567</v>
      </c>
      <c r="B33" s="65">
        <v>0</v>
      </c>
      <c r="C33" s="34">
        <f>IF(B37=0, "-", B33/B37)</f>
        <v>0</v>
      </c>
      <c r="D33" s="65">
        <v>0</v>
      </c>
      <c r="E33" s="9">
        <f>IF(D37=0, "-", D33/D37)</f>
        <v>0</v>
      </c>
      <c r="F33" s="81">
        <v>0</v>
      </c>
      <c r="G33" s="34">
        <f>IF(F37=0, "-", F33/F37)</f>
        <v>0</v>
      </c>
      <c r="H33" s="65">
        <v>6</v>
      </c>
      <c r="I33" s="9">
        <f>IF(H37=0, "-", H33/H37)</f>
        <v>9.0225563909774441E-3</v>
      </c>
      <c r="J33" s="8" t="str">
        <f t="shared" si="2"/>
        <v>-</v>
      </c>
      <c r="K33" s="9">
        <f t="shared" si="3"/>
        <v>-1</v>
      </c>
    </row>
    <row r="34" spans="1:11" x14ac:dyDescent="0.2">
      <c r="A34" s="7" t="s">
        <v>568</v>
      </c>
      <c r="B34" s="65">
        <v>1</v>
      </c>
      <c r="C34" s="34">
        <f>IF(B37=0, "-", B34/B37)</f>
        <v>1.5873015873015872E-2</v>
      </c>
      <c r="D34" s="65">
        <v>5</v>
      </c>
      <c r="E34" s="9">
        <f>IF(D37=0, "-", D34/D37)</f>
        <v>6.7567567567567571E-2</v>
      </c>
      <c r="F34" s="81">
        <v>31</v>
      </c>
      <c r="G34" s="34">
        <f>IF(F37=0, "-", F34/F37)</f>
        <v>4.5857988165680472E-2</v>
      </c>
      <c r="H34" s="65">
        <v>19</v>
      </c>
      <c r="I34" s="9">
        <f>IF(H37=0, "-", H34/H37)</f>
        <v>2.8571428571428571E-2</v>
      </c>
      <c r="J34" s="8">
        <f t="shared" si="2"/>
        <v>-0.8</v>
      </c>
      <c r="K34" s="9">
        <f t="shared" si="3"/>
        <v>0.63157894736842102</v>
      </c>
    </row>
    <row r="35" spans="1:11" x14ac:dyDescent="0.2">
      <c r="A35" s="7" t="s">
        <v>569</v>
      </c>
      <c r="B35" s="65">
        <v>2</v>
      </c>
      <c r="C35" s="34">
        <f>IF(B37=0, "-", B35/B37)</f>
        <v>3.1746031746031744E-2</v>
      </c>
      <c r="D35" s="65">
        <v>0</v>
      </c>
      <c r="E35" s="9">
        <f>IF(D37=0, "-", D35/D37)</f>
        <v>0</v>
      </c>
      <c r="F35" s="81">
        <v>7</v>
      </c>
      <c r="G35" s="34">
        <f>IF(F37=0, "-", F35/F37)</f>
        <v>1.0355029585798817E-2</v>
      </c>
      <c r="H35" s="65">
        <v>7</v>
      </c>
      <c r="I35" s="9">
        <f>IF(H37=0, "-", H35/H37)</f>
        <v>1.0526315789473684E-2</v>
      </c>
      <c r="J35" s="8" t="str">
        <f t="shared" si="2"/>
        <v>-</v>
      </c>
      <c r="K35" s="9">
        <f t="shared" si="3"/>
        <v>0</v>
      </c>
    </row>
    <row r="36" spans="1:11" x14ac:dyDescent="0.2">
      <c r="A36" s="2"/>
      <c r="B36" s="68"/>
      <c r="C36" s="33"/>
      <c r="D36" s="68"/>
      <c r="E36" s="6"/>
      <c r="F36" s="82"/>
      <c r="G36" s="33"/>
      <c r="H36" s="68"/>
      <c r="I36" s="6"/>
      <c r="J36" s="5"/>
      <c r="K36" s="6"/>
    </row>
    <row r="37" spans="1:11" s="43" customFormat="1" x14ac:dyDescent="0.2">
      <c r="A37" s="162" t="s">
        <v>635</v>
      </c>
      <c r="B37" s="71">
        <f>SUM(B25:B36)</f>
        <v>63</v>
      </c>
      <c r="C37" s="40">
        <f>B37/7692</f>
        <v>8.1903276131045245E-3</v>
      </c>
      <c r="D37" s="71">
        <f>SUM(D25:D36)</f>
        <v>74</v>
      </c>
      <c r="E37" s="41">
        <f>D37/9098</f>
        <v>8.1336557485161571E-3</v>
      </c>
      <c r="F37" s="77">
        <f>SUM(F25:F36)</f>
        <v>676</v>
      </c>
      <c r="G37" s="42">
        <f>F37/106134</f>
        <v>6.3693067254602673E-3</v>
      </c>
      <c r="H37" s="71">
        <f>SUM(H25:H36)</f>
        <v>665</v>
      </c>
      <c r="I37" s="41">
        <f>H37/89434</f>
        <v>7.435650871033388E-3</v>
      </c>
      <c r="J37" s="37">
        <f>IF(D37=0, "-", IF((B37-D37)/D37&lt;10, (B37-D37)/D37, "&gt;999%"))</f>
        <v>-0.14864864864864866</v>
      </c>
      <c r="K37" s="38">
        <f>IF(H37=0, "-", IF((F37-H37)/H37&lt;10, (F37-H37)/H37, "&gt;999%"))</f>
        <v>1.6541353383458645E-2</v>
      </c>
    </row>
    <row r="38" spans="1:11" x14ac:dyDescent="0.2">
      <c r="B38" s="83"/>
      <c r="D38" s="83"/>
      <c r="F38" s="83"/>
      <c r="H38" s="83"/>
    </row>
    <row r="39" spans="1:11" x14ac:dyDescent="0.2">
      <c r="A39" s="163" t="s">
        <v>135</v>
      </c>
      <c r="B39" s="61" t="s">
        <v>12</v>
      </c>
      <c r="C39" s="62" t="s">
        <v>13</v>
      </c>
      <c r="D39" s="61" t="s">
        <v>12</v>
      </c>
      <c r="E39" s="63" t="s">
        <v>13</v>
      </c>
      <c r="F39" s="62" t="s">
        <v>12</v>
      </c>
      <c r="G39" s="62" t="s">
        <v>13</v>
      </c>
      <c r="H39" s="61" t="s">
        <v>12</v>
      </c>
      <c r="I39" s="63" t="s">
        <v>13</v>
      </c>
      <c r="J39" s="61"/>
      <c r="K39" s="63"/>
    </row>
    <row r="40" spans="1:11" x14ac:dyDescent="0.2">
      <c r="A40" s="7" t="s">
        <v>570</v>
      </c>
      <c r="B40" s="65">
        <v>4</v>
      </c>
      <c r="C40" s="34">
        <f>IF(B57=0, "-", B40/B57)</f>
        <v>2.564102564102564E-2</v>
      </c>
      <c r="D40" s="65">
        <v>3</v>
      </c>
      <c r="E40" s="9">
        <f>IF(D57=0, "-", D40/D57)</f>
        <v>1.9108280254777069E-2</v>
      </c>
      <c r="F40" s="81">
        <v>40</v>
      </c>
      <c r="G40" s="34">
        <f>IF(F57=0, "-", F40/F57)</f>
        <v>2.1881838074398249E-2</v>
      </c>
      <c r="H40" s="65">
        <v>21</v>
      </c>
      <c r="I40" s="9">
        <f>IF(H57=0, "-", H40/H57)</f>
        <v>1.4914772727272728E-2</v>
      </c>
      <c r="J40" s="8">
        <f t="shared" ref="J40:J55" si="4">IF(D40=0, "-", IF((B40-D40)/D40&lt;10, (B40-D40)/D40, "&gt;999%"))</f>
        <v>0.33333333333333331</v>
      </c>
      <c r="K40" s="9">
        <f t="shared" ref="K40:K55" si="5">IF(H40=0, "-", IF((F40-H40)/H40&lt;10, (F40-H40)/H40, "&gt;999%"))</f>
        <v>0.90476190476190477</v>
      </c>
    </row>
    <row r="41" spans="1:11" x14ac:dyDescent="0.2">
      <c r="A41" s="7" t="s">
        <v>571</v>
      </c>
      <c r="B41" s="65">
        <v>0</v>
      </c>
      <c r="C41" s="34">
        <f>IF(B57=0, "-", B41/B57)</f>
        <v>0</v>
      </c>
      <c r="D41" s="65">
        <v>0</v>
      </c>
      <c r="E41" s="9">
        <f>IF(D57=0, "-", D41/D57)</f>
        <v>0</v>
      </c>
      <c r="F41" s="81">
        <v>7</v>
      </c>
      <c r="G41" s="34">
        <f>IF(F57=0, "-", F41/F57)</f>
        <v>3.8293216630196935E-3</v>
      </c>
      <c r="H41" s="65">
        <v>2</v>
      </c>
      <c r="I41" s="9">
        <f>IF(H57=0, "-", H41/H57)</f>
        <v>1.4204545454545455E-3</v>
      </c>
      <c r="J41" s="8" t="str">
        <f t="shared" si="4"/>
        <v>-</v>
      </c>
      <c r="K41" s="9">
        <f t="shared" si="5"/>
        <v>2.5</v>
      </c>
    </row>
    <row r="42" spans="1:11" x14ac:dyDescent="0.2">
      <c r="A42" s="7" t="s">
        <v>572</v>
      </c>
      <c r="B42" s="65">
        <v>14</v>
      </c>
      <c r="C42" s="34">
        <f>IF(B57=0, "-", B42/B57)</f>
        <v>8.9743589743589744E-2</v>
      </c>
      <c r="D42" s="65">
        <v>1</v>
      </c>
      <c r="E42" s="9">
        <f>IF(D57=0, "-", D42/D57)</f>
        <v>6.369426751592357E-3</v>
      </c>
      <c r="F42" s="81">
        <v>76</v>
      </c>
      <c r="G42" s="34">
        <f>IF(F57=0, "-", F42/F57)</f>
        <v>4.1575492341356671E-2</v>
      </c>
      <c r="H42" s="65">
        <v>14</v>
      </c>
      <c r="I42" s="9">
        <f>IF(H57=0, "-", H42/H57)</f>
        <v>9.943181818181818E-3</v>
      </c>
      <c r="J42" s="8" t="str">
        <f t="shared" si="4"/>
        <v>&gt;999%</v>
      </c>
      <c r="K42" s="9">
        <f t="shared" si="5"/>
        <v>4.4285714285714288</v>
      </c>
    </row>
    <row r="43" spans="1:11" x14ac:dyDescent="0.2">
      <c r="A43" s="7" t="s">
        <v>573</v>
      </c>
      <c r="B43" s="65">
        <v>4</v>
      </c>
      <c r="C43" s="34">
        <f>IF(B57=0, "-", B43/B57)</f>
        <v>2.564102564102564E-2</v>
      </c>
      <c r="D43" s="65">
        <v>20</v>
      </c>
      <c r="E43" s="9">
        <f>IF(D57=0, "-", D43/D57)</f>
        <v>0.12738853503184713</v>
      </c>
      <c r="F43" s="81">
        <v>60</v>
      </c>
      <c r="G43" s="34">
        <f>IF(F57=0, "-", F43/F57)</f>
        <v>3.2822757111597371E-2</v>
      </c>
      <c r="H43" s="65">
        <v>79</v>
      </c>
      <c r="I43" s="9">
        <f>IF(H57=0, "-", H43/H57)</f>
        <v>5.6107954545454544E-2</v>
      </c>
      <c r="J43" s="8">
        <f t="shared" si="4"/>
        <v>-0.8</v>
      </c>
      <c r="K43" s="9">
        <f t="shared" si="5"/>
        <v>-0.24050632911392406</v>
      </c>
    </row>
    <row r="44" spans="1:11" x14ac:dyDescent="0.2">
      <c r="A44" s="7" t="s">
        <v>574</v>
      </c>
      <c r="B44" s="65">
        <v>3</v>
      </c>
      <c r="C44" s="34">
        <f>IF(B57=0, "-", B44/B57)</f>
        <v>1.9230769230769232E-2</v>
      </c>
      <c r="D44" s="65">
        <v>11</v>
      </c>
      <c r="E44" s="9">
        <f>IF(D57=0, "-", D44/D57)</f>
        <v>7.0063694267515922E-2</v>
      </c>
      <c r="F44" s="81">
        <v>116</v>
      </c>
      <c r="G44" s="34">
        <f>IF(F57=0, "-", F44/F57)</f>
        <v>6.3457330415754923E-2</v>
      </c>
      <c r="H44" s="65">
        <v>126</v>
      </c>
      <c r="I44" s="9">
        <f>IF(H57=0, "-", H44/H57)</f>
        <v>8.9488636363636367E-2</v>
      </c>
      <c r="J44" s="8">
        <f t="shared" si="4"/>
        <v>-0.72727272727272729</v>
      </c>
      <c r="K44" s="9">
        <f t="shared" si="5"/>
        <v>-7.9365079365079361E-2</v>
      </c>
    </row>
    <row r="45" spans="1:11" x14ac:dyDescent="0.2">
      <c r="A45" s="7" t="s">
        <v>56</v>
      </c>
      <c r="B45" s="65">
        <v>0</v>
      </c>
      <c r="C45" s="34">
        <f>IF(B57=0, "-", B45/B57)</f>
        <v>0</v>
      </c>
      <c r="D45" s="65">
        <v>0</v>
      </c>
      <c r="E45" s="9">
        <f>IF(D57=0, "-", D45/D57)</f>
        <v>0</v>
      </c>
      <c r="F45" s="81">
        <v>10</v>
      </c>
      <c r="G45" s="34">
        <f>IF(F57=0, "-", F45/F57)</f>
        <v>5.4704595185995622E-3</v>
      </c>
      <c r="H45" s="65">
        <v>12</v>
      </c>
      <c r="I45" s="9">
        <f>IF(H57=0, "-", H45/H57)</f>
        <v>8.5227272727272721E-3</v>
      </c>
      <c r="J45" s="8" t="str">
        <f t="shared" si="4"/>
        <v>-</v>
      </c>
      <c r="K45" s="9">
        <f t="shared" si="5"/>
        <v>-0.16666666666666666</v>
      </c>
    </row>
    <row r="46" spans="1:11" x14ac:dyDescent="0.2">
      <c r="A46" s="7" t="s">
        <v>575</v>
      </c>
      <c r="B46" s="65">
        <v>34</v>
      </c>
      <c r="C46" s="34">
        <f>IF(B57=0, "-", B46/B57)</f>
        <v>0.21794871794871795</v>
      </c>
      <c r="D46" s="65">
        <v>30</v>
      </c>
      <c r="E46" s="9">
        <f>IF(D57=0, "-", D46/D57)</f>
        <v>0.19108280254777071</v>
      </c>
      <c r="F46" s="81">
        <v>379</v>
      </c>
      <c r="G46" s="34">
        <f>IF(F57=0, "-", F46/F57)</f>
        <v>0.20733041575492342</v>
      </c>
      <c r="H46" s="65">
        <v>307</v>
      </c>
      <c r="I46" s="9">
        <f>IF(H57=0, "-", H46/H57)</f>
        <v>0.21803977272727273</v>
      </c>
      <c r="J46" s="8">
        <f t="shared" si="4"/>
        <v>0.13333333333333333</v>
      </c>
      <c r="K46" s="9">
        <f t="shared" si="5"/>
        <v>0.23452768729641693</v>
      </c>
    </row>
    <row r="47" spans="1:11" x14ac:dyDescent="0.2">
      <c r="A47" s="7" t="s">
        <v>576</v>
      </c>
      <c r="B47" s="65">
        <v>5</v>
      </c>
      <c r="C47" s="34">
        <f>IF(B57=0, "-", B47/B57)</f>
        <v>3.2051282051282048E-2</v>
      </c>
      <c r="D47" s="65">
        <v>2</v>
      </c>
      <c r="E47" s="9">
        <f>IF(D57=0, "-", D47/D57)</f>
        <v>1.2738853503184714E-2</v>
      </c>
      <c r="F47" s="81">
        <v>46</v>
      </c>
      <c r="G47" s="34">
        <f>IF(F57=0, "-", F47/F57)</f>
        <v>2.5164113785557989E-2</v>
      </c>
      <c r="H47" s="65">
        <v>29</v>
      </c>
      <c r="I47" s="9">
        <f>IF(H57=0, "-", H47/H57)</f>
        <v>2.0596590909090908E-2</v>
      </c>
      <c r="J47" s="8">
        <f t="shared" si="4"/>
        <v>1.5</v>
      </c>
      <c r="K47" s="9">
        <f t="shared" si="5"/>
        <v>0.58620689655172409</v>
      </c>
    </row>
    <row r="48" spans="1:11" x14ac:dyDescent="0.2">
      <c r="A48" s="7" t="s">
        <v>63</v>
      </c>
      <c r="B48" s="65">
        <v>17</v>
      </c>
      <c r="C48" s="34">
        <f>IF(B57=0, "-", B48/B57)</f>
        <v>0.10897435897435898</v>
      </c>
      <c r="D48" s="65">
        <v>24</v>
      </c>
      <c r="E48" s="9">
        <f>IF(D57=0, "-", D48/D57)</f>
        <v>0.15286624203821655</v>
      </c>
      <c r="F48" s="81">
        <v>226</v>
      </c>
      <c r="G48" s="34">
        <f>IF(F57=0, "-", F48/F57)</f>
        <v>0.12363238512035012</v>
      </c>
      <c r="H48" s="65">
        <v>158</v>
      </c>
      <c r="I48" s="9">
        <f>IF(H57=0, "-", H48/H57)</f>
        <v>0.11221590909090909</v>
      </c>
      <c r="J48" s="8">
        <f t="shared" si="4"/>
        <v>-0.29166666666666669</v>
      </c>
      <c r="K48" s="9">
        <f t="shared" si="5"/>
        <v>0.43037974683544306</v>
      </c>
    </row>
    <row r="49" spans="1:11" x14ac:dyDescent="0.2">
      <c r="A49" s="7" t="s">
        <v>577</v>
      </c>
      <c r="B49" s="65">
        <v>11</v>
      </c>
      <c r="C49" s="34">
        <f>IF(B57=0, "-", B49/B57)</f>
        <v>7.0512820512820512E-2</v>
      </c>
      <c r="D49" s="65">
        <v>13</v>
      </c>
      <c r="E49" s="9">
        <f>IF(D57=0, "-", D49/D57)</f>
        <v>8.2802547770700632E-2</v>
      </c>
      <c r="F49" s="81">
        <v>96</v>
      </c>
      <c r="G49" s="34">
        <f>IF(F57=0, "-", F49/F57)</f>
        <v>5.2516411378555797E-2</v>
      </c>
      <c r="H49" s="65">
        <v>77</v>
      </c>
      <c r="I49" s="9">
        <f>IF(H57=0, "-", H49/H57)</f>
        <v>5.46875E-2</v>
      </c>
      <c r="J49" s="8">
        <f t="shared" si="4"/>
        <v>-0.15384615384615385</v>
      </c>
      <c r="K49" s="9">
        <f t="shared" si="5"/>
        <v>0.24675324675324675</v>
      </c>
    </row>
    <row r="50" spans="1:11" x14ac:dyDescent="0.2">
      <c r="A50" s="7" t="s">
        <v>578</v>
      </c>
      <c r="B50" s="65">
        <v>6</v>
      </c>
      <c r="C50" s="34">
        <f>IF(B57=0, "-", B50/B57)</f>
        <v>3.8461538461538464E-2</v>
      </c>
      <c r="D50" s="65">
        <v>4</v>
      </c>
      <c r="E50" s="9">
        <f>IF(D57=0, "-", D50/D57)</f>
        <v>2.5477707006369428E-2</v>
      </c>
      <c r="F50" s="81">
        <v>110</v>
      </c>
      <c r="G50" s="34">
        <f>IF(F57=0, "-", F50/F57)</f>
        <v>6.0175054704595186E-2</v>
      </c>
      <c r="H50" s="65">
        <v>62</v>
      </c>
      <c r="I50" s="9">
        <f>IF(H57=0, "-", H50/H57)</f>
        <v>4.4034090909090912E-2</v>
      </c>
      <c r="J50" s="8">
        <f t="shared" si="4"/>
        <v>0.5</v>
      </c>
      <c r="K50" s="9">
        <f t="shared" si="5"/>
        <v>0.77419354838709675</v>
      </c>
    </row>
    <row r="51" spans="1:11" x14ac:dyDescent="0.2">
      <c r="A51" s="7" t="s">
        <v>579</v>
      </c>
      <c r="B51" s="65">
        <v>12</v>
      </c>
      <c r="C51" s="34">
        <f>IF(B57=0, "-", B51/B57)</f>
        <v>7.6923076923076927E-2</v>
      </c>
      <c r="D51" s="65">
        <v>7</v>
      </c>
      <c r="E51" s="9">
        <f>IF(D57=0, "-", D51/D57)</f>
        <v>4.4585987261146494E-2</v>
      </c>
      <c r="F51" s="81">
        <v>152</v>
      </c>
      <c r="G51" s="34">
        <f>IF(F57=0, "-", F51/F57)</f>
        <v>8.3150984682713341E-2</v>
      </c>
      <c r="H51" s="65">
        <v>65</v>
      </c>
      <c r="I51" s="9">
        <f>IF(H57=0, "-", H51/H57)</f>
        <v>4.6164772727272728E-2</v>
      </c>
      <c r="J51" s="8">
        <f t="shared" si="4"/>
        <v>0.7142857142857143</v>
      </c>
      <c r="K51" s="9">
        <f t="shared" si="5"/>
        <v>1.3384615384615384</v>
      </c>
    </row>
    <row r="52" spans="1:11" x14ac:dyDescent="0.2">
      <c r="A52" s="7" t="s">
        <v>580</v>
      </c>
      <c r="B52" s="65">
        <v>18</v>
      </c>
      <c r="C52" s="34">
        <f>IF(B57=0, "-", B52/B57)</f>
        <v>0.11538461538461539</v>
      </c>
      <c r="D52" s="65">
        <v>12</v>
      </c>
      <c r="E52" s="9">
        <f>IF(D57=0, "-", D52/D57)</f>
        <v>7.6433121019108277E-2</v>
      </c>
      <c r="F52" s="81">
        <v>205</v>
      </c>
      <c r="G52" s="34">
        <f>IF(F57=0, "-", F52/F57)</f>
        <v>0.11214442013129103</v>
      </c>
      <c r="H52" s="65">
        <v>145</v>
      </c>
      <c r="I52" s="9">
        <f>IF(H57=0, "-", H52/H57)</f>
        <v>0.10298295454545454</v>
      </c>
      <c r="J52" s="8">
        <f t="shared" si="4"/>
        <v>0.5</v>
      </c>
      <c r="K52" s="9">
        <f t="shared" si="5"/>
        <v>0.41379310344827586</v>
      </c>
    </row>
    <row r="53" spans="1:11" x14ac:dyDescent="0.2">
      <c r="A53" s="7" t="s">
        <v>581</v>
      </c>
      <c r="B53" s="65">
        <v>10</v>
      </c>
      <c r="C53" s="34">
        <f>IF(B57=0, "-", B53/B57)</f>
        <v>6.4102564102564097E-2</v>
      </c>
      <c r="D53" s="65">
        <v>3</v>
      </c>
      <c r="E53" s="9">
        <f>IF(D57=0, "-", D53/D57)</f>
        <v>1.9108280254777069E-2</v>
      </c>
      <c r="F53" s="81">
        <v>78</v>
      </c>
      <c r="G53" s="34">
        <f>IF(F57=0, "-", F53/F57)</f>
        <v>4.2669584245076587E-2</v>
      </c>
      <c r="H53" s="65">
        <v>64</v>
      </c>
      <c r="I53" s="9">
        <f>IF(H57=0, "-", H53/H57)</f>
        <v>4.5454545454545456E-2</v>
      </c>
      <c r="J53" s="8">
        <f t="shared" si="4"/>
        <v>2.3333333333333335</v>
      </c>
      <c r="K53" s="9">
        <f t="shared" si="5"/>
        <v>0.21875</v>
      </c>
    </row>
    <row r="54" spans="1:11" x14ac:dyDescent="0.2">
      <c r="A54" s="7" t="s">
        <v>582</v>
      </c>
      <c r="B54" s="65">
        <v>15</v>
      </c>
      <c r="C54" s="34">
        <f>IF(B57=0, "-", B54/B57)</f>
        <v>9.6153846153846159E-2</v>
      </c>
      <c r="D54" s="65">
        <v>25</v>
      </c>
      <c r="E54" s="9">
        <f>IF(D57=0, "-", D54/D57)</f>
        <v>0.15923566878980891</v>
      </c>
      <c r="F54" s="81">
        <v>202</v>
      </c>
      <c r="G54" s="34">
        <f>IF(F57=0, "-", F54/F57)</f>
        <v>0.11050328227571116</v>
      </c>
      <c r="H54" s="65">
        <v>229</v>
      </c>
      <c r="I54" s="9">
        <f>IF(H57=0, "-", H54/H57)</f>
        <v>0.16264204545454544</v>
      </c>
      <c r="J54" s="8">
        <f t="shared" si="4"/>
        <v>-0.4</v>
      </c>
      <c r="K54" s="9">
        <f t="shared" si="5"/>
        <v>-0.11790393013100436</v>
      </c>
    </row>
    <row r="55" spans="1:11" x14ac:dyDescent="0.2">
      <c r="A55" s="7" t="s">
        <v>583</v>
      </c>
      <c r="B55" s="65">
        <v>3</v>
      </c>
      <c r="C55" s="34">
        <f>IF(B57=0, "-", B55/B57)</f>
        <v>1.9230769230769232E-2</v>
      </c>
      <c r="D55" s="65">
        <v>2</v>
      </c>
      <c r="E55" s="9">
        <f>IF(D57=0, "-", D55/D57)</f>
        <v>1.2738853503184714E-2</v>
      </c>
      <c r="F55" s="81">
        <v>25</v>
      </c>
      <c r="G55" s="34">
        <f>IF(F57=0, "-", F55/F57)</f>
        <v>1.3676148796498906E-2</v>
      </c>
      <c r="H55" s="65">
        <v>18</v>
      </c>
      <c r="I55" s="9">
        <f>IF(H57=0, "-", H55/H57)</f>
        <v>1.278409090909091E-2</v>
      </c>
      <c r="J55" s="8">
        <f t="shared" si="4"/>
        <v>0.5</v>
      </c>
      <c r="K55" s="9">
        <f t="shared" si="5"/>
        <v>0.3888888888888889</v>
      </c>
    </row>
    <row r="56" spans="1:11" x14ac:dyDescent="0.2">
      <c r="A56" s="2"/>
      <c r="B56" s="68"/>
      <c r="C56" s="33"/>
      <c r="D56" s="68"/>
      <c r="E56" s="6"/>
      <c r="F56" s="82"/>
      <c r="G56" s="33"/>
      <c r="H56" s="68"/>
      <c r="I56" s="6"/>
      <c r="J56" s="5"/>
      <c r="K56" s="6"/>
    </row>
    <row r="57" spans="1:11" s="43" customFormat="1" x14ac:dyDescent="0.2">
      <c r="A57" s="162" t="s">
        <v>634</v>
      </c>
      <c r="B57" s="71">
        <f>SUM(B40:B56)</f>
        <v>156</v>
      </c>
      <c r="C57" s="40">
        <f>B57/7692</f>
        <v>2.0280811232449299E-2</v>
      </c>
      <c r="D57" s="71">
        <f>SUM(D40:D56)</f>
        <v>157</v>
      </c>
      <c r="E57" s="41">
        <f>D57/9098</f>
        <v>1.7256539898878875E-2</v>
      </c>
      <c r="F57" s="77">
        <f>SUM(F40:F56)</f>
        <v>1828</v>
      </c>
      <c r="G57" s="42">
        <f>F57/106134</f>
        <v>1.7223509902575988E-2</v>
      </c>
      <c r="H57" s="71">
        <f>SUM(H40:H56)</f>
        <v>1408</v>
      </c>
      <c r="I57" s="41">
        <f>H57/89434</f>
        <v>1.5743453272804526E-2</v>
      </c>
      <c r="J57" s="37">
        <f>IF(D57=0, "-", IF((B57-D57)/D57&lt;10, (B57-D57)/D57, "&gt;999%"))</f>
        <v>-6.369426751592357E-3</v>
      </c>
      <c r="K57" s="38">
        <f>IF(H57=0, "-", IF((F57-H57)/H57&lt;10, (F57-H57)/H57, "&gt;999%"))</f>
        <v>0.29829545454545453</v>
      </c>
    </row>
    <row r="58" spans="1:11" x14ac:dyDescent="0.2">
      <c r="B58" s="83"/>
      <c r="D58" s="83"/>
      <c r="F58" s="83"/>
      <c r="H58" s="83"/>
    </row>
    <row r="59" spans="1:11" x14ac:dyDescent="0.2">
      <c r="A59" s="27" t="s">
        <v>633</v>
      </c>
      <c r="B59" s="71">
        <v>379</v>
      </c>
      <c r="C59" s="40">
        <f>B59/7692</f>
        <v>4.9271970878835156E-2</v>
      </c>
      <c r="D59" s="71">
        <v>353</v>
      </c>
      <c r="E59" s="41">
        <f>D59/9098</f>
        <v>3.8799736205759508E-2</v>
      </c>
      <c r="F59" s="77">
        <v>4594</v>
      </c>
      <c r="G59" s="42">
        <f>F59/106134</f>
        <v>4.3284903989296547E-2</v>
      </c>
      <c r="H59" s="71">
        <v>3782</v>
      </c>
      <c r="I59" s="41">
        <f>H59/89434</f>
        <v>4.2288167810899654E-2</v>
      </c>
      <c r="J59" s="37">
        <f>IF(D59=0, "-", IF((B59-D59)/D59&lt;10, (B59-D59)/D59, "&gt;999%"))</f>
        <v>7.3654390934844188E-2</v>
      </c>
      <c r="K59" s="38">
        <f>IF(H59=0, "-", IF((F59-H59)/H59&lt;10, (F59-H59)/H59, "&gt;999%"))</f>
        <v>0.21470121628767846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28515625" customWidth="1"/>
    <col min="2" max="11" width="8.42578125" customWidth="1"/>
  </cols>
  <sheetData>
    <row r="1" spans="1:11" s="52" customFormat="1" ht="20.25" x14ac:dyDescent="0.3">
      <c r="A1" s="4" t="s">
        <v>10</v>
      </c>
      <c r="B1" s="198" t="s">
        <v>640</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4</v>
      </c>
      <c r="C7" s="39">
        <f>IF(B32=0, "-", B7/B32)</f>
        <v>1.0554089709762533E-2</v>
      </c>
      <c r="D7" s="65">
        <v>3</v>
      </c>
      <c r="E7" s="21">
        <f>IF(D32=0, "-", D7/D32)</f>
        <v>8.4985835694051E-3</v>
      </c>
      <c r="F7" s="81">
        <v>40</v>
      </c>
      <c r="G7" s="39">
        <f>IF(F32=0, "-", F7/F32)</f>
        <v>8.7070091423595997E-3</v>
      </c>
      <c r="H7" s="65">
        <v>21</v>
      </c>
      <c r="I7" s="21">
        <f>IF(H32=0, "-", H7/H32)</f>
        <v>5.5526176626123748E-3</v>
      </c>
      <c r="J7" s="20">
        <f t="shared" ref="J7:J30" si="0">IF(D7=0, "-", IF((B7-D7)/D7&lt;10, (B7-D7)/D7, "&gt;999%"))</f>
        <v>0.33333333333333331</v>
      </c>
      <c r="K7" s="21">
        <f t="shared" ref="K7:K30" si="1">IF(H7=0, "-", IF((F7-H7)/H7&lt;10, (F7-H7)/H7, "&gt;999%"))</f>
        <v>0.90476190476190477</v>
      </c>
    </row>
    <row r="8" spans="1:11" x14ac:dyDescent="0.2">
      <c r="A8" s="7" t="s">
        <v>41</v>
      </c>
      <c r="B8" s="65">
        <v>0</v>
      </c>
      <c r="C8" s="39">
        <f>IF(B32=0, "-", B8/B32)</f>
        <v>0</v>
      </c>
      <c r="D8" s="65">
        <v>0</v>
      </c>
      <c r="E8" s="21">
        <f>IF(D32=0, "-", D8/D32)</f>
        <v>0</v>
      </c>
      <c r="F8" s="81">
        <v>7</v>
      </c>
      <c r="G8" s="39">
        <f>IF(F32=0, "-", F8/F32)</f>
        <v>1.5237265999129299E-3</v>
      </c>
      <c r="H8" s="65">
        <v>2</v>
      </c>
      <c r="I8" s="21">
        <f>IF(H32=0, "-", H8/H32)</f>
        <v>5.2882072977260709E-4</v>
      </c>
      <c r="J8" s="20" t="str">
        <f t="shared" si="0"/>
        <v>-</v>
      </c>
      <c r="K8" s="21">
        <f t="shared" si="1"/>
        <v>2.5</v>
      </c>
    </row>
    <row r="9" spans="1:11" x14ac:dyDescent="0.2">
      <c r="A9" s="7" t="s">
        <v>44</v>
      </c>
      <c r="B9" s="65">
        <v>5</v>
      </c>
      <c r="C9" s="39">
        <f>IF(B32=0, "-", B9/B32)</f>
        <v>1.3192612137203167E-2</v>
      </c>
      <c r="D9" s="65">
        <v>4</v>
      </c>
      <c r="E9" s="21">
        <f>IF(D32=0, "-", D9/D32)</f>
        <v>1.1331444759206799E-2</v>
      </c>
      <c r="F9" s="81">
        <v>130</v>
      </c>
      <c r="G9" s="39">
        <f>IF(F32=0, "-", F9/F32)</f>
        <v>2.8297779712668697E-2</v>
      </c>
      <c r="H9" s="65">
        <v>74</v>
      </c>
      <c r="I9" s="21">
        <f>IF(H32=0, "-", H9/H32)</f>
        <v>1.9566367001586461E-2</v>
      </c>
      <c r="J9" s="20">
        <f t="shared" si="0"/>
        <v>0.25</v>
      </c>
      <c r="K9" s="21">
        <f t="shared" si="1"/>
        <v>0.7567567567567568</v>
      </c>
    </row>
    <row r="10" spans="1:11" x14ac:dyDescent="0.2">
      <c r="A10" s="7" t="s">
        <v>45</v>
      </c>
      <c r="B10" s="65">
        <v>1</v>
      </c>
      <c r="C10" s="39">
        <f>IF(B32=0, "-", B10/B32)</f>
        <v>2.6385224274406332E-3</v>
      </c>
      <c r="D10" s="65">
        <v>8</v>
      </c>
      <c r="E10" s="21">
        <f>IF(D32=0, "-", D10/D32)</f>
        <v>2.2662889518413599E-2</v>
      </c>
      <c r="F10" s="81">
        <v>82</v>
      </c>
      <c r="G10" s="39">
        <f>IF(F32=0, "-", F10/F32)</f>
        <v>1.7849368741837179E-2</v>
      </c>
      <c r="H10" s="65">
        <v>87</v>
      </c>
      <c r="I10" s="21">
        <f>IF(H32=0, "-", H10/H32)</f>
        <v>2.3003701745108407E-2</v>
      </c>
      <c r="J10" s="20">
        <f t="shared" si="0"/>
        <v>-0.875</v>
      </c>
      <c r="K10" s="21">
        <f t="shared" si="1"/>
        <v>-5.7471264367816091E-2</v>
      </c>
    </row>
    <row r="11" spans="1:11" x14ac:dyDescent="0.2">
      <c r="A11" s="7" t="s">
        <v>46</v>
      </c>
      <c r="B11" s="65">
        <v>14</v>
      </c>
      <c r="C11" s="39">
        <f>IF(B32=0, "-", B11/B32)</f>
        <v>3.6939313984168866E-2</v>
      </c>
      <c r="D11" s="65">
        <v>1</v>
      </c>
      <c r="E11" s="21">
        <f>IF(D32=0, "-", D11/D32)</f>
        <v>2.8328611898016999E-3</v>
      </c>
      <c r="F11" s="81">
        <v>76</v>
      </c>
      <c r="G11" s="39">
        <f>IF(F32=0, "-", F11/F32)</f>
        <v>1.654331737048324E-2</v>
      </c>
      <c r="H11" s="65">
        <v>14</v>
      </c>
      <c r="I11" s="21">
        <f>IF(H32=0, "-", H11/H32)</f>
        <v>3.7017451084082496E-3</v>
      </c>
      <c r="J11" s="20" t="str">
        <f t="shared" si="0"/>
        <v>&gt;999%</v>
      </c>
      <c r="K11" s="21">
        <f t="shared" si="1"/>
        <v>4.4285714285714288</v>
      </c>
    </row>
    <row r="12" spans="1:11" x14ac:dyDescent="0.2">
      <c r="A12" s="7" t="s">
        <v>47</v>
      </c>
      <c r="B12" s="65">
        <v>52</v>
      </c>
      <c r="C12" s="39">
        <f>IF(B32=0, "-", B12/B32)</f>
        <v>0.13720316622691292</v>
      </c>
      <c r="D12" s="65">
        <v>71</v>
      </c>
      <c r="E12" s="21">
        <f>IF(D32=0, "-", D12/D32)</f>
        <v>0.20113314447592068</v>
      </c>
      <c r="F12" s="81">
        <v>524</v>
      </c>
      <c r="G12" s="39">
        <f>IF(F32=0, "-", F12/F32)</f>
        <v>0.11406181976491075</v>
      </c>
      <c r="H12" s="65">
        <v>490</v>
      </c>
      <c r="I12" s="21">
        <f>IF(H32=0, "-", H12/H32)</f>
        <v>0.12956107879428874</v>
      </c>
      <c r="J12" s="20">
        <f t="shared" si="0"/>
        <v>-0.26760563380281688</v>
      </c>
      <c r="K12" s="21">
        <f t="shared" si="1"/>
        <v>6.9387755102040816E-2</v>
      </c>
    </row>
    <row r="13" spans="1:11" x14ac:dyDescent="0.2">
      <c r="A13" s="7" t="s">
        <v>50</v>
      </c>
      <c r="B13" s="65">
        <v>34</v>
      </c>
      <c r="C13" s="39">
        <f>IF(B32=0, "-", B13/B32)</f>
        <v>8.9709762532981532E-2</v>
      </c>
      <c r="D13" s="65">
        <v>46</v>
      </c>
      <c r="E13" s="21">
        <f>IF(D32=0, "-", D13/D32)</f>
        <v>0.13031161473087818</v>
      </c>
      <c r="F13" s="81">
        <v>586</v>
      </c>
      <c r="G13" s="39">
        <f>IF(F32=0, "-", F13/F32)</f>
        <v>0.12755768393556813</v>
      </c>
      <c r="H13" s="65">
        <v>610</v>
      </c>
      <c r="I13" s="21">
        <f>IF(H32=0, "-", H13/H32)</f>
        <v>0.16129032258064516</v>
      </c>
      <c r="J13" s="20">
        <f t="shared" si="0"/>
        <v>-0.2608695652173913</v>
      </c>
      <c r="K13" s="21">
        <f t="shared" si="1"/>
        <v>-3.9344262295081971E-2</v>
      </c>
    </row>
    <row r="14" spans="1:11" x14ac:dyDescent="0.2">
      <c r="A14" s="7" t="s">
        <v>54</v>
      </c>
      <c r="B14" s="65">
        <v>0</v>
      </c>
      <c r="C14" s="39">
        <f>IF(B32=0, "-", B14/B32)</f>
        <v>0</v>
      </c>
      <c r="D14" s="65">
        <v>4</v>
      </c>
      <c r="E14" s="21">
        <f>IF(D32=0, "-", D14/D32)</f>
        <v>1.1331444759206799E-2</v>
      </c>
      <c r="F14" s="81">
        <v>34</v>
      </c>
      <c r="G14" s="39">
        <f>IF(F32=0, "-", F14/F32)</f>
        <v>7.4009577710056592E-3</v>
      </c>
      <c r="H14" s="65">
        <v>27</v>
      </c>
      <c r="I14" s="21">
        <f>IF(H32=0, "-", H14/H32)</f>
        <v>7.1390798519301961E-3</v>
      </c>
      <c r="J14" s="20">
        <f t="shared" si="0"/>
        <v>-1</v>
      </c>
      <c r="K14" s="21">
        <f t="shared" si="1"/>
        <v>0.25925925925925924</v>
      </c>
    </row>
    <row r="15" spans="1:11" x14ac:dyDescent="0.2">
      <c r="A15" s="7" t="s">
        <v>56</v>
      </c>
      <c r="B15" s="65">
        <v>0</v>
      </c>
      <c r="C15" s="39">
        <f>IF(B32=0, "-", B15/B32)</f>
        <v>0</v>
      </c>
      <c r="D15" s="65">
        <v>0</v>
      </c>
      <c r="E15" s="21">
        <f>IF(D32=0, "-", D15/D32)</f>
        <v>0</v>
      </c>
      <c r="F15" s="81">
        <v>10</v>
      </c>
      <c r="G15" s="39">
        <f>IF(F32=0, "-", F15/F32)</f>
        <v>2.1767522855898999E-3</v>
      </c>
      <c r="H15" s="65">
        <v>12</v>
      </c>
      <c r="I15" s="21">
        <f>IF(H32=0, "-", H15/H32)</f>
        <v>3.1729243786356425E-3</v>
      </c>
      <c r="J15" s="20" t="str">
        <f t="shared" si="0"/>
        <v>-</v>
      </c>
      <c r="K15" s="21">
        <f t="shared" si="1"/>
        <v>-0.16666666666666666</v>
      </c>
    </row>
    <row r="16" spans="1:11" x14ac:dyDescent="0.2">
      <c r="A16" s="7" t="s">
        <v>57</v>
      </c>
      <c r="B16" s="65">
        <v>127</v>
      </c>
      <c r="C16" s="39">
        <f>IF(B32=0, "-", B16/B32)</f>
        <v>0.33509234828496043</v>
      </c>
      <c r="D16" s="65">
        <v>92</v>
      </c>
      <c r="E16" s="21">
        <f>IF(D32=0, "-", D16/D32)</f>
        <v>0.26062322946175637</v>
      </c>
      <c r="F16" s="81">
        <v>1418</v>
      </c>
      <c r="G16" s="39">
        <f>IF(F32=0, "-", F16/F32)</f>
        <v>0.30866347409664779</v>
      </c>
      <c r="H16" s="65">
        <v>1156</v>
      </c>
      <c r="I16" s="21">
        <f>IF(H32=0, "-", H16/H32)</f>
        <v>0.30565838180856691</v>
      </c>
      <c r="J16" s="20">
        <f t="shared" si="0"/>
        <v>0.38043478260869568</v>
      </c>
      <c r="K16" s="21">
        <f t="shared" si="1"/>
        <v>0.22664359861591696</v>
      </c>
    </row>
    <row r="17" spans="1:11" x14ac:dyDescent="0.2">
      <c r="A17" s="7" t="s">
        <v>60</v>
      </c>
      <c r="B17" s="65">
        <v>16</v>
      </c>
      <c r="C17" s="39">
        <f>IF(B32=0, "-", B17/B32)</f>
        <v>4.221635883905013E-2</v>
      </c>
      <c r="D17" s="65">
        <v>5</v>
      </c>
      <c r="E17" s="21">
        <f>IF(D32=0, "-", D17/D32)</f>
        <v>1.4164305949008499E-2</v>
      </c>
      <c r="F17" s="81">
        <v>112</v>
      </c>
      <c r="G17" s="39">
        <f>IF(F32=0, "-", F17/F32)</f>
        <v>2.4379625598606878E-2</v>
      </c>
      <c r="H17" s="65">
        <v>78</v>
      </c>
      <c r="I17" s="21">
        <f>IF(H32=0, "-", H17/H32)</f>
        <v>2.0624008461131677E-2</v>
      </c>
      <c r="J17" s="20">
        <f t="shared" si="0"/>
        <v>2.2000000000000002</v>
      </c>
      <c r="K17" s="21">
        <f t="shared" si="1"/>
        <v>0.4358974358974359</v>
      </c>
    </row>
    <row r="18" spans="1:11" x14ac:dyDescent="0.2">
      <c r="A18" s="7" t="s">
        <v>63</v>
      </c>
      <c r="B18" s="65">
        <v>17</v>
      </c>
      <c r="C18" s="39">
        <f>IF(B32=0, "-", B18/B32)</f>
        <v>4.4854881266490766E-2</v>
      </c>
      <c r="D18" s="65">
        <v>24</v>
      </c>
      <c r="E18" s="21">
        <f>IF(D32=0, "-", D18/D32)</f>
        <v>6.79886685552408E-2</v>
      </c>
      <c r="F18" s="81">
        <v>226</v>
      </c>
      <c r="G18" s="39">
        <f>IF(F32=0, "-", F18/F32)</f>
        <v>4.9194601654331739E-2</v>
      </c>
      <c r="H18" s="65">
        <v>158</v>
      </c>
      <c r="I18" s="21">
        <f>IF(H32=0, "-", H18/H32)</f>
        <v>4.1776837652035957E-2</v>
      </c>
      <c r="J18" s="20">
        <f t="shared" si="0"/>
        <v>-0.29166666666666669</v>
      </c>
      <c r="K18" s="21">
        <f t="shared" si="1"/>
        <v>0.43037974683544306</v>
      </c>
    </row>
    <row r="19" spans="1:11" x14ac:dyDescent="0.2">
      <c r="A19" s="7" t="s">
        <v>67</v>
      </c>
      <c r="B19" s="65">
        <v>2</v>
      </c>
      <c r="C19" s="39">
        <f>IF(B32=0, "-", B19/B32)</f>
        <v>5.2770448548812663E-3</v>
      </c>
      <c r="D19" s="65">
        <v>4</v>
      </c>
      <c r="E19" s="21">
        <f>IF(D32=0, "-", D19/D32)</f>
        <v>1.1331444759206799E-2</v>
      </c>
      <c r="F19" s="81">
        <v>85</v>
      </c>
      <c r="G19" s="39">
        <f>IF(F32=0, "-", F19/F32)</f>
        <v>1.8502394427514147E-2</v>
      </c>
      <c r="H19" s="65">
        <v>9</v>
      </c>
      <c r="I19" s="21">
        <f>IF(H32=0, "-", H19/H32)</f>
        <v>2.3796932839767319E-3</v>
      </c>
      <c r="J19" s="20">
        <f t="shared" si="0"/>
        <v>-0.5</v>
      </c>
      <c r="K19" s="21">
        <f t="shared" si="1"/>
        <v>8.4444444444444446</v>
      </c>
    </row>
    <row r="20" spans="1:11" x14ac:dyDescent="0.2">
      <c r="A20" s="7" t="s">
        <v>70</v>
      </c>
      <c r="B20" s="65">
        <v>11</v>
      </c>
      <c r="C20" s="39">
        <f>IF(B32=0, "-", B20/B32)</f>
        <v>2.9023746701846966E-2</v>
      </c>
      <c r="D20" s="65">
        <v>13</v>
      </c>
      <c r="E20" s="21">
        <f>IF(D32=0, "-", D20/D32)</f>
        <v>3.6827195467422094E-2</v>
      </c>
      <c r="F20" s="81">
        <v>96</v>
      </c>
      <c r="G20" s="39">
        <f>IF(F32=0, "-", F20/F32)</f>
        <v>2.0896821941663039E-2</v>
      </c>
      <c r="H20" s="65">
        <v>77</v>
      </c>
      <c r="I20" s="21">
        <f>IF(H32=0, "-", H20/H32)</f>
        <v>2.0359598096245372E-2</v>
      </c>
      <c r="J20" s="20">
        <f t="shared" si="0"/>
        <v>-0.15384615384615385</v>
      </c>
      <c r="K20" s="21">
        <f t="shared" si="1"/>
        <v>0.24675324675324675</v>
      </c>
    </row>
    <row r="21" spans="1:11" x14ac:dyDescent="0.2">
      <c r="A21" s="7" t="s">
        <v>71</v>
      </c>
      <c r="B21" s="65">
        <v>6</v>
      </c>
      <c r="C21" s="39">
        <f>IF(B32=0, "-", B21/B32)</f>
        <v>1.5831134564643801E-2</v>
      </c>
      <c r="D21" s="65">
        <v>11</v>
      </c>
      <c r="E21" s="21">
        <f>IF(D32=0, "-", D21/D32)</f>
        <v>3.1161473087818695E-2</v>
      </c>
      <c r="F21" s="81">
        <v>131</v>
      </c>
      <c r="G21" s="39">
        <f>IF(F32=0, "-", F21/F32)</f>
        <v>2.8515454941227689E-2</v>
      </c>
      <c r="H21" s="65">
        <v>80</v>
      </c>
      <c r="I21" s="21">
        <f>IF(H32=0, "-", H21/H32)</f>
        <v>2.1152829190904283E-2</v>
      </c>
      <c r="J21" s="20">
        <f t="shared" si="0"/>
        <v>-0.45454545454545453</v>
      </c>
      <c r="K21" s="21">
        <f t="shared" si="1"/>
        <v>0.63749999999999996</v>
      </c>
    </row>
    <row r="22" spans="1:11" x14ac:dyDescent="0.2">
      <c r="A22" s="7" t="s">
        <v>76</v>
      </c>
      <c r="B22" s="65">
        <v>12</v>
      </c>
      <c r="C22" s="39">
        <f>IF(B32=0, "-", B22/B32)</f>
        <v>3.1662269129287601E-2</v>
      </c>
      <c r="D22" s="65">
        <v>7</v>
      </c>
      <c r="E22" s="21">
        <f>IF(D32=0, "-", D22/D32)</f>
        <v>1.9830028328611898E-2</v>
      </c>
      <c r="F22" s="81">
        <v>157</v>
      </c>
      <c r="G22" s="39">
        <f>IF(F32=0, "-", F22/F32)</f>
        <v>3.4175010883761431E-2</v>
      </c>
      <c r="H22" s="65">
        <v>67</v>
      </c>
      <c r="I22" s="21">
        <f>IF(H32=0, "-", H22/H32)</f>
        <v>1.7715494447382338E-2</v>
      </c>
      <c r="J22" s="20">
        <f t="shared" si="0"/>
        <v>0.7142857142857143</v>
      </c>
      <c r="K22" s="21">
        <f t="shared" si="1"/>
        <v>1.3432835820895523</v>
      </c>
    </row>
    <row r="23" spans="1:11" x14ac:dyDescent="0.2">
      <c r="A23" s="7" t="s">
        <v>77</v>
      </c>
      <c r="B23" s="65">
        <v>24</v>
      </c>
      <c r="C23" s="39">
        <f>IF(B32=0, "-", B23/B32)</f>
        <v>6.3324538258575203E-2</v>
      </c>
      <c r="D23" s="65">
        <v>8</v>
      </c>
      <c r="E23" s="21">
        <f>IF(D32=0, "-", D23/D32)</f>
        <v>2.2662889518413599E-2</v>
      </c>
      <c r="F23" s="81">
        <v>187</v>
      </c>
      <c r="G23" s="39">
        <f>IF(F32=0, "-", F23/F32)</f>
        <v>4.0705267740531126E-2</v>
      </c>
      <c r="H23" s="65">
        <v>177</v>
      </c>
      <c r="I23" s="21">
        <f>IF(H32=0, "-", H23/H32)</f>
        <v>4.6800634584875725E-2</v>
      </c>
      <c r="J23" s="20">
        <f t="shared" si="0"/>
        <v>2</v>
      </c>
      <c r="K23" s="21">
        <f t="shared" si="1"/>
        <v>5.6497175141242938E-2</v>
      </c>
    </row>
    <row r="24" spans="1:11" x14ac:dyDescent="0.2">
      <c r="A24" s="7" t="s">
        <v>82</v>
      </c>
      <c r="B24" s="65">
        <v>0</v>
      </c>
      <c r="C24" s="39">
        <f>IF(B32=0, "-", B24/B32)</f>
        <v>0</v>
      </c>
      <c r="D24" s="65">
        <v>0</v>
      </c>
      <c r="E24" s="21">
        <f>IF(D32=0, "-", D24/D32)</f>
        <v>0</v>
      </c>
      <c r="F24" s="81">
        <v>1</v>
      </c>
      <c r="G24" s="39">
        <f>IF(F32=0, "-", F24/F32)</f>
        <v>2.1767522855898998E-4</v>
      </c>
      <c r="H24" s="65">
        <v>0</v>
      </c>
      <c r="I24" s="21">
        <f>IF(H32=0, "-", H24/H32)</f>
        <v>0</v>
      </c>
      <c r="J24" s="20" t="str">
        <f t="shared" si="0"/>
        <v>-</v>
      </c>
      <c r="K24" s="21" t="str">
        <f t="shared" si="1"/>
        <v>-</v>
      </c>
    </row>
    <row r="25" spans="1:11" x14ac:dyDescent="0.2">
      <c r="A25" s="7" t="s">
        <v>85</v>
      </c>
      <c r="B25" s="65">
        <v>3</v>
      </c>
      <c r="C25" s="39">
        <f>IF(B32=0, "-", B25/B32)</f>
        <v>7.9155672823219003E-3</v>
      </c>
      <c r="D25" s="65">
        <v>3</v>
      </c>
      <c r="E25" s="21">
        <f>IF(D32=0, "-", D25/D32)</f>
        <v>8.4985835694051E-3</v>
      </c>
      <c r="F25" s="81">
        <v>65</v>
      </c>
      <c r="G25" s="39">
        <f>IF(F32=0, "-", F25/F32)</f>
        <v>1.4148889856334348E-2</v>
      </c>
      <c r="H25" s="65">
        <v>56</v>
      </c>
      <c r="I25" s="21">
        <f>IF(H32=0, "-", H25/H32)</f>
        <v>1.4806980433632998E-2</v>
      </c>
      <c r="J25" s="20">
        <f t="shared" si="0"/>
        <v>0</v>
      </c>
      <c r="K25" s="21">
        <f t="shared" si="1"/>
        <v>0.16071428571428573</v>
      </c>
    </row>
    <row r="26" spans="1:11" x14ac:dyDescent="0.2">
      <c r="A26" s="7" t="s">
        <v>87</v>
      </c>
      <c r="B26" s="65">
        <v>18</v>
      </c>
      <c r="C26" s="39">
        <f>IF(B32=0, "-", B26/B32)</f>
        <v>4.7493403693931395E-2</v>
      </c>
      <c r="D26" s="65">
        <v>12</v>
      </c>
      <c r="E26" s="21">
        <f>IF(D32=0, "-", D26/D32)</f>
        <v>3.39943342776204E-2</v>
      </c>
      <c r="F26" s="81">
        <v>205</v>
      </c>
      <c r="G26" s="39">
        <f>IF(F32=0, "-", F26/F32)</f>
        <v>4.4623421854592948E-2</v>
      </c>
      <c r="H26" s="65">
        <v>151</v>
      </c>
      <c r="I26" s="21">
        <f>IF(H32=0, "-", H26/H32)</f>
        <v>3.9925965097831834E-2</v>
      </c>
      <c r="J26" s="20">
        <f t="shared" si="0"/>
        <v>0.5</v>
      </c>
      <c r="K26" s="21">
        <f t="shared" si="1"/>
        <v>0.35761589403973509</v>
      </c>
    </row>
    <row r="27" spans="1:11" x14ac:dyDescent="0.2">
      <c r="A27" s="7" t="s">
        <v>93</v>
      </c>
      <c r="B27" s="65">
        <v>11</v>
      </c>
      <c r="C27" s="39">
        <f>IF(B32=0, "-", B27/B32)</f>
        <v>2.9023746701846966E-2</v>
      </c>
      <c r="D27" s="65">
        <v>8</v>
      </c>
      <c r="E27" s="21">
        <f>IF(D32=0, "-", D27/D32)</f>
        <v>2.2662889518413599E-2</v>
      </c>
      <c r="F27" s="81">
        <v>109</v>
      </c>
      <c r="G27" s="39">
        <f>IF(F32=0, "-", F27/F32)</f>
        <v>2.372659991292991E-2</v>
      </c>
      <c r="H27" s="65">
        <v>83</v>
      </c>
      <c r="I27" s="21">
        <f>IF(H32=0, "-", H27/H32)</f>
        <v>2.1946060285563194E-2</v>
      </c>
      <c r="J27" s="20">
        <f t="shared" si="0"/>
        <v>0.375</v>
      </c>
      <c r="K27" s="21">
        <f t="shared" si="1"/>
        <v>0.31325301204819278</v>
      </c>
    </row>
    <row r="28" spans="1:11" x14ac:dyDescent="0.2">
      <c r="A28" s="7" t="s">
        <v>94</v>
      </c>
      <c r="B28" s="65">
        <v>2</v>
      </c>
      <c r="C28" s="39">
        <f>IF(B32=0, "-", B28/B32)</f>
        <v>5.2770448548812663E-3</v>
      </c>
      <c r="D28" s="65">
        <v>2</v>
      </c>
      <c r="E28" s="21">
        <f>IF(D32=0, "-", D28/D32)</f>
        <v>5.6657223796033997E-3</v>
      </c>
      <c r="F28" s="81">
        <v>79</v>
      </c>
      <c r="G28" s="39">
        <f>IF(F32=0, "-", F28/F32)</f>
        <v>1.7196343056160208E-2</v>
      </c>
      <c r="H28" s="65">
        <v>99</v>
      </c>
      <c r="I28" s="21">
        <f>IF(H32=0, "-", H28/H32)</f>
        <v>2.6176626123744051E-2</v>
      </c>
      <c r="J28" s="20">
        <f t="shared" si="0"/>
        <v>0</v>
      </c>
      <c r="K28" s="21">
        <f t="shared" si="1"/>
        <v>-0.20202020202020202</v>
      </c>
    </row>
    <row r="29" spans="1:11" x14ac:dyDescent="0.2">
      <c r="A29" s="7" t="s">
        <v>96</v>
      </c>
      <c r="B29" s="65">
        <v>17</v>
      </c>
      <c r="C29" s="39">
        <f>IF(B32=0, "-", B29/B32)</f>
        <v>4.4854881266490766E-2</v>
      </c>
      <c r="D29" s="65">
        <v>25</v>
      </c>
      <c r="E29" s="21">
        <f>IF(D32=0, "-", D29/D32)</f>
        <v>7.0821529745042494E-2</v>
      </c>
      <c r="F29" s="81">
        <v>209</v>
      </c>
      <c r="G29" s="39">
        <f>IF(F32=0, "-", F29/F32)</f>
        <v>4.5494122768828908E-2</v>
      </c>
      <c r="H29" s="65">
        <v>236</v>
      </c>
      <c r="I29" s="21">
        <f>IF(H32=0, "-", H29/H32)</f>
        <v>6.2400846113167638E-2</v>
      </c>
      <c r="J29" s="20">
        <f t="shared" si="0"/>
        <v>-0.32</v>
      </c>
      <c r="K29" s="21">
        <f t="shared" si="1"/>
        <v>-0.11440677966101695</v>
      </c>
    </row>
    <row r="30" spans="1:11" x14ac:dyDescent="0.2">
      <c r="A30" s="7" t="s">
        <v>97</v>
      </c>
      <c r="B30" s="65">
        <v>3</v>
      </c>
      <c r="C30" s="39">
        <f>IF(B32=0, "-", B30/B32)</f>
        <v>7.9155672823219003E-3</v>
      </c>
      <c r="D30" s="65">
        <v>2</v>
      </c>
      <c r="E30" s="21">
        <f>IF(D32=0, "-", D30/D32)</f>
        <v>5.6657223796033997E-3</v>
      </c>
      <c r="F30" s="81">
        <v>25</v>
      </c>
      <c r="G30" s="39">
        <f>IF(F32=0, "-", F30/F32)</f>
        <v>5.4418807139747496E-3</v>
      </c>
      <c r="H30" s="65">
        <v>18</v>
      </c>
      <c r="I30" s="21">
        <f>IF(H32=0, "-", H30/H32)</f>
        <v>4.7593865679534638E-3</v>
      </c>
      <c r="J30" s="20">
        <f t="shared" si="0"/>
        <v>0.5</v>
      </c>
      <c r="K30" s="21">
        <f t="shared" si="1"/>
        <v>0.3888888888888889</v>
      </c>
    </row>
    <row r="31" spans="1:11" x14ac:dyDescent="0.2">
      <c r="A31" s="2"/>
      <c r="B31" s="68"/>
      <c r="C31" s="33"/>
      <c r="D31" s="68"/>
      <c r="E31" s="6"/>
      <c r="F31" s="82"/>
      <c r="G31" s="33"/>
      <c r="H31" s="68"/>
      <c r="I31" s="6"/>
      <c r="J31" s="5"/>
      <c r="K31" s="6"/>
    </row>
    <row r="32" spans="1:11" s="43" customFormat="1" x14ac:dyDescent="0.2">
      <c r="A32" s="162" t="s">
        <v>633</v>
      </c>
      <c r="B32" s="71">
        <f>SUM(B7:B31)</f>
        <v>379</v>
      </c>
      <c r="C32" s="40">
        <v>1</v>
      </c>
      <c r="D32" s="71">
        <f>SUM(D7:D31)</f>
        <v>353</v>
      </c>
      <c r="E32" s="41">
        <v>1</v>
      </c>
      <c r="F32" s="77">
        <f>SUM(F7:F31)</f>
        <v>4594</v>
      </c>
      <c r="G32" s="42">
        <v>1</v>
      </c>
      <c r="H32" s="71">
        <f>SUM(H7:H31)</f>
        <v>3782</v>
      </c>
      <c r="I32" s="41">
        <v>1</v>
      </c>
      <c r="J32" s="37">
        <f>IF(D32=0, "-", (B32-D32)/D32)</f>
        <v>7.3654390934844188E-2</v>
      </c>
      <c r="K32" s="38">
        <f>IF(H32=0, "-", (F32-H32)/H32)</f>
        <v>0.21470121628767846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320</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256</v>
      </c>
      <c r="B9" s="65">
        <v>5</v>
      </c>
      <c r="C9" s="66">
        <v>3</v>
      </c>
      <c r="D9" s="65">
        <v>23</v>
      </c>
      <c r="E9" s="66">
        <v>9</v>
      </c>
      <c r="F9" s="67"/>
      <c r="G9" s="65">
        <f>B9-C9</f>
        <v>2</v>
      </c>
      <c r="H9" s="66">
        <f>D9-E9</f>
        <v>14</v>
      </c>
      <c r="I9" s="20">
        <f>IF(C9=0, "-", IF(G9/C9&lt;10, G9/C9, "&gt;999%"))</f>
        <v>0.66666666666666663</v>
      </c>
      <c r="J9" s="21">
        <f>IF(E9=0, "-", IF(H9/E9&lt;10, H9/E9, "&gt;999%"))</f>
        <v>1.5555555555555556</v>
      </c>
    </row>
    <row r="10" spans="1:10" x14ac:dyDescent="0.2">
      <c r="A10" s="158" t="s">
        <v>217</v>
      </c>
      <c r="B10" s="65">
        <v>0</v>
      </c>
      <c r="C10" s="66">
        <v>0</v>
      </c>
      <c r="D10" s="65">
        <v>5</v>
      </c>
      <c r="E10" s="66">
        <v>5</v>
      </c>
      <c r="F10" s="67"/>
      <c r="G10" s="65">
        <f>B10-C10</f>
        <v>0</v>
      </c>
      <c r="H10" s="66">
        <f>D10-E10</f>
        <v>0</v>
      </c>
      <c r="I10" s="20" t="str">
        <f>IF(C10=0, "-", IF(G10/C10&lt;10, G10/C10, "&gt;999%"))</f>
        <v>-</v>
      </c>
      <c r="J10" s="21">
        <f>IF(E10=0, "-", IF(H10/E10&lt;10, H10/E10, "&gt;999%"))</f>
        <v>0</v>
      </c>
    </row>
    <row r="11" spans="1:10" x14ac:dyDescent="0.2">
      <c r="A11" s="158" t="s">
        <v>421</v>
      </c>
      <c r="B11" s="65">
        <v>1</v>
      </c>
      <c r="C11" s="66">
        <v>1</v>
      </c>
      <c r="D11" s="65">
        <v>16</v>
      </c>
      <c r="E11" s="66">
        <v>44</v>
      </c>
      <c r="F11" s="67"/>
      <c r="G11" s="65">
        <f>B11-C11</f>
        <v>0</v>
      </c>
      <c r="H11" s="66">
        <f>D11-E11</f>
        <v>-28</v>
      </c>
      <c r="I11" s="20">
        <f>IF(C11=0, "-", IF(G11/C11&lt;10, G11/C11, "&gt;999%"))</f>
        <v>0</v>
      </c>
      <c r="J11" s="21">
        <f>IF(E11=0, "-", IF(H11/E11&lt;10, H11/E11, "&gt;999%"))</f>
        <v>-0.63636363636363635</v>
      </c>
    </row>
    <row r="12" spans="1:10" s="160" customFormat="1" x14ac:dyDescent="0.2">
      <c r="A12" s="178" t="s">
        <v>641</v>
      </c>
      <c r="B12" s="71">
        <v>6</v>
      </c>
      <c r="C12" s="72">
        <v>4</v>
      </c>
      <c r="D12" s="71">
        <v>45</v>
      </c>
      <c r="E12" s="72">
        <v>58</v>
      </c>
      <c r="F12" s="73"/>
      <c r="G12" s="71">
        <f>B12-C12</f>
        <v>2</v>
      </c>
      <c r="H12" s="72">
        <f>D12-E12</f>
        <v>-13</v>
      </c>
      <c r="I12" s="37">
        <f>IF(C12=0, "-", IF(G12/C12&lt;10, G12/C12, "&gt;999%"))</f>
        <v>0.5</v>
      </c>
      <c r="J12" s="38">
        <f>IF(E12=0, "-", IF(H12/E12&lt;10, H12/E12, "&gt;999%"))</f>
        <v>-0.22413793103448276</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321</v>
      </c>
      <c r="B15" s="65">
        <v>0</v>
      </c>
      <c r="C15" s="66">
        <v>0</v>
      </c>
      <c r="D15" s="65">
        <v>3</v>
      </c>
      <c r="E15" s="66">
        <v>0</v>
      </c>
      <c r="F15" s="67"/>
      <c r="G15" s="65">
        <f>B15-C15</f>
        <v>0</v>
      </c>
      <c r="H15" s="66">
        <f>D15-E15</f>
        <v>3</v>
      </c>
      <c r="I15" s="20" t="str">
        <f>IF(C15=0, "-", IF(G15/C15&lt;10, G15/C15, "&gt;999%"))</f>
        <v>-</v>
      </c>
      <c r="J15" s="21" t="str">
        <f>IF(E15=0, "-", IF(H15/E15&lt;10, H15/E15, "&gt;999%"))</f>
        <v>-</v>
      </c>
    </row>
    <row r="16" spans="1:10" s="160" customFormat="1" x14ac:dyDescent="0.2">
      <c r="A16" s="178" t="s">
        <v>642</v>
      </c>
      <c r="B16" s="71">
        <v>0</v>
      </c>
      <c r="C16" s="72">
        <v>0</v>
      </c>
      <c r="D16" s="71">
        <v>3</v>
      </c>
      <c r="E16" s="72">
        <v>0</v>
      </c>
      <c r="F16" s="73"/>
      <c r="G16" s="71">
        <f>B16-C16</f>
        <v>0</v>
      </c>
      <c r="H16" s="72">
        <f>D16-E16</f>
        <v>3</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338</v>
      </c>
      <c r="B19" s="65">
        <v>1</v>
      </c>
      <c r="C19" s="66">
        <v>1</v>
      </c>
      <c r="D19" s="65">
        <v>6</v>
      </c>
      <c r="E19" s="66">
        <v>4</v>
      </c>
      <c r="F19" s="67"/>
      <c r="G19" s="65">
        <f>B19-C19</f>
        <v>0</v>
      </c>
      <c r="H19" s="66">
        <f>D19-E19</f>
        <v>2</v>
      </c>
      <c r="I19" s="20">
        <f>IF(C19=0, "-", IF(G19/C19&lt;10, G19/C19, "&gt;999%"))</f>
        <v>0</v>
      </c>
      <c r="J19" s="21">
        <f>IF(E19=0, "-", IF(H19/E19&lt;10, H19/E19, "&gt;999%"))</f>
        <v>0.5</v>
      </c>
    </row>
    <row r="20" spans="1:10" x14ac:dyDescent="0.2">
      <c r="A20" s="158" t="s">
        <v>481</v>
      </c>
      <c r="B20" s="65">
        <v>2</v>
      </c>
      <c r="C20" s="66">
        <v>0</v>
      </c>
      <c r="D20" s="65">
        <v>6</v>
      </c>
      <c r="E20" s="66">
        <v>1</v>
      </c>
      <c r="F20" s="67"/>
      <c r="G20" s="65">
        <f>B20-C20</f>
        <v>2</v>
      </c>
      <c r="H20" s="66">
        <f>D20-E20</f>
        <v>5</v>
      </c>
      <c r="I20" s="20" t="str">
        <f>IF(C20=0, "-", IF(G20/C20&lt;10, G20/C20, "&gt;999%"))</f>
        <v>-</v>
      </c>
      <c r="J20" s="21">
        <f>IF(E20=0, "-", IF(H20/E20&lt;10, H20/E20, "&gt;999%"))</f>
        <v>5</v>
      </c>
    </row>
    <row r="21" spans="1:10" s="160" customFormat="1" x14ac:dyDescent="0.2">
      <c r="A21" s="178" t="s">
        <v>643</v>
      </c>
      <c r="B21" s="71">
        <v>3</v>
      </c>
      <c r="C21" s="72">
        <v>1</v>
      </c>
      <c r="D21" s="71">
        <v>12</v>
      </c>
      <c r="E21" s="72">
        <v>5</v>
      </c>
      <c r="F21" s="73"/>
      <c r="G21" s="71">
        <f>B21-C21</f>
        <v>2</v>
      </c>
      <c r="H21" s="72">
        <f>D21-E21</f>
        <v>7</v>
      </c>
      <c r="I21" s="37">
        <f>IF(C21=0, "-", IF(G21/C21&lt;10, G21/C21, "&gt;999%"))</f>
        <v>2</v>
      </c>
      <c r="J21" s="38">
        <f>IF(E21=0, "-", IF(H21/E21&lt;10, H21/E21, "&gt;999%"))</f>
        <v>1.4</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214</v>
      </c>
      <c r="B24" s="65">
        <v>4</v>
      </c>
      <c r="C24" s="66">
        <v>2</v>
      </c>
      <c r="D24" s="65">
        <v>37</v>
      </c>
      <c r="E24" s="66">
        <v>24</v>
      </c>
      <c r="F24" s="67"/>
      <c r="G24" s="65">
        <f t="shared" ref="G24:G41" si="0">B24-C24</f>
        <v>2</v>
      </c>
      <c r="H24" s="66">
        <f t="shared" ref="H24:H41" si="1">D24-E24</f>
        <v>13</v>
      </c>
      <c r="I24" s="20">
        <f t="shared" ref="I24:I41" si="2">IF(C24=0, "-", IF(G24/C24&lt;10, G24/C24, "&gt;999%"))</f>
        <v>1</v>
      </c>
      <c r="J24" s="21">
        <f t="shared" ref="J24:J41" si="3">IF(E24=0, "-", IF(H24/E24&lt;10, H24/E24, "&gt;999%"))</f>
        <v>0.54166666666666663</v>
      </c>
    </row>
    <row r="25" spans="1:10" x14ac:dyDescent="0.2">
      <c r="A25" s="158" t="s">
        <v>236</v>
      </c>
      <c r="B25" s="65">
        <v>0</v>
      </c>
      <c r="C25" s="66">
        <v>18</v>
      </c>
      <c r="D25" s="65">
        <v>36</v>
      </c>
      <c r="E25" s="66">
        <v>249</v>
      </c>
      <c r="F25" s="67"/>
      <c r="G25" s="65">
        <f t="shared" si="0"/>
        <v>-18</v>
      </c>
      <c r="H25" s="66">
        <f t="shared" si="1"/>
        <v>-213</v>
      </c>
      <c r="I25" s="20">
        <f t="shared" si="2"/>
        <v>-1</v>
      </c>
      <c r="J25" s="21">
        <f t="shared" si="3"/>
        <v>-0.85542168674698793</v>
      </c>
    </row>
    <row r="26" spans="1:10" x14ac:dyDescent="0.2">
      <c r="A26" s="158" t="s">
        <v>311</v>
      </c>
      <c r="B26" s="65">
        <v>0</v>
      </c>
      <c r="C26" s="66">
        <v>1</v>
      </c>
      <c r="D26" s="65">
        <v>0</v>
      </c>
      <c r="E26" s="66">
        <v>13</v>
      </c>
      <c r="F26" s="67"/>
      <c r="G26" s="65">
        <f t="shared" si="0"/>
        <v>-1</v>
      </c>
      <c r="H26" s="66">
        <f t="shared" si="1"/>
        <v>-13</v>
      </c>
      <c r="I26" s="20">
        <f t="shared" si="2"/>
        <v>-1</v>
      </c>
      <c r="J26" s="21">
        <f t="shared" si="3"/>
        <v>-1</v>
      </c>
    </row>
    <row r="27" spans="1:10" x14ac:dyDescent="0.2">
      <c r="A27" s="158" t="s">
        <v>257</v>
      </c>
      <c r="B27" s="65">
        <v>0</v>
      </c>
      <c r="C27" s="66">
        <v>4</v>
      </c>
      <c r="D27" s="65">
        <v>62</v>
      </c>
      <c r="E27" s="66">
        <v>62</v>
      </c>
      <c r="F27" s="67"/>
      <c r="G27" s="65">
        <f t="shared" si="0"/>
        <v>-4</v>
      </c>
      <c r="H27" s="66">
        <f t="shared" si="1"/>
        <v>0</v>
      </c>
      <c r="I27" s="20">
        <f t="shared" si="2"/>
        <v>-1</v>
      </c>
      <c r="J27" s="21">
        <f t="shared" si="3"/>
        <v>0</v>
      </c>
    </row>
    <row r="28" spans="1:10" x14ac:dyDescent="0.2">
      <c r="A28" s="158" t="s">
        <v>322</v>
      </c>
      <c r="B28" s="65">
        <v>1</v>
      </c>
      <c r="C28" s="66">
        <v>0</v>
      </c>
      <c r="D28" s="65">
        <v>14</v>
      </c>
      <c r="E28" s="66">
        <v>12</v>
      </c>
      <c r="F28" s="67"/>
      <c r="G28" s="65">
        <f t="shared" si="0"/>
        <v>1</v>
      </c>
      <c r="H28" s="66">
        <f t="shared" si="1"/>
        <v>2</v>
      </c>
      <c r="I28" s="20" t="str">
        <f t="shared" si="2"/>
        <v>-</v>
      </c>
      <c r="J28" s="21">
        <f t="shared" si="3"/>
        <v>0.16666666666666666</v>
      </c>
    </row>
    <row r="29" spans="1:10" x14ac:dyDescent="0.2">
      <c r="A29" s="158" t="s">
        <v>258</v>
      </c>
      <c r="B29" s="65">
        <v>2</v>
      </c>
      <c r="C29" s="66">
        <v>1</v>
      </c>
      <c r="D29" s="65">
        <v>52</v>
      </c>
      <c r="E29" s="66">
        <v>27</v>
      </c>
      <c r="F29" s="67"/>
      <c r="G29" s="65">
        <f t="shared" si="0"/>
        <v>1</v>
      </c>
      <c r="H29" s="66">
        <f t="shared" si="1"/>
        <v>25</v>
      </c>
      <c r="I29" s="20">
        <f t="shared" si="2"/>
        <v>1</v>
      </c>
      <c r="J29" s="21">
        <f t="shared" si="3"/>
        <v>0.92592592592592593</v>
      </c>
    </row>
    <row r="30" spans="1:10" x14ac:dyDescent="0.2">
      <c r="A30" s="158" t="s">
        <v>275</v>
      </c>
      <c r="B30" s="65">
        <v>0</v>
      </c>
      <c r="C30" s="66">
        <v>1</v>
      </c>
      <c r="D30" s="65">
        <v>10</v>
      </c>
      <c r="E30" s="66">
        <v>13</v>
      </c>
      <c r="F30" s="67"/>
      <c r="G30" s="65">
        <f t="shared" si="0"/>
        <v>-1</v>
      </c>
      <c r="H30" s="66">
        <f t="shared" si="1"/>
        <v>-3</v>
      </c>
      <c r="I30" s="20">
        <f t="shared" si="2"/>
        <v>-1</v>
      </c>
      <c r="J30" s="21">
        <f t="shared" si="3"/>
        <v>-0.23076923076923078</v>
      </c>
    </row>
    <row r="31" spans="1:10" x14ac:dyDescent="0.2">
      <c r="A31" s="158" t="s">
        <v>276</v>
      </c>
      <c r="B31" s="65">
        <v>4</v>
      </c>
      <c r="C31" s="66">
        <v>3</v>
      </c>
      <c r="D31" s="65">
        <v>8</v>
      </c>
      <c r="E31" s="66">
        <v>8</v>
      </c>
      <c r="F31" s="67"/>
      <c r="G31" s="65">
        <f t="shared" si="0"/>
        <v>1</v>
      </c>
      <c r="H31" s="66">
        <f t="shared" si="1"/>
        <v>0</v>
      </c>
      <c r="I31" s="20">
        <f t="shared" si="2"/>
        <v>0.33333333333333331</v>
      </c>
      <c r="J31" s="21">
        <f t="shared" si="3"/>
        <v>0</v>
      </c>
    </row>
    <row r="32" spans="1:10" x14ac:dyDescent="0.2">
      <c r="A32" s="158" t="s">
        <v>287</v>
      </c>
      <c r="B32" s="65">
        <v>1</v>
      </c>
      <c r="C32" s="66">
        <v>0</v>
      </c>
      <c r="D32" s="65">
        <v>3</v>
      </c>
      <c r="E32" s="66">
        <v>0</v>
      </c>
      <c r="F32" s="67"/>
      <c r="G32" s="65">
        <f t="shared" si="0"/>
        <v>1</v>
      </c>
      <c r="H32" s="66">
        <f t="shared" si="1"/>
        <v>3</v>
      </c>
      <c r="I32" s="20" t="str">
        <f t="shared" si="2"/>
        <v>-</v>
      </c>
      <c r="J32" s="21" t="str">
        <f t="shared" si="3"/>
        <v>-</v>
      </c>
    </row>
    <row r="33" spans="1:10" x14ac:dyDescent="0.2">
      <c r="A33" s="158" t="s">
        <v>461</v>
      </c>
      <c r="B33" s="65">
        <v>1</v>
      </c>
      <c r="C33" s="66">
        <v>2</v>
      </c>
      <c r="D33" s="65">
        <v>16</v>
      </c>
      <c r="E33" s="66">
        <v>5</v>
      </c>
      <c r="F33" s="67"/>
      <c r="G33" s="65">
        <f t="shared" si="0"/>
        <v>-1</v>
      </c>
      <c r="H33" s="66">
        <f t="shared" si="1"/>
        <v>11</v>
      </c>
      <c r="I33" s="20">
        <f t="shared" si="2"/>
        <v>-0.5</v>
      </c>
      <c r="J33" s="21">
        <f t="shared" si="3"/>
        <v>2.2000000000000002</v>
      </c>
    </row>
    <row r="34" spans="1:10" x14ac:dyDescent="0.2">
      <c r="A34" s="158" t="s">
        <v>389</v>
      </c>
      <c r="B34" s="65">
        <v>1</v>
      </c>
      <c r="C34" s="66">
        <v>21</v>
      </c>
      <c r="D34" s="65">
        <v>167</v>
      </c>
      <c r="E34" s="66">
        <v>117</v>
      </c>
      <c r="F34" s="67"/>
      <c r="G34" s="65">
        <f t="shared" si="0"/>
        <v>-20</v>
      </c>
      <c r="H34" s="66">
        <f t="shared" si="1"/>
        <v>50</v>
      </c>
      <c r="I34" s="20">
        <f t="shared" si="2"/>
        <v>-0.95238095238095233</v>
      </c>
      <c r="J34" s="21">
        <f t="shared" si="3"/>
        <v>0.42735042735042733</v>
      </c>
    </row>
    <row r="35" spans="1:10" x14ac:dyDescent="0.2">
      <c r="A35" s="158" t="s">
        <v>390</v>
      </c>
      <c r="B35" s="65">
        <v>19</v>
      </c>
      <c r="C35" s="66">
        <v>54</v>
      </c>
      <c r="D35" s="65">
        <v>402</v>
      </c>
      <c r="E35" s="66">
        <v>308</v>
      </c>
      <c r="F35" s="67"/>
      <c r="G35" s="65">
        <f t="shared" si="0"/>
        <v>-35</v>
      </c>
      <c r="H35" s="66">
        <f t="shared" si="1"/>
        <v>94</v>
      </c>
      <c r="I35" s="20">
        <f t="shared" si="2"/>
        <v>-0.64814814814814814</v>
      </c>
      <c r="J35" s="21">
        <f t="shared" si="3"/>
        <v>0.30519480519480519</v>
      </c>
    </row>
    <row r="36" spans="1:10" x14ac:dyDescent="0.2">
      <c r="A36" s="158" t="s">
        <v>422</v>
      </c>
      <c r="B36" s="65">
        <v>10</v>
      </c>
      <c r="C36" s="66">
        <v>26</v>
      </c>
      <c r="D36" s="65">
        <v>211</v>
      </c>
      <c r="E36" s="66">
        <v>223</v>
      </c>
      <c r="F36" s="67"/>
      <c r="G36" s="65">
        <f t="shared" si="0"/>
        <v>-16</v>
      </c>
      <c r="H36" s="66">
        <f t="shared" si="1"/>
        <v>-12</v>
      </c>
      <c r="I36" s="20">
        <f t="shared" si="2"/>
        <v>-0.61538461538461542</v>
      </c>
      <c r="J36" s="21">
        <f t="shared" si="3"/>
        <v>-5.3811659192825115E-2</v>
      </c>
    </row>
    <row r="37" spans="1:10" x14ac:dyDescent="0.2">
      <c r="A37" s="158" t="s">
        <v>462</v>
      </c>
      <c r="B37" s="65">
        <v>11</v>
      </c>
      <c r="C37" s="66">
        <v>12</v>
      </c>
      <c r="D37" s="65">
        <v>96</v>
      </c>
      <c r="E37" s="66">
        <v>85</v>
      </c>
      <c r="F37" s="67"/>
      <c r="G37" s="65">
        <f t="shared" si="0"/>
        <v>-1</v>
      </c>
      <c r="H37" s="66">
        <f t="shared" si="1"/>
        <v>11</v>
      </c>
      <c r="I37" s="20">
        <f t="shared" si="2"/>
        <v>-8.3333333333333329E-2</v>
      </c>
      <c r="J37" s="21">
        <f t="shared" si="3"/>
        <v>0.12941176470588237</v>
      </c>
    </row>
    <row r="38" spans="1:10" x14ac:dyDescent="0.2">
      <c r="A38" s="158" t="s">
        <v>482</v>
      </c>
      <c r="B38" s="65">
        <v>2</v>
      </c>
      <c r="C38" s="66">
        <v>9</v>
      </c>
      <c r="D38" s="65">
        <v>28</v>
      </c>
      <c r="E38" s="66">
        <v>27</v>
      </c>
      <c r="F38" s="67"/>
      <c r="G38" s="65">
        <f t="shared" si="0"/>
        <v>-7</v>
      </c>
      <c r="H38" s="66">
        <f t="shared" si="1"/>
        <v>1</v>
      </c>
      <c r="I38" s="20">
        <f t="shared" si="2"/>
        <v>-0.77777777777777779</v>
      </c>
      <c r="J38" s="21">
        <f t="shared" si="3"/>
        <v>3.7037037037037035E-2</v>
      </c>
    </row>
    <row r="39" spans="1:10" x14ac:dyDescent="0.2">
      <c r="A39" s="158" t="s">
        <v>339</v>
      </c>
      <c r="B39" s="65">
        <v>0</v>
      </c>
      <c r="C39" s="66">
        <v>0</v>
      </c>
      <c r="D39" s="65">
        <v>2</v>
      </c>
      <c r="E39" s="66">
        <v>0</v>
      </c>
      <c r="F39" s="67"/>
      <c r="G39" s="65">
        <f t="shared" si="0"/>
        <v>0</v>
      </c>
      <c r="H39" s="66">
        <f t="shared" si="1"/>
        <v>2</v>
      </c>
      <c r="I39" s="20" t="str">
        <f t="shared" si="2"/>
        <v>-</v>
      </c>
      <c r="J39" s="21" t="str">
        <f t="shared" si="3"/>
        <v>-</v>
      </c>
    </row>
    <row r="40" spans="1:10" x14ac:dyDescent="0.2">
      <c r="A40" s="158" t="s">
        <v>323</v>
      </c>
      <c r="B40" s="65">
        <v>0</v>
      </c>
      <c r="C40" s="66">
        <v>1</v>
      </c>
      <c r="D40" s="65">
        <v>1</v>
      </c>
      <c r="E40" s="66">
        <v>5</v>
      </c>
      <c r="F40" s="67"/>
      <c r="G40" s="65">
        <f t="shared" si="0"/>
        <v>-1</v>
      </c>
      <c r="H40" s="66">
        <f t="shared" si="1"/>
        <v>-4</v>
      </c>
      <c r="I40" s="20">
        <f t="shared" si="2"/>
        <v>-1</v>
      </c>
      <c r="J40" s="21">
        <f t="shared" si="3"/>
        <v>-0.8</v>
      </c>
    </row>
    <row r="41" spans="1:10" s="160" customFormat="1" x14ac:dyDescent="0.2">
      <c r="A41" s="178" t="s">
        <v>644</v>
      </c>
      <c r="B41" s="71">
        <v>56</v>
      </c>
      <c r="C41" s="72">
        <v>155</v>
      </c>
      <c r="D41" s="71">
        <v>1145</v>
      </c>
      <c r="E41" s="72">
        <v>1178</v>
      </c>
      <c r="F41" s="73"/>
      <c r="G41" s="71">
        <f t="shared" si="0"/>
        <v>-99</v>
      </c>
      <c r="H41" s="72">
        <f t="shared" si="1"/>
        <v>-33</v>
      </c>
      <c r="I41" s="37">
        <f t="shared" si="2"/>
        <v>-0.6387096774193548</v>
      </c>
      <c r="J41" s="38">
        <f t="shared" si="3"/>
        <v>-2.801358234295416E-2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483</v>
      </c>
      <c r="B44" s="65">
        <v>0</v>
      </c>
      <c r="C44" s="66">
        <v>1</v>
      </c>
      <c r="D44" s="65">
        <v>14</v>
      </c>
      <c r="E44" s="66">
        <v>7</v>
      </c>
      <c r="F44" s="67"/>
      <c r="G44" s="65">
        <f>B44-C44</f>
        <v>-1</v>
      </c>
      <c r="H44" s="66">
        <f>D44-E44</f>
        <v>7</v>
      </c>
      <c r="I44" s="20">
        <f>IF(C44=0, "-", IF(G44/C44&lt;10, G44/C44, "&gt;999%"))</f>
        <v>-1</v>
      </c>
      <c r="J44" s="21">
        <f>IF(E44=0, "-", IF(H44/E44&lt;10, H44/E44, "&gt;999%"))</f>
        <v>1</v>
      </c>
    </row>
    <row r="45" spans="1:10" x14ac:dyDescent="0.2">
      <c r="A45" s="158" t="s">
        <v>340</v>
      </c>
      <c r="B45" s="65">
        <v>0</v>
      </c>
      <c r="C45" s="66">
        <v>2</v>
      </c>
      <c r="D45" s="65">
        <v>9</v>
      </c>
      <c r="E45" s="66">
        <v>11</v>
      </c>
      <c r="F45" s="67"/>
      <c r="G45" s="65">
        <f>B45-C45</f>
        <v>-2</v>
      </c>
      <c r="H45" s="66">
        <f>D45-E45</f>
        <v>-2</v>
      </c>
      <c r="I45" s="20">
        <f>IF(C45=0, "-", IF(G45/C45&lt;10, G45/C45, "&gt;999%"))</f>
        <v>-1</v>
      </c>
      <c r="J45" s="21">
        <f>IF(E45=0, "-", IF(H45/E45&lt;10, H45/E45, "&gt;999%"))</f>
        <v>-0.18181818181818182</v>
      </c>
    </row>
    <row r="46" spans="1:10" x14ac:dyDescent="0.2">
      <c r="A46" s="158" t="s">
        <v>288</v>
      </c>
      <c r="B46" s="65">
        <v>0</v>
      </c>
      <c r="C46" s="66">
        <v>0</v>
      </c>
      <c r="D46" s="65">
        <v>1</v>
      </c>
      <c r="E46" s="66">
        <v>2</v>
      </c>
      <c r="F46" s="67"/>
      <c r="G46" s="65">
        <f>B46-C46</f>
        <v>0</v>
      </c>
      <c r="H46" s="66">
        <f>D46-E46</f>
        <v>-1</v>
      </c>
      <c r="I46" s="20" t="str">
        <f>IF(C46=0, "-", IF(G46/C46&lt;10, G46/C46, "&gt;999%"))</f>
        <v>-</v>
      </c>
      <c r="J46" s="21">
        <f>IF(E46=0, "-", IF(H46/E46&lt;10, H46/E46, "&gt;999%"))</f>
        <v>-0.5</v>
      </c>
    </row>
    <row r="47" spans="1:10" s="160" customFormat="1" x14ac:dyDescent="0.2">
      <c r="A47" s="178" t="s">
        <v>645</v>
      </c>
      <c r="B47" s="71">
        <v>0</v>
      </c>
      <c r="C47" s="72">
        <v>3</v>
      </c>
      <c r="D47" s="71">
        <v>24</v>
      </c>
      <c r="E47" s="72">
        <v>20</v>
      </c>
      <c r="F47" s="73"/>
      <c r="G47" s="71">
        <f>B47-C47</f>
        <v>-3</v>
      </c>
      <c r="H47" s="72">
        <f>D47-E47</f>
        <v>4</v>
      </c>
      <c r="I47" s="37">
        <f>IF(C47=0, "-", IF(G47/C47&lt;10, G47/C47, "&gt;999%"))</f>
        <v>-1</v>
      </c>
      <c r="J47" s="38">
        <f>IF(E47=0, "-", IF(H47/E47&lt;10, H47/E47, "&gt;999%"))</f>
        <v>0.2</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237</v>
      </c>
      <c r="B50" s="65">
        <v>4</v>
      </c>
      <c r="C50" s="66">
        <v>5</v>
      </c>
      <c r="D50" s="65">
        <v>167</v>
      </c>
      <c r="E50" s="66">
        <v>147</v>
      </c>
      <c r="F50" s="67"/>
      <c r="G50" s="65">
        <f t="shared" ref="G50:G70" si="4">B50-C50</f>
        <v>-1</v>
      </c>
      <c r="H50" s="66">
        <f t="shared" ref="H50:H70" si="5">D50-E50</f>
        <v>20</v>
      </c>
      <c r="I50" s="20">
        <f t="shared" ref="I50:I70" si="6">IF(C50=0, "-", IF(G50/C50&lt;10, G50/C50, "&gt;999%"))</f>
        <v>-0.2</v>
      </c>
      <c r="J50" s="21">
        <f t="shared" ref="J50:J70" si="7">IF(E50=0, "-", IF(H50/E50&lt;10, H50/E50, "&gt;999%"))</f>
        <v>0.1360544217687075</v>
      </c>
    </row>
    <row r="51" spans="1:10" x14ac:dyDescent="0.2">
      <c r="A51" s="158" t="s">
        <v>312</v>
      </c>
      <c r="B51" s="65">
        <v>1</v>
      </c>
      <c r="C51" s="66">
        <v>0</v>
      </c>
      <c r="D51" s="65">
        <v>19</v>
      </c>
      <c r="E51" s="66">
        <v>24</v>
      </c>
      <c r="F51" s="67"/>
      <c r="G51" s="65">
        <f t="shared" si="4"/>
        <v>1</v>
      </c>
      <c r="H51" s="66">
        <f t="shared" si="5"/>
        <v>-5</v>
      </c>
      <c r="I51" s="20" t="str">
        <f t="shared" si="6"/>
        <v>-</v>
      </c>
      <c r="J51" s="21">
        <f t="shared" si="7"/>
        <v>-0.20833333333333334</v>
      </c>
    </row>
    <row r="52" spans="1:10" x14ac:dyDescent="0.2">
      <c r="A52" s="158" t="s">
        <v>238</v>
      </c>
      <c r="B52" s="65">
        <v>2</v>
      </c>
      <c r="C52" s="66">
        <v>10</v>
      </c>
      <c r="D52" s="65">
        <v>161</v>
      </c>
      <c r="E52" s="66">
        <v>93</v>
      </c>
      <c r="F52" s="67"/>
      <c r="G52" s="65">
        <f t="shared" si="4"/>
        <v>-8</v>
      </c>
      <c r="H52" s="66">
        <f t="shared" si="5"/>
        <v>68</v>
      </c>
      <c r="I52" s="20">
        <f t="shared" si="6"/>
        <v>-0.8</v>
      </c>
      <c r="J52" s="21">
        <f t="shared" si="7"/>
        <v>0.73118279569892475</v>
      </c>
    </row>
    <row r="53" spans="1:10" x14ac:dyDescent="0.2">
      <c r="A53" s="158" t="s">
        <v>259</v>
      </c>
      <c r="B53" s="65">
        <v>12</v>
      </c>
      <c r="C53" s="66">
        <v>41</v>
      </c>
      <c r="D53" s="65">
        <v>222</v>
      </c>
      <c r="E53" s="66">
        <v>196</v>
      </c>
      <c r="F53" s="67"/>
      <c r="G53" s="65">
        <f t="shared" si="4"/>
        <v>-29</v>
      </c>
      <c r="H53" s="66">
        <f t="shared" si="5"/>
        <v>26</v>
      </c>
      <c r="I53" s="20">
        <f t="shared" si="6"/>
        <v>-0.70731707317073167</v>
      </c>
      <c r="J53" s="21">
        <f t="shared" si="7"/>
        <v>0.1326530612244898</v>
      </c>
    </row>
    <row r="54" spans="1:10" x14ac:dyDescent="0.2">
      <c r="A54" s="158" t="s">
        <v>324</v>
      </c>
      <c r="B54" s="65">
        <v>5</v>
      </c>
      <c r="C54" s="66">
        <v>8</v>
      </c>
      <c r="D54" s="65">
        <v>75</v>
      </c>
      <c r="E54" s="66">
        <v>33</v>
      </c>
      <c r="F54" s="67"/>
      <c r="G54" s="65">
        <f t="shared" si="4"/>
        <v>-3</v>
      </c>
      <c r="H54" s="66">
        <f t="shared" si="5"/>
        <v>42</v>
      </c>
      <c r="I54" s="20">
        <f t="shared" si="6"/>
        <v>-0.375</v>
      </c>
      <c r="J54" s="21">
        <f t="shared" si="7"/>
        <v>1.2727272727272727</v>
      </c>
    </row>
    <row r="55" spans="1:10" x14ac:dyDescent="0.2">
      <c r="A55" s="158" t="s">
        <v>260</v>
      </c>
      <c r="B55" s="65">
        <v>0</v>
      </c>
      <c r="C55" s="66">
        <v>0</v>
      </c>
      <c r="D55" s="65">
        <v>16</v>
      </c>
      <c r="E55" s="66">
        <v>0</v>
      </c>
      <c r="F55" s="67"/>
      <c r="G55" s="65">
        <f t="shared" si="4"/>
        <v>0</v>
      </c>
      <c r="H55" s="66">
        <f t="shared" si="5"/>
        <v>16</v>
      </c>
      <c r="I55" s="20" t="str">
        <f t="shared" si="6"/>
        <v>-</v>
      </c>
      <c r="J55" s="21" t="str">
        <f t="shared" si="7"/>
        <v>-</v>
      </c>
    </row>
    <row r="56" spans="1:10" x14ac:dyDescent="0.2">
      <c r="A56" s="158" t="s">
        <v>277</v>
      </c>
      <c r="B56" s="65">
        <v>1</v>
      </c>
      <c r="C56" s="66">
        <v>1</v>
      </c>
      <c r="D56" s="65">
        <v>21</v>
      </c>
      <c r="E56" s="66">
        <v>17</v>
      </c>
      <c r="F56" s="67"/>
      <c r="G56" s="65">
        <f t="shared" si="4"/>
        <v>0</v>
      </c>
      <c r="H56" s="66">
        <f t="shared" si="5"/>
        <v>4</v>
      </c>
      <c r="I56" s="20">
        <f t="shared" si="6"/>
        <v>0</v>
      </c>
      <c r="J56" s="21">
        <f t="shared" si="7"/>
        <v>0.23529411764705882</v>
      </c>
    </row>
    <row r="57" spans="1:10" x14ac:dyDescent="0.2">
      <c r="A57" s="158" t="s">
        <v>289</v>
      </c>
      <c r="B57" s="65">
        <v>0</v>
      </c>
      <c r="C57" s="66">
        <v>0</v>
      </c>
      <c r="D57" s="65">
        <v>2</v>
      </c>
      <c r="E57" s="66">
        <v>0</v>
      </c>
      <c r="F57" s="67"/>
      <c r="G57" s="65">
        <f t="shared" si="4"/>
        <v>0</v>
      </c>
      <c r="H57" s="66">
        <f t="shared" si="5"/>
        <v>2</v>
      </c>
      <c r="I57" s="20" t="str">
        <f t="shared" si="6"/>
        <v>-</v>
      </c>
      <c r="J57" s="21" t="str">
        <f t="shared" si="7"/>
        <v>-</v>
      </c>
    </row>
    <row r="58" spans="1:10" x14ac:dyDescent="0.2">
      <c r="A58" s="158" t="s">
        <v>290</v>
      </c>
      <c r="B58" s="65">
        <v>0</v>
      </c>
      <c r="C58" s="66">
        <v>0</v>
      </c>
      <c r="D58" s="65">
        <v>4</v>
      </c>
      <c r="E58" s="66">
        <v>5</v>
      </c>
      <c r="F58" s="67"/>
      <c r="G58" s="65">
        <f t="shared" si="4"/>
        <v>0</v>
      </c>
      <c r="H58" s="66">
        <f t="shared" si="5"/>
        <v>-1</v>
      </c>
      <c r="I58" s="20" t="str">
        <f t="shared" si="6"/>
        <v>-</v>
      </c>
      <c r="J58" s="21">
        <f t="shared" si="7"/>
        <v>-0.2</v>
      </c>
    </row>
    <row r="59" spans="1:10" x14ac:dyDescent="0.2">
      <c r="A59" s="158" t="s">
        <v>341</v>
      </c>
      <c r="B59" s="65">
        <v>1</v>
      </c>
      <c r="C59" s="66">
        <v>0</v>
      </c>
      <c r="D59" s="65">
        <v>2</v>
      </c>
      <c r="E59" s="66">
        <v>7</v>
      </c>
      <c r="F59" s="67"/>
      <c r="G59" s="65">
        <f t="shared" si="4"/>
        <v>1</v>
      </c>
      <c r="H59" s="66">
        <f t="shared" si="5"/>
        <v>-5</v>
      </c>
      <c r="I59" s="20" t="str">
        <f t="shared" si="6"/>
        <v>-</v>
      </c>
      <c r="J59" s="21">
        <f t="shared" si="7"/>
        <v>-0.7142857142857143</v>
      </c>
    </row>
    <row r="60" spans="1:10" x14ac:dyDescent="0.2">
      <c r="A60" s="158" t="s">
        <v>291</v>
      </c>
      <c r="B60" s="65">
        <v>0</v>
      </c>
      <c r="C60" s="66">
        <v>0</v>
      </c>
      <c r="D60" s="65">
        <v>2</v>
      </c>
      <c r="E60" s="66">
        <v>5</v>
      </c>
      <c r="F60" s="67"/>
      <c r="G60" s="65">
        <f t="shared" si="4"/>
        <v>0</v>
      </c>
      <c r="H60" s="66">
        <f t="shared" si="5"/>
        <v>-3</v>
      </c>
      <c r="I60" s="20" t="str">
        <f t="shared" si="6"/>
        <v>-</v>
      </c>
      <c r="J60" s="21">
        <f t="shared" si="7"/>
        <v>-0.6</v>
      </c>
    </row>
    <row r="61" spans="1:10" x14ac:dyDescent="0.2">
      <c r="A61" s="158" t="s">
        <v>239</v>
      </c>
      <c r="B61" s="65">
        <v>0</v>
      </c>
      <c r="C61" s="66">
        <v>0</v>
      </c>
      <c r="D61" s="65">
        <v>8</v>
      </c>
      <c r="E61" s="66">
        <v>6</v>
      </c>
      <c r="F61" s="67"/>
      <c r="G61" s="65">
        <f t="shared" si="4"/>
        <v>0</v>
      </c>
      <c r="H61" s="66">
        <f t="shared" si="5"/>
        <v>2</v>
      </c>
      <c r="I61" s="20" t="str">
        <f t="shared" si="6"/>
        <v>-</v>
      </c>
      <c r="J61" s="21">
        <f t="shared" si="7"/>
        <v>0.33333333333333331</v>
      </c>
    </row>
    <row r="62" spans="1:10" x14ac:dyDescent="0.2">
      <c r="A62" s="158" t="s">
        <v>391</v>
      </c>
      <c r="B62" s="65">
        <v>14</v>
      </c>
      <c r="C62" s="66">
        <v>15</v>
      </c>
      <c r="D62" s="65">
        <v>187</v>
      </c>
      <c r="E62" s="66">
        <v>142</v>
      </c>
      <c r="F62" s="67"/>
      <c r="G62" s="65">
        <f t="shared" si="4"/>
        <v>-1</v>
      </c>
      <c r="H62" s="66">
        <f t="shared" si="5"/>
        <v>45</v>
      </c>
      <c r="I62" s="20">
        <f t="shared" si="6"/>
        <v>-6.6666666666666666E-2</v>
      </c>
      <c r="J62" s="21">
        <f t="shared" si="7"/>
        <v>0.31690140845070425</v>
      </c>
    </row>
    <row r="63" spans="1:10" x14ac:dyDescent="0.2">
      <c r="A63" s="158" t="s">
        <v>392</v>
      </c>
      <c r="B63" s="65">
        <v>1</v>
      </c>
      <c r="C63" s="66">
        <v>7</v>
      </c>
      <c r="D63" s="65">
        <v>66</v>
      </c>
      <c r="E63" s="66">
        <v>64</v>
      </c>
      <c r="F63" s="67"/>
      <c r="G63" s="65">
        <f t="shared" si="4"/>
        <v>-6</v>
      </c>
      <c r="H63" s="66">
        <f t="shared" si="5"/>
        <v>2</v>
      </c>
      <c r="I63" s="20">
        <f t="shared" si="6"/>
        <v>-0.8571428571428571</v>
      </c>
      <c r="J63" s="21">
        <f t="shared" si="7"/>
        <v>3.125E-2</v>
      </c>
    </row>
    <row r="64" spans="1:10" x14ac:dyDescent="0.2">
      <c r="A64" s="158" t="s">
        <v>423</v>
      </c>
      <c r="B64" s="65">
        <v>19</v>
      </c>
      <c r="C64" s="66">
        <v>6</v>
      </c>
      <c r="D64" s="65">
        <v>301</v>
      </c>
      <c r="E64" s="66">
        <v>248</v>
      </c>
      <c r="F64" s="67"/>
      <c r="G64" s="65">
        <f t="shared" si="4"/>
        <v>13</v>
      </c>
      <c r="H64" s="66">
        <f t="shared" si="5"/>
        <v>53</v>
      </c>
      <c r="I64" s="20">
        <f t="shared" si="6"/>
        <v>2.1666666666666665</v>
      </c>
      <c r="J64" s="21">
        <f t="shared" si="7"/>
        <v>0.21370967741935484</v>
      </c>
    </row>
    <row r="65" spans="1:10" x14ac:dyDescent="0.2">
      <c r="A65" s="158" t="s">
        <v>424</v>
      </c>
      <c r="B65" s="65">
        <v>1</v>
      </c>
      <c r="C65" s="66">
        <v>3</v>
      </c>
      <c r="D65" s="65">
        <v>50</v>
      </c>
      <c r="E65" s="66">
        <v>62</v>
      </c>
      <c r="F65" s="67"/>
      <c r="G65" s="65">
        <f t="shared" si="4"/>
        <v>-2</v>
      </c>
      <c r="H65" s="66">
        <f t="shared" si="5"/>
        <v>-12</v>
      </c>
      <c r="I65" s="20">
        <f t="shared" si="6"/>
        <v>-0.66666666666666663</v>
      </c>
      <c r="J65" s="21">
        <f t="shared" si="7"/>
        <v>-0.19354838709677419</v>
      </c>
    </row>
    <row r="66" spans="1:10" x14ac:dyDescent="0.2">
      <c r="A66" s="158" t="s">
        <v>463</v>
      </c>
      <c r="B66" s="65">
        <v>17</v>
      </c>
      <c r="C66" s="66">
        <v>23</v>
      </c>
      <c r="D66" s="65">
        <v>158</v>
      </c>
      <c r="E66" s="66">
        <v>148</v>
      </c>
      <c r="F66" s="67"/>
      <c r="G66" s="65">
        <f t="shared" si="4"/>
        <v>-6</v>
      </c>
      <c r="H66" s="66">
        <f t="shared" si="5"/>
        <v>10</v>
      </c>
      <c r="I66" s="20">
        <f t="shared" si="6"/>
        <v>-0.2608695652173913</v>
      </c>
      <c r="J66" s="21">
        <f t="shared" si="7"/>
        <v>6.7567567567567571E-2</v>
      </c>
    </row>
    <row r="67" spans="1:10" x14ac:dyDescent="0.2">
      <c r="A67" s="158" t="s">
        <v>464</v>
      </c>
      <c r="B67" s="65">
        <v>2</v>
      </c>
      <c r="C67" s="66">
        <v>3</v>
      </c>
      <c r="D67" s="65">
        <v>28</v>
      </c>
      <c r="E67" s="66">
        <v>43</v>
      </c>
      <c r="F67" s="67"/>
      <c r="G67" s="65">
        <f t="shared" si="4"/>
        <v>-1</v>
      </c>
      <c r="H67" s="66">
        <f t="shared" si="5"/>
        <v>-15</v>
      </c>
      <c r="I67" s="20">
        <f t="shared" si="6"/>
        <v>-0.33333333333333331</v>
      </c>
      <c r="J67" s="21">
        <f t="shared" si="7"/>
        <v>-0.34883720930232559</v>
      </c>
    </row>
    <row r="68" spans="1:10" x14ac:dyDescent="0.2">
      <c r="A68" s="158" t="s">
        <v>484</v>
      </c>
      <c r="B68" s="65">
        <v>2</v>
      </c>
      <c r="C68" s="66">
        <v>3</v>
      </c>
      <c r="D68" s="65">
        <v>26</v>
      </c>
      <c r="E68" s="66">
        <v>47</v>
      </c>
      <c r="F68" s="67"/>
      <c r="G68" s="65">
        <f t="shared" si="4"/>
        <v>-1</v>
      </c>
      <c r="H68" s="66">
        <f t="shared" si="5"/>
        <v>-21</v>
      </c>
      <c r="I68" s="20">
        <f t="shared" si="6"/>
        <v>-0.33333333333333331</v>
      </c>
      <c r="J68" s="21">
        <f t="shared" si="7"/>
        <v>-0.44680851063829785</v>
      </c>
    </row>
    <row r="69" spans="1:10" x14ac:dyDescent="0.2">
      <c r="A69" s="158" t="s">
        <v>325</v>
      </c>
      <c r="B69" s="65">
        <v>0</v>
      </c>
      <c r="C69" s="66">
        <v>0</v>
      </c>
      <c r="D69" s="65">
        <v>7</v>
      </c>
      <c r="E69" s="66">
        <v>17</v>
      </c>
      <c r="F69" s="67"/>
      <c r="G69" s="65">
        <f t="shared" si="4"/>
        <v>0</v>
      </c>
      <c r="H69" s="66">
        <f t="shared" si="5"/>
        <v>-10</v>
      </c>
      <c r="I69" s="20" t="str">
        <f t="shared" si="6"/>
        <v>-</v>
      </c>
      <c r="J69" s="21">
        <f t="shared" si="7"/>
        <v>-0.58823529411764708</v>
      </c>
    </row>
    <row r="70" spans="1:10" s="160" customFormat="1" x14ac:dyDescent="0.2">
      <c r="A70" s="178" t="s">
        <v>646</v>
      </c>
      <c r="B70" s="71">
        <v>82</v>
      </c>
      <c r="C70" s="72">
        <v>125</v>
      </c>
      <c r="D70" s="71">
        <v>1522</v>
      </c>
      <c r="E70" s="72">
        <v>1304</v>
      </c>
      <c r="F70" s="73"/>
      <c r="G70" s="71">
        <f t="shared" si="4"/>
        <v>-43</v>
      </c>
      <c r="H70" s="72">
        <f t="shared" si="5"/>
        <v>218</v>
      </c>
      <c r="I70" s="37">
        <f t="shared" si="6"/>
        <v>-0.34399999999999997</v>
      </c>
      <c r="J70" s="38">
        <f t="shared" si="7"/>
        <v>0.16717791411042945</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526</v>
      </c>
      <c r="B73" s="65">
        <v>24</v>
      </c>
      <c r="C73" s="66">
        <v>2</v>
      </c>
      <c r="D73" s="65">
        <v>188</v>
      </c>
      <c r="E73" s="66">
        <v>2</v>
      </c>
      <c r="F73" s="67"/>
      <c r="G73" s="65">
        <f>B73-C73</f>
        <v>22</v>
      </c>
      <c r="H73" s="66">
        <f>D73-E73</f>
        <v>186</v>
      </c>
      <c r="I73" s="20" t="str">
        <f>IF(C73=0, "-", IF(G73/C73&lt;10, G73/C73, "&gt;999%"))</f>
        <v>&gt;999%</v>
      </c>
      <c r="J73" s="21" t="str">
        <f>IF(E73=0, "-", IF(H73/E73&lt;10, H73/E73, "&gt;999%"))</f>
        <v>&gt;999%</v>
      </c>
    </row>
    <row r="74" spans="1:10" s="160" customFormat="1" x14ac:dyDescent="0.2">
      <c r="A74" s="178" t="s">
        <v>647</v>
      </c>
      <c r="B74" s="71">
        <v>24</v>
      </c>
      <c r="C74" s="72">
        <v>2</v>
      </c>
      <c r="D74" s="71">
        <v>188</v>
      </c>
      <c r="E74" s="72">
        <v>2</v>
      </c>
      <c r="F74" s="73"/>
      <c r="G74" s="71">
        <f>B74-C74</f>
        <v>22</v>
      </c>
      <c r="H74" s="72">
        <f>D74-E74</f>
        <v>186</v>
      </c>
      <c r="I74" s="37" t="str">
        <f>IF(C74=0, "-", IF(G74/C74&lt;10, G74/C74, "&gt;999%"))</f>
        <v>&gt;999%</v>
      </c>
      <c r="J74" s="38" t="str">
        <f>IF(E74=0, "-", IF(H74/E74&lt;10, H74/E74, "&gt;999%"))</f>
        <v>&gt;999%</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286</v>
      </c>
      <c r="B77" s="65">
        <v>1</v>
      </c>
      <c r="C77" s="66">
        <v>0</v>
      </c>
      <c r="D77" s="65">
        <v>9</v>
      </c>
      <c r="E77" s="66">
        <v>14</v>
      </c>
      <c r="F77" s="67"/>
      <c r="G77" s="65">
        <f>B77-C77</f>
        <v>1</v>
      </c>
      <c r="H77" s="66">
        <f>D77-E77</f>
        <v>-5</v>
      </c>
      <c r="I77" s="20" t="str">
        <f>IF(C77=0, "-", IF(G77/C77&lt;10, G77/C77, "&gt;999%"))</f>
        <v>-</v>
      </c>
      <c r="J77" s="21">
        <f>IF(E77=0, "-", IF(H77/E77&lt;10, H77/E77, "&gt;999%"))</f>
        <v>-0.35714285714285715</v>
      </c>
    </row>
    <row r="78" spans="1:10" s="160" customFormat="1" x14ac:dyDescent="0.2">
      <c r="A78" s="178" t="s">
        <v>648</v>
      </c>
      <c r="B78" s="71">
        <v>1</v>
      </c>
      <c r="C78" s="72">
        <v>0</v>
      </c>
      <c r="D78" s="71">
        <v>9</v>
      </c>
      <c r="E78" s="72">
        <v>14</v>
      </c>
      <c r="F78" s="73"/>
      <c r="G78" s="71">
        <f>B78-C78</f>
        <v>1</v>
      </c>
      <c r="H78" s="72">
        <f>D78-E78</f>
        <v>-5</v>
      </c>
      <c r="I78" s="37" t="str">
        <f>IF(C78=0, "-", IF(G78/C78&lt;10, G78/C78, "&gt;999%"))</f>
        <v>-</v>
      </c>
      <c r="J78" s="38">
        <f>IF(E78=0, "-", IF(H78/E78&lt;10, H78/E78, "&gt;999%"))</f>
        <v>-0.35714285714285715</v>
      </c>
    </row>
    <row r="79" spans="1:10" x14ac:dyDescent="0.2">
      <c r="A79" s="177"/>
      <c r="B79" s="143"/>
      <c r="C79" s="144"/>
      <c r="D79" s="143"/>
      <c r="E79" s="144"/>
      <c r="F79" s="145"/>
      <c r="G79" s="143"/>
      <c r="H79" s="144"/>
      <c r="I79" s="151"/>
      <c r="J79" s="152"/>
    </row>
    <row r="80" spans="1:10" s="139" customFormat="1" x14ac:dyDescent="0.2">
      <c r="A80" s="159" t="s">
        <v>39</v>
      </c>
      <c r="B80" s="65"/>
      <c r="C80" s="66"/>
      <c r="D80" s="65"/>
      <c r="E80" s="66"/>
      <c r="F80" s="67"/>
      <c r="G80" s="65"/>
      <c r="H80" s="66"/>
      <c r="I80" s="20"/>
      <c r="J80" s="21"/>
    </row>
    <row r="81" spans="1:10" x14ac:dyDescent="0.2">
      <c r="A81" s="158" t="s">
        <v>215</v>
      </c>
      <c r="B81" s="65">
        <v>0</v>
      </c>
      <c r="C81" s="66">
        <v>0</v>
      </c>
      <c r="D81" s="65">
        <v>5</v>
      </c>
      <c r="E81" s="66">
        <v>3</v>
      </c>
      <c r="F81" s="67"/>
      <c r="G81" s="65">
        <f>B81-C81</f>
        <v>0</v>
      </c>
      <c r="H81" s="66">
        <f>D81-E81</f>
        <v>2</v>
      </c>
      <c r="I81" s="20" t="str">
        <f>IF(C81=0, "-", IF(G81/C81&lt;10, G81/C81, "&gt;999%"))</f>
        <v>-</v>
      </c>
      <c r="J81" s="21">
        <f>IF(E81=0, "-", IF(H81/E81&lt;10, H81/E81, "&gt;999%"))</f>
        <v>0.66666666666666663</v>
      </c>
    </row>
    <row r="82" spans="1:10" x14ac:dyDescent="0.2">
      <c r="A82" s="158" t="s">
        <v>350</v>
      </c>
      <c r="B82" s="65">
        <v>0</v>
      </c>
      <c r="C82" s="66">
        <v>0</v>
      </c>
      <c r="D82" s="65">
        <v>0</v>
      </c>
      <c r="E82" s="66">
        <v>1</v>
      </c>
      <c r="F82" s="67"/>
      <c r="G82" s="65">
        <f>B82-C82</f>
        <v>0</v>
      </c>
      <c r="H82" s="66">
        <f>D82-E82</f>
        <v>-1</v>
      </c>
      <c r="I82" s="20" t="str">
        <f>IF(C82=0, "-", IF(G82/C82&lt;10, G82/C82, "&gt;999%"))</f>
        <v>-</v>
      </c>
      <c r="J82" s="21">
        <f>IF(E82=0, "-", IF(H82/E82&lt;10, H82/E82, "&gt;999%"))</f>
        <v>-1</v>
      </c>
    </row>
    <row r="83" spans="1:10" x14ac:dyDescent="0.2">
      <c r="A83" s="158" t="s">
        <v>364</v>
      </c>
      <c r="B83" s="65">
        <v>1</v>
      </c>
      <c r="C83" s="66">
        <v>0</v>
      </c>
      <c r="D83" s="65">
        <v>1</v>
      </c>
      <c r="E83" s="66">
        <v>0</v>
      </c>
      <c r="F83" s="67"/>
      <c r="G83" s="65">
        <f>B83-C83</f>
        <v>1</v>
      </c>
      <c r="H83" s="66">
        <f>D83-E83</f>
        <v>1</v>
      </c>
      <c r="I83" s="20" t="str">
        <f>IF(C83=0, "-", IF(G83/C83&lt;10, G83/C83, "&gt;999%"))</f>
        <v>-</v>
      </c>
      <c r="J83" s="21" t="str">
        <f>IF(E83=0, "-", IF(H83/E83&lt;10, H83/E83, "&gt;999%"))</f>
        <v>-</v>
      </c>
    </row>
    <row r="84" spans="1:10" x14ac:dyDescent="0.2">
      <c r="A84" s="158" t="s">
        <v>400</v>
      </c>
      <c r="B84" s="65">
        <v>0</v>
      </c>
      <c r="C84" s="66">
        <v>0</v>
      </c>
      <c r="D84" s="65">
        <v>3</v>
      </c>
      <c r="E84" s="66">
        <v>5</v>
      </c>
      <c r="F84" s="67"/>
      <c r="G84" s="65">
        <f>B84-C84</f>
        <v>0</v>
      </c>
      <c r="H84" s="66">
        <f>D84-E84</f>
        <v>-2</v>
      </c>
      <c r="I84" s="20" t="str">
        <f>IF(C84=0, "-", IF(G84/C84&lt;10, G84/C84, "&gt;999%"))</f>
        <v>-</v>
      </c>
      <c r="J84" s="21">
        <f>IF(E84=0, "-", IF(H84/E84&lt;10, H84/E84, "&gt;999%"))</f>
        <v>-0.4</v>
      </c>
    </row>
    <row r="85" spans="1:10" s="160" customFormat="1" x14ac:dyDescent="0.2">
      <c r="A85" s="178" t="s">
        <v>649</v>
      </c>
      <c r="B85" s="71">
        <v>1</v>
      </c>
      <c r="C85" s="72">
        <v>0</v>
      </c>
      <c r="D85" s="71">
        <v>9</v>
      </c>
      <c r="E85" s="72">
        <v>9</v>
      </c>
      <c r="F85" s="73"/>
      <c r="G85" s="71">
        <f>B85-C85</f>
        <v>1</v>
      </c>
      <c r="H85" s="72">
        <f>D85-E85</f>
        <v>0</v>
      </c>
      <c r="I85" s="37" t="str">
        <f>IF(C85=0, "-", IF(G85/C85&lt;10, G85/C85, "&gt;999%"))</f>
        <v>-</v>
      </c>
      <c r="J85" s="38">
        <f>IF(E85=0, "-", IF(H85/E85&lt;10, H85/E85, "&gt;999%"))</f>
        <v>0</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570</v>
      </c>
      <c r="B88" s="65">
        <v>4</v>
      </c>
      <c r="C88" s="66">
        <v>3</v>
      </c>
      <c r="D88" s="65">
        <v>40</v>
      </c>
      <c r="E88" s="66">
        <v>21</v>
      </c>
      <c r="F88" s="67"/>
      <c r="G88" s="65">
        <f>B88-C88</f>
        <v>1</v>
      </c>
      <c r="H88" s="66">
        <f>D88-E88</f>
        <v>19</v>
      </c>
      <c r="I88" s="20">
        <f>IF(C88=0, "-", IF(G88/C88&lt;10, G88/C88, "&gt;999%"))</f>
        <v>0.33333333333333331</v>
      </c>
      <c r="J88" s="21">
        <f>IF(E88=0, "-", IF(H88/E88&lt;10, H88/E88, "&gt;999%"))</f>
        <v>0.90476190476190477</v>
      </c>
    </row>
    <row r="89" spans="1:10" s="160" customFormat="1" x14ac:dyDescent="0.2">
      <c r="A89" s="178" t="s">
        <v>650</v>
      </c>
      <c r="B89" s="71">
        <v>4</v>
      </c>
      <c r="C89" s="72">
        <v>3</v>
      </c>
      <c r="D89" s="71">
        <v>40</v>
      </c>
      <c r="E89" s="72">
        <v>21</v>
      </c>
      <c r="F89" s="73"/>
      <c r="G89" s="71">
        <f>B89-C89</f>
        <v>1</v>
      </c>
      <c r="H89" s="72">
        <f>D89-E89</f>
        <v>19</v>
      </c>
      <c r="I89" s="37">
        <f>IF(C89=0, "-", IF(G89/C89&lt;10, G89/C89, "&gt;999%"))</f>
        <v>0.33333333333333331</v>
      </c>
      <c r="J89" s="38">
        <f>IF(E89=0, "-", IF(H89/E89&lt;10, H89/E89, "&gt;999%"))</f>
        <v>0.90476190476190477</v>
      </c>
    </row>
    <row r="90" spans="1:10" x14ac:dyDescent="0.2">
      <c r="A90" s="177"/>
      <c r="B90" s="143"/>
      <c r="C90" s="144"/>
      <c r="D90" s="143"/>
      <c r="E90" s="144"/>
      <c r="F90" s="145"/>
      <c r="G90" s="143"/>
      <c r="H90" s="144"/>
      <c r="I90" s="151"/>
      <c r="J90" s="152"/>
    </row>
    <row r="91" spans="1:10" s="139" customFormat="1" x14ac:dyDescent="0.2">
      <c r="A91" s="159" t="s">
        <v>41</v>
      </c>
      <c r="B91" s="65"/>
      <c r="C91" s="66"/>
      <c r="D91" s="65"/>
      <c r="E91" s="66"/>
      <c r="F91" s="67"/>
      <c r="G91" s="65"/>
      <c r="H91" s="66"/>
      <c r="I91" s="20"/>
      <c r="J91" s="21"/>
    </row>
    <row r="92" spans="1:10" x14ac:dyDescent="0.2">
      <c r="A92" s="158" t="s">
        <v>571</v>
      </c>
      <c r="B92" s="65">
        <v>0</v>
      </c>
      <c r="C92" s="66">
        <v>0</v>
      </c>
      <c r="D92" s="65">
        <v>7</v>
      </c>
      <c r="E92" s="66">
        <v>2</v>
      </c>
      <c r="F92" s="67"/>
      <c r="G92" s="65">
        <f>B92-C92</f>
        <v>0</v>
      </c>
      <c r="H92" s="66">
        <f>D92-E92</f>
        <v>5</v>
      </c>
      <c r="I92" s="20" t="str">
        <f>IF(C92=0, "-", IF(G92/C92&lt;10, G92/C92, "&gt;999%"))</f>
        <v>-</v>
      </c>
      <c r="J92" s="21">
        <f>IF(E92=0, "-", IF(H92/E92&lt;10, H92/E92, "&gt;999%"))</f>
        <v>2.5</v>
      </c>
    </row>
    <row r="93" spans="1:10" s="160" customFormat="1" x14ac:dyDescent="0.2">
      <c r="A93" s="178" t="s">
        <v>651</v>
      </c>
      <c r="B93" s="71">
        <v>0</v>
      </c>
      <c r="C93" s="72">
        <v>0</v>
      </c>
      <c r="D93" s="71">
        <v>7</v>
      </c>
      <c r="E93" s="72">
        <v>2</v>
      </c>
      <c r="F93" s="73"/>
      <c r="G93" s="71">
        <f>B93-C93</f>
        <v>0</v>
      </c>
      <c r="H93" s="72">
        <f>D93-E93</f>
        <v>5</v>
      </c>
      <c r="I93" s="37" t="str">
        <f>IF(C93=0, "-", IF(G93/C93&lt;10, G93/C93, "&gt;999%"))</f>
        <v>-</v>
      </c>
      <c r="J93" s="38">
        <f>IF(E93=0, "-", IF(H93/E93&lt;10, H93/E93, "&gt;999%"))</f>
        <v>2.5</v>
      </c>
    </row>
    <row r="94" spans="1:10" x14ac:dyDescent="0.2">
      <c r="A94" s="177"/>
      <c r="B94" s="143"/>
      <c r="C94" s="144"/>
      <c r="D94" s="143"/>
      <c r="E94" s="144"/>
      <c r="F94" s="145"/>
      <c r="G94" s="143"/>
      <c r="H94" s="144"/>
      <c r="I94" s="151"/>
      <c r="J94" s="152"/>
    </row>
    <row r="95" spans="1:10" s="139" customFormat="1" x14ac:dyDescent="0.2">
      <c r="A95" s="159" t="s">
        <v>42</v>
      </c>
      <c r="B95" s="65"/>
      <c r="C95" s="66"/>
      <c r="D95" s="65"/>
      <c r="E95" s="66"/>
      <c r="F95" s="67"/>
      <c r="G95" s="65"/>
      <c r="H95" s="66"/>
      <c r="I95" s="20"/>
      <c r="J95" s="21"/>
    </row>
    <row r="96" spans="1:10" x14ac:dyDescent="0.2">
      <c r="A96" s="158" t="s">
        <v>342</v>
      </c>
      <c r="B96" s="65">
        <v>2</v>
      </c>
      <c r="C96" s="66">
        <v>2</v>
      </c>
      <c r="D96" s="65">
        <v>25</v>
      </c>
      <c r="E96" s="66">
        <v>20</v>
      </c>
      <c r="F96" s="67"/>
      <c r="G96" s="65">
        <f>B96-C96</f>
        <v>0</v>
      </c>
      <c r="H96" s="66">
        <f>D96-E96</f>
        <v>5</v>
      </c>
      <c r="I96" s="20">
        <f>IF(C96=0, "-", IF(G96/C96&lt;10, G96/C96, "&gt;999%"))</f>
        <v>0</v>
      </c>
      <c r="J96" s="21">
        <f>IF(E96=0, "-", IF(H96/E96&lt;10, H96/E96, "&gt;999%"))</f>
        <v>0.25</v>
      </c>
    </row>
    <row r="97" spans="1:10" s="160" customFormat="1" x14ac:dyDescent="0.2">
      <c r="A97" s="178" t="s">
        <v>652</v>
      </c>
      <c r="B97" s="71">
        <v>2</v>
      </c>
      <c r="C97" s="72">
        <v>2</v>
      </c>
      <c r="D97" s="71">
        <v>25</v>
      </c>
      <c r="E97" s="72">
        <v>20</v>
      </c>
      <c r="F97" s="73"/>
      <c r="G97" s="71">
        <f>B97-C97</f>
        <v>0</v>
      </c>
      <c r="H97" s="72">
        <f>D97-E97</f>
        <v>5</v>
      </c>
      <c r="I97" s="37">
        <f>IF(C97=0, "-", IF(G97/C97&lt;10, G97/C97, "&gt;999%"))</f>
        <v>0</v>
      </c>
      <c r="J97" s="38">
        <f>IF(E97=0, "-", IF(H97/E97&lt;10, H97/E97, "&gt;999%"))</f>
        <v>0.25</v>
      </c>
    </row>
    <row r="98" spans="1:10" x14ac:dyDescent="0.2">
      <c r="A98" s="177"/>
      <c r="B98" s="143"/>
      <c r="C98" s="144"/>
      <c r="D98" s="143"/>
      <c r="E98" s="144"/>
      <c r="F98" s="145"/>
      <c r="G98" s="143"/>
      <c r="H98" s="144"/>
      <c r="I98" s="151"/>
      <c r="J98" s="152"/>
    </row>
    <row r="99" spans="1:10" s="139" customFormat="1" x14ac:dyDescent="0.2">
      <c r="A99" s="159" t="s">
        <v>43</v>
      </c>
      <c r="B99" s="65"/>
      <c r="C99" s="66"/>
      <c r="D99" s="65"/>
      <c r="E99" s="66"/>
      <c r="F99" s="67"/>
      <c r="G99" s="65"/>
      <c r="H99" s="66"/>
      <c r="I99" s="20"/>
      <c r="J99" s="21"/>
    </row>
    <row r="100" spans="1:10" x14ac:dyDescent="0.2">
      <c r="A100" s="158" t="s">
        <v>196</v>
      </c>
      <c r="B100" s="65">
        <v>3</v>
      </c>
      <c r="C100" s="66">
        <v>0</v>
      </c>
      <c r="D100" s="65">
        <v>73</v>
      </c>
      <c r="E100" s="66">
        <v>49</v>
      </c>
      <c r="F100" s="67"/>
      <c r="G100" s="65">
        <f>B100-C100</f>
        <v>3</v>
      </c>
      <c r="H100" s="66">
        <f>D100-E100</f>
        <v>24</v>
      </c>
      <c r="I100" s="20" t="str">
        <f>IF(C100=0, "-", IF(G100/C100&lt;10, G100/C100, "&gt;999%"))</f>
        <v>-</v>
      </c>
      <c r="J100" s="21">
        <f>IF(E100=0, "-", IF(H100/E100&lt;10, H100/E100, "&gt;999%"))</f>
        <v>0.48979591836734693</v>
      </c>
    </row>
    <row r="101" spans="1:10" x14ac:dyDescent="0.2">
      <c r="A101" s="158" t="s">
        <v>365</v>
      </c>
      <c r="B101" s="65">
        <v>0</v>
      </c>
      <c r="C101" s="66">
        <v>0</v>
      </c>
      <c r="D101" s="65">
        <v>0</v>
      </c>
      <c r="E101" s="66">
        <v>8</v>
      </c>
      <c r="F101" s="67"/>
      <c r="G101" s="65">
        <f>B101-C101</f>
        <v>0</v>
      </c>
      <c r="H101" s="66">
        <f>D101-E101</f>
        <v>-8</v>
      </c>
      <c r="I101" s="20" t="str">
        <f>IF(C101=0, "-", IF(G101/C101&lt;10, G101/C101, "&gt;999%"))</f>
        <v>-</v>
      </c>
      <c r="J101" s="21">
        <f>IF(E101=0, "-", IF(H101/E101&lt;10, H101/E101, "&gt;999%"))</f>
        <v>-1</v>
      </c>
    </row>
    <row r="102" spans="1:10" s="160" customFormat="1" x14ac:dyDescent="0.2">
      <c r="A102" s="178" t="s">
        <v>653</v>
      </c>
      <c r="B102" s="71">
        <v>3</v>
      </c>
      <c r="C102" s="72">
        <v>0</v>
      </c>
      <c r="D102" s="71">
        <v>73</v>
      </c>
      <c r="E102" s="72">
        <v>57</v>
      </c>
      <c r="F102" s="73"/>
      <c r="G102" s="71">
        <f>B102-C102</f>
        <v>3</v>
      </c>
      <c r="H102" s="72">
        <f>D102-E102</f>
        <v>16</v>
      </c>
      <c r="I102" s="37" t="str">
        <f>IF(C102=0, "-", IF(G102/C102&lt;10, G102/C102, "&gt;999%"))</f>
        <v>-</v>
      </c>
      <c r="J102" s="38">
        <f>IF(E102=0, "-", IF(H102/E102&lt;10, H102/E102, "&gt;999%"))</f>
        <v>0.2807017543859649</v>
      </c>
    </row>
    <row r="103" spans="1:10" x14ac:dyDescent="0.2">
      <c r="A103" s="177"/>
      <c r="B103" s="143"/>
      <c r="C103" s="144"/>
      <c r="D103" s="143"/>
      <c r="E103" s="144"/>
      <c r="F103" s="145"/>
      <c r="G103" s="143"/>
      <c r="H103" s="144"/>
      <c r="I103" s="151"/>
      <c r="J103" s="152"/>
    </row>
    <row r="104" spans="1:10" s="139" customFormat="1" x14ac:dyDescent="0.2">
      <c r="A104" s="159" t="s">
        <v>44</v>
      </c>
      <c r="B104" s="65"/>
      <c r="C104" s="66"/>
      <c r="D104" s="65"/>
      <c r="E104" s="66"/>
      <c r="F104" s="67"/>
      <c r="G104" s="65"/>
      <c r="H104" s="66"/>
      <c r="I104" s="20"/>
      <c r="J104" s="21"/>
    </row>
    <row r="105" spans="1:10" x14ac:dyDescent="0.2">
      <c r="A105" s="158" t="s">
        <v>500</v>
      </c>
      <c r="B105" s="65">
        <v>0</v>
      </c>
      <c r="C105" s="66">
        <v>1</v>
      </c>
      <c r="D105" s="65">
        <v>0</v>
      </c>
      <c r="E105" s="66">
        <v>10</v>
      </c>
      <c r="F105" s="67"/>
      <c r="G105" s="65">
        <f>B105-C105</f>
        <v>-1</v>
      </c>
      <c r="H105" s="66">
        <f>D105-E105</f>
        <v>-10</v>
      </c>
      <c r="I105" s="20">
        <f>IF(C105=0, "-", IF(G105/C105&lt;10, G105/C105, "&gt;999%"))</f>
        <v>-1</v>
      </c>
      <c r="J105" s="21">
        <f>IF(E105=0, "-", IF(H105/E105&lt;10, H105/E105, "&gt;999%"))</f>
        <v>-1</v>
      </c>
    </row>
    <row r="106" spans="1:10" x14ac:dyDescent="0.2">
      <c r="A106" s="158" t="s">
        <v>545</v>
      </c>
      <c r="B106" s="65">
        <v>5</v>
      </c>
      <c r="C106" s="66">
        <v>4</v>
      </c>
      <c r="D106" s="65">
        <v>130</v>
      </c>
      <c r="E106" s="66">
        <v>74</v>
      </c>
      <c r="F106" s="67"/>
      <c r="G106" s="65">
        <f>B106-C106</f>
        <v>1</v>
      </c>
      <c r="H106" s="66">
        <f>D106-E106</f>
        <v>56</v>
      </c>
      <c r="I106" s="20">
        <f>IF(C106=0, "-", IF(G106/C106&lt;10, G106/C106, "&gt;999%"))</f>
        <v>0.25</v>
      </c>
      <c r="J106" s="21">
        <f>IF(E106=0, "-", IF(H106/E106&lt;10, H106/E106, "&gt;999%"))</f>
        <v>0.7567567567567568</v>
      </c>
    </row>
    <row r="107" spans="1:10" s="160" customFormat="1" x14ac:dyDescent="0.2">
      <c r="A107" s="178" t="s">
        <v>654</v>
      </c>
      <c r="B107" s="71">
        <v>5</v>
      </c>
      <c r="C107" s="72">
        <v>5</v>
      </c>
      <c r="D107" s="71">
        <v>130</v>
      </c>
      <c r="E107" s="72">
        <v>84</v>
      </c>
      <c r="F107" s="73"/>
      <c r="G107" s="71">
        <f>B107-C107</f>
        <v>0</v>
      </c>
      <c r="H107" s="72">
        <f>D107-E107</f>
        <v>46</v>
      </c>
      <c r="I107" s="37">
        <f>IF(C107=0, "-", IF(G107/C107&lt;10, G107/C107, "&gt;999%"))</f>
        <v>0</v>
      </c>
      <c r="J107" s="38">
        <f>IF(E107=0, "-", IF(H107/E107&lt;10, H107/E107, "&gt;999%"))</f>
        <v>0.54761904761904767</v>
      </c>
    </row>
    <row r="108" spans="1:10" x14ac:dyDescent="0.2">
      <c r="A108" s="177"/>
      <c r="B108" s="143"/>
      <c r="C108" s="144"/>
      <c r="D108" s="143"/>
      <c r="E108" s="144"/>
      <c r="F108" s="145"/>
      <c r="G108" s="143"/>
      <c r="H108" s="144"/>
      <c r="I108" s="151"/>
      <c r="J108" s="152"/>
    </row>
    <row r="109" spans="1:10" s="139" customFormat="1" x14ac:dyDescent="0.2">
      <c r="A109" s="159" t="s">
        <v>45</v>
      </c>
      <c r="B109" s="65"/>
      <c r="C109" s="66"/>
      <c r="D109" s="65"/>
      <c r="E109" s="66"/>
      <c r="F109" s="67"/>
      <c r="G109" s="65"/>
      <c r="H109" s="66"/>
      <c r="I109" s="20"/>
      <c r="J109" s="21"/>
    </row>
    <row r="110" spans="1:10" x14ac:dyDescent="0.2">
      <c r="A110" s="158" t="s">
        <v>351</v>
      </c>
      <c r="B110" s="65">
        <v>0</v>
      </c>
      <c r="C110" s="66">
        <v>1</v>
      </c>
      <c r="D110" s="65">
        <v>1</v>
      </c>
      <c r="E110" s="66">
        <v>6</v>
      </c>
      <c r="F110" s="67"/>
      <c r="G110" s="65">
        <f t="shared" ref="G110:G124" si="8">B110-C110</f>
        <v>-1</v>
      </c>
      <c r="H110" s="66">
        <f t="shared" ref="H110:H124" si="9">D110-E110</f>
        <v>-5</v>
      </c>
      <c r="I110" s="20">
        <f t="shared" ref="I110:I124" si="10">IF(C110=0, "-", IF(G110/C110&lt;10, G110/C110, "&gt;999%"))</f>
        <v>-1</v>
      </c>
      <c r="J110" s="21">
        <f t="shared" ref="J110:J124" si="11">IF(E110=0, "-", IF(H110/E110&lt;10, H110/E110, "&gt;999%"))</f>
        <v>-0.83333333333333337</v>
      </c>
    </row>
    <row r="111" spans="1:10" x14ac:dyDescent="0.2">
      <c r="A111" s="158" t="s">
        <v>436</v>
      </c>
      <c r="B111" s="65">
        <v>0</v>
      </c>
      <c r="C111" s="66">
        <v>5</v>
      </c>
      <c r="D111" s="65">
        <v>1</v>
      </c>
      <c r="E111" s="66">
        <v>98</v>
      </c>
      <c r="F111" s="67"/>
      <c r="G111" s="65">
        <f t="shared" si="8"/>
        <v>-5</v>
      </c>
      <c r="H111" s="66">
        <f t="shared" si="9"/>
        <v>-97</v>
      </c>
      <c r="I111" s="20">
        <f t="shared" si="10"/>
        <v>-1</v>
      </c>
      <c r="J111" s="21">
        <f t="shared" si="11"/>
        <v>-0.98979591836734693</v>
      </c>
    </row>
    <row r="112" spans="1:10" x14ac:dyDescent="0.2">
      <c r="A112" s="158" t="s">
        <v>401</v>
      </c>
      <c r="B112" s="65">
        <v>26</v>
      </c>
      <c r="C112" s="66">
        <v>38</v>
      </c>
      <c r="D112" s="65">
        <v>175</v>
      </c>
      <c r="E112" s="66">
        <v>176</v>
      </c>
      <c r="F112" s="67"/>
      <c r="G112" s="65">
        <f t="shared" si="8"/>
        <v>-12</v>
      </c>
      <c r="H112" s="66">
        <f t="shared" si="9"/>
        <v>-1</v>
      </c>
      <c r="I112" s="20">
        <f t="shared" si="10"/>
        <v>-0.31578947368421051</v>
      </c>
      <c r="J112" s="21">
        <f t="shared" si="11"/>
        <v>-5.681818181818182E-3</v>
      </c>
    </row>
    <row r="113" spans="1:10" x14ac:dyDescent="0.2">
      <c r="A113" s="158" t="s">
        <v>437</v>
      </c>
      <c r="B113" s="65">
        <v>77</v>
      </c>
      <c r="C113" s="66">
        <v>91</v>
      </c>
      <c r="D113" s="65">
        <v>1149</v>
      </c>
      <c r="E113" s="66">
        <v>707</v>
      </c>
      <c r="F113" s="67"/>
      <c r="G113" s="65">
        <f t="shared" si="8"/>
        <v>-14</v>
      </c>
      <c r="H113" s="66">
        <f t="shared" si="9"/>
        <v>442</v>
      </c>
      <c r="I113" s="20">
        <f t="shared" si="10"/>
        <v>-0.15384615384615385</v>
      </c>
      <c r="J113" s="21">
        <f t="shared" si="11"/>
        <v>0.62517680339462522</v>
      </c>
    </row>
    <row r="114" spans="1:10" x14ac:dyDescent="0.2">
      <c r="A114" s="158" t="s">
        <v>199</v>
      </c>
      <c r="B114" s="65">
        <v>0</v>
      </c>
      <c r="C114" s="66">
        <v>7</v>
      </c>
      <c r="D114" s="65">
        <v>29</v>
      </c>
      <c r="E114" s="66">
        <v>20</v>
      </c>
      <c r="F114" s="67"/>
      <c r="G114" s="65">
        <f t="shared" si="8"/>
        <v>-7</v>
      </c>
      <c r="H114" s="66">
        <f t="shared" si="9"/>
        <v>9</v>
      </c>
      <c r="I114" s="20">
        <f t="shared" si="10"/>
        <v>-1</v>
      </c>
      <c r="J114" s="21">
        <f t="shared" si="11"/>
        <v>0.45</v>
      </c>
    </row>
    <row r="115" spans="1:10" x14ac:dyDescent="0.2">
      <c r="A115" s="158" t="s">
        <v>218</v>
      </c>
      <c r="B115" s="65">
        <v>4</v>
      </c>
      <c r="C115" s="66">
        <v>18</v>
      </c>
      <c r="D115" s="65">
        <v>96</v>
      </c>
      <c r="E115" s="66">
        <v>196</v>
      </c>
      <c r="F115" s="67"/>
      <c r="G115" s="65">
        <f t="shared" si="8"/>
        <v>-14</v>
      </c>
      <c r="H115" s="66">
        <f t="shared" si="9"/>
        <v>-100</v>
      </c>
      <c r="I115" s="20">
        <f t="shared" si="10"/>
        <v>-0.77777777777777779</v>
      </c>
      <c r="J115" s="21">
        <f t="shared" si="11"/>
        <v>-0.51020408163265307</v>
      </c>
    </row>
    <row r="116" spans="1:10" x14ac:dyDescent="0.2">
      <c r="A116" s="158" t="s">
        <v>245</v>
      </c>
      <c r="B116" s="65">
        <v>0</v>
      </c>
      <c r="C116" s="66">
        <v>0</v>
      </c>
      <c r="D116" s="65">
        <v>2</v>
      </c>
      <c r="E116" s="66">
        <v>6</v>
      </c>
      <c r="F116" s="67"/>
      <c r="G116" s="65">
        <f t="shared" si="8"/>
        <v>0</v>
      </c>
      <c r="H116" s="66">
        <f t="shared" si="9"/>
        <v>-4</v>
      </c>
      <c r="I116" s="20" t="str">
        <f t="shared" si="10"/>
        <v>-</v>
      </c>
      <c r="J116" s="21">
        <f t="shared" si="11"/>
        <v>-0.66666666666666663</v>
      </c>
    </row>
    <row r="117" spans="1:10" x14ac:dyDescent="0.2">
      <c r="A117" s="158" t="s">
        <v>313</v>
      </c>
      <c r="B117" s="65">
        <v>9</v>
      </c>
      <c r="C117" s="66">
        <v>19</v>
      </c>
      <c r="D117" s="65">
        <v>184</v>
      </c>
      <c r="E117" s="66">
        <v>180</v>
      </c>
      <c r="F117" s="67"/>
      <c r="G117" s="65">
        <f t="shared" si="8"/>
        <v>-10</v>
      </c>
      <c r="H117" s="66">
        <f t="shared" si="9"/>
        <v>4</v>
      </c>
      <c r="I117" s="20">
        <f t="shared" si="10"/>
        <v>-0.52631578947368418</v>
      </c>
      <c r="J117" s="21">
        <f t="shared" si="11"/>
        <v>2.2222222222222223E-2</v>
      </c>
    </row>
    <row r="118" spans="1:10" x14ac:dyDescent="0.2">
      <c r="A118" s="158" t="s">
        <v>352</v>
      </c>
      <c r="B118" s="65">
        <v>10</v>
      </c>
      <c r="C118" s="66">
        <v>17</v>
      </c>
      <c r="D118" s="65">
        <v>250</v>
      </c>
      <c r="E118" s="66">
        <v>65</v>
      </c>
      <c r="F118" s="67"/>
      <c r="G118" s="65">
        <f t="shared" si="8"/>
        <v>-7</v>
      </c>
      <c r="H118" s="66">
        <f t="shared" si="9"/>
        <v>185</v>
      </c>
      <c r="I118" s="20">
        <f t="shared" si="10"/>
        <v>-0.41176470588235292</v>
      </c>
      <c r="J118" s="21">
        <f t="shared" si="11"/>
        <v>2.8461538461538463</v>
      </c>
    </row>
    <row r="119" spans="1:10" x14ac:dyDescent="0.2">
      <c r="A119" s="158" t="s">
        <v>515</v>
      </c>
      <c r="B119" s="65">
        <v>34</v>
      </c>
      <c r="C119" s="66">
        <v>43</v>
      </c>
      <c r="D119" s="65">
        <v>392</v>
      </c>
      <c r="E119" s="66">
        <v>349</v>
      </c>
      <c r="F119" s="67"/>
      <c r="G119" s="65">
        <f t="shared" si="8"/>
        <v>-9</v>
      </c>
      <c r="H119" s="66">
        <f t="shared" si="9"/>
        <v>43</v>
      </c>
      <c r="I119" s="20">
        <f t="shared" si="10"/>
        <v>-0.20930232558139536</v>
      </c>
      <c r="J119" s="21">
        <f t="shared" si="11"/>
        <v>0.12320916905444126</v>
      </c>
    </row>
    <row r="120" spans="1:10" x14ac:dyDescent="0.2">
      <c r="A120" s="158" t="s">
        <v>527</v>
      </c>
      <c r="B120" s="65">
        <v>428</v>
      </c>
      <c r="C120" s="66">
        <v>382</v>
      </c>
      <c r="D120" s="65">
        <v>4992</v>
      </c>
      <c r="E120" s="66">
        <v>3720</v>
      </c>
      <c r="F120" s="67"/>
      <c r="G120" s="65">
        <f t="shared" si="8"/>
        <v>46</v>
      </c>
      <c r="H120" s="66">
        <f t="shared" si="9"/>
        <v>1272</v>
      </c>
      <c r="I120" s="20">
        <f t="shared" si="10"/>
        <v>0.12041884816753927</v>
      </c>
      <c r="J120" s="21">
        <f t="shared" si="11"/>
        <v>0.34193548387096773</v>
      </c>
    </row>
    <row r="121" spans="1:10" x14ac:dyDescent="0.2">
      <c r="A121" s="158" t="s">
        <v>492</v>
      </c>
      <c r="B121" s="65">
        <v>2</v>
      </c>
      <c r="C121" s="66">
        <v>0</v>
      </c>
      <c r="D121" s="65">
        <v>3</v>
      </c>
      <c r="E121" s="66">
        <v>0</v>
      </c>
      <c r="F121" s="67"/>
      <c r="G121" s="65">
        <f t="shared" si="8"/>
        <v>2</v>
      </c>
      <c r="H121" s="66">
        <f t="shared" si="9"/>
        <v>3</v>
      </c>
      <c r="I121" s="20" t="str">
        <f t="shared" si="10"/>
        <v>-</v>
      </c>
      <c r="J121" s="21" t="str">
        <f t="shared" si="11"/>
        <v>-</v>
      </c>
    </row>
    <row r="122" spans="1:10" x14ac:dyDescent="0.2">
      <c r="A122" s="158" t="s">
        <v>504</v>
      </c>
      <c r="B122" s="65">
        <v>2</v>
      </c>
      <c r="C122" s="66">
        <v>18</v>
      </c>
      <c r="D122" s="65">
        <v>233</v>
      </c>
      <c r="E122" s="66">
        <v>222</v>
      </c>
      <c r="F122" s="67"/>
      <c r="G122" s="65">
        <f t="shared" si="8"/>
        <v>-16</v>
      </c>
      <c r="H122" s="66">
        <f t="shared" si="9"/>
        <v>11</v>
      </c>
      <c r="I122" s="20">
        <f t="shared" si="10"/>
        <v>-0.88888888888888884</v>
      </c>
      <c r="J122" s="21">
        <f t="shared" si="11"/>
        <v>4.954954954954955E-2</v>
      </c>
    </row>
    <row r="123" spans="1:10" x14ac:dyDescent="0.2">
      <c r="A123" s="158" t="s">
        <v>546</v>
      </c>
      <c r="B123" s="65">
        <v>1</v>
      </c>
      <c r="C123" s="66">
        <v>8</v>
      </c>
      <c r="D123" s="65">
        <v>82</v>
      </c>
      <c r="E123" s="66">
        <v>87</v>
      </c>
      <c r="F123" s="67"/>
      <c r="G123" s="65">
        <f t="shared" si="8"/>
        <v>-7</v>
      </c>
      <c r="H123" s="66">
        <f t="shared" si="9"/>
        <v>-5</v>
      </c>
      <c r="I123" s="20">
        <f t="shared" si="10"/>
        <v>-0.875</v>
      </c>
      <c r="J123" s="21">
        <f t="shared" si="11"/>
        <v>-5.7471264367816091E-2</v>
      </c>
    </row>
    <row r="124" spans="1:10" s="160" customFormat="1" x14ac:dyDescent="0.2">
      <c r="A124" s="178" t="s">
        <v>655</v>
      </c>
      <c r="B124" s="71">
        <v>593</v>
      </c>
      <c r="C124" s="72">
        <v>647</v>
      </c>
      <c r="D124" s="71">
        <v>7589</v>
      </c>
      <c r="E124" s="72">
        <v>5832</v>
      </c>
      <c r="F124" s="73"/>
      <c r="G124" s="71">
        <f t="shared" si="8"/>
        <v>-54</v>
      </c>
      <c r="H124" s="72">
        <f t="shared" si="9"/>
        <v>1757</v>
      </c>
      <c r="I124" s="37">
        <f t="shared" si="10"/>
        <v>-8.3462132921174659E-2</v>
      </c>
      <c r="J124" s="38">
        <f t="shared" si="11"/>
        <v>0.30126886145404663</v>
      </c>
    </row>
    <row r="125" spans="1:10" x14ac:dyDescent="0.2">
      <c r="A125" s="177"/>
      <c r="B125" s="143"/>
      <c r="C125" s="144"/>
      <c r="D125" s="143"/>
      <c r="E125" s="144"/>
      <c r="F125" s="145"/>
      <c r="G125" s="143"/>
      <c r="H125" s="144"/>
      <c r="I125" s="151"/>
      <c r="J125" s="152"/>
    </row>
    <row r="126" spans="1:10" s="139" customFormat="1" x14ac:dyDescent="0.2">
      <c r="A126" s="159" t="s">
        <v>46</v>
      </c>
      <c r="B126" s="65"/>
      <c r="C126" s="66"/>
      <c r="D126" s="65"/>
      <c r="E126" s="66"/>
      <c r="F126" s="67"/>
      <c r="G126" s="65"/>
      <c r="H126" s="66"/>
      <c r="I126" s="20"/>
      <c r="J126" s="21"/>
    </row>
    <row r="127" spans="1:10" x14ac:dyDescent="0.2">
      <c r="A127" s="158" t="s">
        <v>572</v>
      </c>
      <c r="B127" s="65">
        <v>14</v>
      </c>
      <c r="C127" s="66">
        <v>1</v>
      </c>
      <c r="D127" s="65">
        <v>76</v>
      </c>
      <c r="E127" s="66">
        <v>14</v>
      </c>
      <c r="F127" s="67"/>
      <c r="G127" s="65">
        <f>B127-C127</f>
        <v>13</v>
      </c>
      <c r="H127" s="66">
        <f>D127-E127</f>
        <v>62</v>
      </c>
      <c r="I127" s="20" t="str">
        <f>IF(C127=0, "-", IF(G127/C127&lt;10, G127/C127, "&gt;999%"))</f>
        <v>&gt;999%</v>
      </c>
      <c r="J127" s="21">
        <f>IF(E127=0, "-", IF(H127/E127&lt;10, H127/E127, "&gt;999%"))</f>
        <v>4.4285714285714288</v>
      </c>
    </row>
    <row r="128" spans="1:10" s="160" customFormat="1" x14ac:dyDescent="0.2">
      <c r="A128" s="178" t="s">
        <v>656</v>
      </c>
      <c r="B128" s="71">
        <v>14</v>
      </c>
      <c r="C128" s="72">
        <v>1</v>
      </c>
      <c r="D128" s="71">
        <v>76</v>
      </c>
      <c r="E128" s="72">
        <v>14</v>
      </c>
      <c r="F128" s="73"/>
      <c r="G128" s="71">
        <f>B128-C128</f>
        <v>13</v>
      </c>
      <c r="H128" s="72">
        <f>D128-E128</f>
        <v>62</v>
      </c>
      <c r="I128" s="37" t="str">
        <f>IF(C128=0, "-", IF(G128/C128&lt;10, G128/C128, "&gt;999%"))</f>
        <v>&gt;999%</v>
      </c>
      <c r="J128" s="38">
        <f>IF(E128=0, "-", IF(H128/E128&lt;10, H128/E128, "&gt;999%"))</f>
        <v>4.4285714285714288</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547</v>
      </c>
      <c r="B131" s="65">
        <v>35</v>
      </c>
      <c r="C131" s="66">
        <v>38</v>
      </c>
      <c r="D131" s="65">
        <v>361</v>
      </c>
      <c r="E131" s="66">
        <v>326</v>
      </c>
      <c r="F131" s="67"/>
      <c r="G131" s="65">
        <f>B131-C131</f>
        <v>-3</v>
      </c>
      <c r="H131" s="66">
        <f>D131-E131</f>
        <v>35</v>
      </c>
      <c r="I131" s="20">
        <f>IF(C131=0, "-", IF(G131/C131&lt;10, G131/C131, "&gt;999%"))</f>
        <v>-7.8947368421052627E-2</v>
      </c>
      <c r="J131" s="21">
        <f>IF(E131=0, "-", IF(H131/E131&lt;10, H131/E131, "&gt;999%"))</f>
        <v>0.10736196319018405</v>
      </c>
    </row>
    <row r="132" spans="1:10" x14ac:dyDescent="0.2">
      <c r="A132" s="158" t="s">
        <v>559</v>
      </c>
      <c r="B132" s="65">
        <v>13</v>
      </c>
      <c r="C132" s="66">
        <v>13</v>
      </c>
      <c r="D132" s="65">
        <v>103</v>
      </c>
      <c r="E132" s="66">
        <v>85</v>
      </c>
      <c r="F132" s="67"/>
      <c r="G132" s="65">
        <f>B132-C132</f>
        <v>0</v>
      </c>
      <c r="H132" s="66">
        <f>D132-E132</f>
        <v>18</v>
      </c>
      <c r="I132" s="20">
        <f>IF(C132=0, "-", IF(G132/C132&lt;10, G132/C132, "&gt;999%"))</f>
        <v>0</v>
      </c>
      <c r="J132" s="21">
        <f>IF(E132=0, "-", IF(H132/E132&lt;10, H132/E132, "&gt;999%"))</f>
        <v>0.21176470588235294</v>
      </c>
    </row>
    <row r="133" spans="1:10" x14ac:dyDescent="0.2">
      <c r="A133" s="158" t="s">
        <v>573</v>
      </c>
      <c r="B133" s="65">
        <v>4</v>
      </c>
      <c r="C133" s="66">
        <v>20</v>
      </c>
      <c r="D133" s="65">
        <v>60</v>
      </c>
      <c r="E133" s="66">
        <v>79</v>
      </c>
      <c r="F133" s="67"/>
      <c r="G133" s="65">
        <f>B133-C133</f>
        <v>-16</v>
      </c>
      <c r="H133" s="66">
        <f>D133-E133</f>
        <v>-19</v>
      </c>
      <c r="I133" s="20">
        <f>IF(C133=0, "-", IF(G133/C133&lt;10, G133/C133, "&gt;999%"))</f>
        <v>-0.8</v>
      </c>
      <c r="J133" s="21">
        <f>IF(E133=0, "-", IF(H133/E133&lt;10, H133/E133, "&gt;999%"))</f>
        <v>-0.24050632911392406</v>
      </c>
    </row>
    <row r="134" spans="1:10" s="160" customFormat="1" x14ac:dyDescent="0.2">
      <c r="A134" s="178" t="s">
        <v>657</v>
      </c>
      <c r="B134" s="71">
        <v>52</v>
      </c>
      <c r="C134" s="72">
        <v>71</v>
      </c>
      <c r="D134" s="71">
        <v>524</v>
      </c>
      <c r="E134" s="72">
        <v>490</v>
      </c>
      <c r="F134" s="73"/>
      <c r="G134" s="71">
        <f>B134-C134</f>
        <v>-19</v>
      </c>
      <c r="H134" s="72">
        <f>D134-E134</f>
        <v>34</v>
      </c>
      <c r="I134" s="37">
        <f>IF(C134=0, "-", IF(G134/C134&lt;10, G134/C134, "&gt;999%"))</f>
        <v>-0.26760563380281688</v>
      </c>
      <c r="J134" s="38">
        <f>IF(E134=0, "-", IF(H134/E134&lt;10, H134/E134, "&gt;999%"))</f>
        <v>6.9387755102040816E-2</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261</v>
      </c>
      <c r="B137" s="65">
        <v>0</v>
      </c>
      <c r="C137" s="66">
        <v>1</v>
      </c>
      <c r="D137" s="65">
        <v>1</v>
      </c>
      <c r="E137" s="66">
        <v>3</v>
      </c>
      <c r="F137" s="67"/>
      <c r="G137" s="65">
        <f>B137-C137</f>
        <v>-1</v>
      </c>
      <c r="H137" s="66">
        <f>D137-E137</f>
        <v>-2</v>
      </c>
      <c r="I137" s="20">
        <f>IF(C137=0, "-", IF(G137/C137&lt;10, G137/C137, "&gt;999%"))</f>
        <v>-1</v>
      </c>
      <c r="J137" s="21">
        <f>IF(E137=0, "-", IF(H137/E137&lt;10, H137/E137, "&gt;999%"))</f>
        <v>-0.66666666666666663</v>
      </c>
    </row>
    <row r="138" spans="1:10" x14ac:dyDescent="0.2">
      <c r="A138" s="158" t="s">
        <v>278</v>
      </c>
      <c r="B138" s="65">
        <v>0</v>
      </c>
      <c r="C138" s="66">
        <v>0</v>
      </c>
      <c r="D138" s="65">
        <v>3</v>
      </c>
      <c r="E138" s="66">
        <v>3</v>
      </c>
      <c r="F138" s="67"/>
      <c r="G138" s="65">
        <f>B138-C138</f>
        <v>0</v>
      </c>
      <c r="H138" s="66">
        <f>D138-E138</f>
        <v>0</v>
      </c>
      <c r="I138" s="20" t="str">
        <f>IF(C138=0, "-", IF(G138/C138&lt;10, G138/C138, "&gt;999%"))</f>
        <v>-</v>
      </c>
      <c r="J138" s="21">
        <f>IF(E138=0, "-", IF(H138/E138&lt;10, H138/E138, "&gt;999%"))</f>
        <v>0</v>
      </c>
    </row>
    <row r="139" spans="1:10" x14ac:dyDescent="0.2">
      <c r="A139" s="158" t="s">
        <v>425</v>
      </c>
      <c r="B139" s="65">
        <v>4</v>
      </c>
      <c r="C139" s="66">
        <v>0</v>
      </c>
      <c r="D139" s="65">
        <v>18</v>
      </c>
      <c r="E139" s="66">
        <v>0</v>
      </c>
      <c r="F139" s="67"/>
      <c r="G139" s="65">
        <f>B139-C139</f>
        <v>4</v>
      </c>
      <c r="H139" s="66">
        <f>D139-E139</f>
        <v>18</v>
      </c>
      <c r="I139" s="20" t="str">
        <f>IF(C139=0, "-", IF(G139/C139&lt;10, G139/C139, "&gt;999%"))</f>
        <v>-</v>
      </c>
      <c r="J139" s="21" t="str">
        <f>IF(E139=0, "-", IF(H139/E139&lt;10, H139/E139, "&gt;999%"))</f>
        <v>-</v>
      </c>
    </row>
    <row r="140" spans="1:10" x14ac:dyDescent="0.2">
      <c r="A140" s="158" t="s">
        <v>465</v>
      </c>
      <c r="B140" s="65">
        <v>0</v>
      </c>
      <c r="C140" s="66">
        <v>0</v>
      </c>
      <c r="D140" s="65">
        <v>20</v>
      </c>
      <c r="E140" s="66">
        <v>0</v>
      </c>
      <c r="F140" s="67"/>
      <c r="G140" s="65">
        <f>B140-C140</f>
        <v>0</v>
      </c>
      <c r="H140" s="66">
        <f>D140-E140</f>
        <v>20</v>
      </c>
      <c r="I140" s="20" t="str">
        <f>IF(C140=0, "-", IF(G140/C140&lt;10, G140/C140, "&gt;999%"))</f>
        <v>-</v>
      </c>
      <c r="J140" s="21" t="str">
        <f>IF(E140=0, "-", IF(H140/E140&lt;10, H140/E140, "&gt;999%"))</f>
        <v>-</v>
      </c>
    </row>
    <row r="141" spans="1:10" s="160" customFormat="1" x14ac:dyDescent="0.2">
      <c r="A141" s="178" t="s">
        <v>658</v>
      </c>
      <c r="B141" s="71">
        <v>4</v>
      </c>
      <c r="C141" s="72">
        <v>1</v>
      </c>
      <c r="D141" s="71">
        <v>42</v>
      </c>
      <c r="E141" s="72">
        <v>6</v>
      </c>
      <c r="F141" s="73"/>
      <c r="G141" s="71">
        <f>B141-C141</f>
        <v>3</v>
      </c>
      <c r="H141" s="72">
        <f>D141-E141</f>
        <v>36</v>
      </c>
      <c r="I141" s="37">
        <f>IF(C141=0, "-", IF(G141/C141&lt;10, G141/C141, "&gt;999%"))</f>
        <v>3</v>
      </c>
      <c r="J141" s="38">
        <f>IF(E141=0, "-", IF(H141/E141&lt;10, H141/E141, "&gt;999%"))</f>
        <v>6</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366</v>
      </c>
      <c r="B144" s="65">
        <v>0</v>
      </c>
      <c r="C144" s="66">
        <v>13</v>
      </c>
      <c r="D144" s="65">
        <v>133</v>
      </c>
      <c r="E144" s="66">
        <v>123</v>
      </c>
      <c r="F144" s="67"/>
      <c r="G144" s="65">
        <f t="shared" ref="G144:G152" si="12">B144-C144</f>
        <v>-13</v>
      </c>
      <c r="H144" s="66">
        <f t="shared" ref="H144:H152" si="13">D144-E144</f>
        <v>10</v>
      </c>
      <c r="I144" s="20">
        <f t="shared" ref="I144:I152" si="14">IF(C144=0, "-", IF(G144/C144&lt;10, G144/C144, "&gt;999%"))</f>
        <v>-1</v>
      </c>
      <c r="J144" s="21">
        <f t="shared" ref="J144:J152" si="15">IF(E144=0, "-", IF(H144/E144&lt;10, H144/E144, "&gt;999%"))</f>
        <v>8.1300813008130079E-2</v>
      </c>
    </row>
    <row r="145" spans="1:10" x14ac:dyDescent="0.2">
      <c r="A145" s="158" t="s">
        <v>402</v>
      </c>
      <c r="B145" s="65">
        <v>38</v>
      </c>
      <c r="C145" s="66">
        <v>9</v>
      </c>
      <c r="D145" s="65">
        <v>322</v>
      </c>
      <c r="E145" s="66">
        <v>63</v>
      </c>
      <c r="F145" s="67"/>
      <c r="G145" s="65">
        <f t="shared" si="12"/>
        <v>29</v>
      </c>
      <c r="H145" s="66">
        <f t="shared" si="13"/>
        <v>259</v>
      </c>
      <c r="I145" s="20">
        <f t="shared" si="14"/>
        <v>3.2222222222222223</v>
      </c>
      <c r="J145" s="21">
        <f t="shared" si="15"/>
        <v>4.1111111111111107</v>
      </c>
    </row>
    <row r="146" spans="1:10" x14ac:dyDescent="0.2">
      <c r="A146" s="158" t="s">
        <v>438</v>
      </c>
      <c r="B146" s="65">
        <v>1</v>
      </c>
      <c r="C146" s="66">
        <v>4</v>
      </c>
      <c r="D146" s="65">
        <v>56</v>
      </c>
      <c r="E146" s="66">
        <v>45</v>
      </c>
      <c r="F146" s="67"/>
      <c r="G146" s="65">
        <f t="shared" si="12"/>
        <v>-3</v>
      </c>
      <c r="H146" s="66">
        <f t="shared" si="13"/>
        <v>11</v>
      </c>
      <c r="I146" s="20">
        <f t="shared" si="14"/>
        <v>-0.75</v>
      </c>
      <c r="J146" s="21">
        <f t="shared" si="15"/>
        <v>0.24444444444444444</v>
      </c>
    </row>
    <row r="147" spans="1:10" x14ac:dyDescent="0.2">
      <c r="A147" s="158" t="s">
        <v>367</v>
      </c>
      <c r="B147" s="65">
        <v>75</v>
      </c>
      <c r="C147" s="66">
        <v>0</v>
      </c>
      <c r="D147" s="65">
        <v>399</v>
      </c>
      <c r="E147" s="66">
        <v>0</v>
      </c>
      <c r="F147" s="67"/>
      <c r="G147" s="65">
        <f t="shared" si="12"/>
        <v>75</v>
      </c>
      <c r="H147" s="66">
        <f t="shared" si="13"/>
        <v>399</v>
      </c>
      <c r="I147" s="20" t="str">
        <f t="shared" si="14"/>
        <v>-</v>
      </c>
      <c r="J147" s="21" t="str">
        <f t="shared" si="15"/>
        <v>-</v>
      </c>
    </row>
    <row r="148" spans="1:10" x14ac:dyDescent="0.2">
      <c r="A148" s="158" t="s">
        <v>516</v>
      </c>
      <c r="B148" s="65">
        <v>0</v>
      </c>
      <c r="C148" s="66">
        <v>17</v>
      </c>
      <c r="D148" s="65">
        <v>95</v>
      </c>
      <c r="E148" s="66">
        <v>85</v>
      </c>
      <c r="F148" s="67"/>
      <c r="G148" s="65">
        <f t="shared" si="12"/>
        <v>-17</v>
      </c>
      <c r="H148" s="66">
        <f t="shared" si="13"/>
        <v>10</v>
      </c>
      <c r="I148" s="20">
        <f t="shared" si="14"/>
        <v>-1</v>
      </c>
      <c r="J148" s="21">
        <f t="shared" si="15"/>
        <v>0.11764705882352941</v>
      </c>
    </row>
    <row r="149" spans="1:10" x14ac:dyDescent="0.2">
      <c r="A149" s="158" t="s">
        <v>528</v>
      </c>
      <c r="B149" s="65">
        <v>3</v>
      </c>
      <c r="C149" s="66">
        <v>8</v>
      </c>
      <c r="D149" s="65">
        <v>68</v>
      </c>
      <c r="E149" s="66">
        <v>46</v>
      </c>
      <c r="F149" s="67"/>
      <c r="G149" s="65">
        <f t="shared" si="12"/>
        <v>-5</v>
      </c>
      <c r="H149" s="66">
        <f t="shared" si="13"/>
        <v>22</v>
      </c>
      <c r="I149" s="20">
        <f t="shared" si="14"/>
        <v>-0.625</v>
      </c>
      <c r="J149" s="21">
        <f t="shared" si="15"/>
        <v>0.47826086956521741</v>
      </c>
    </row>
    <row r="150" spans="1:10" x14ac:dyDescent="0.2">
      <c r="A150" s="158" t="s">
        <v>517</v>
      </c>
      <c r="B150" s="65">
        <v>3</v>
      </c>
      <c r="C150" s="66">
        <v>0</v>
      </c>
      <c r="D150" s="65">
        <v>13</v>
      </c>
      <c r="E150" s="66">
        <v>0</v>
      </c>
      <c r="F150" s="67"/>
      <c r="G150" s="65">
        <f t="shared" si="12"/>
        <v>3</v>
      </c>
      <c r="H150" s="66">
        <f t="shared" si="13"/>
        <v>13</v>
      </c>
      <c r="I150" s="20" t="str">
        <f t="shared" si="14"/>
        <v>-</v>
      </c>
      <c r="J150" s="21" t="str">
        <f t="shared" si="15"/>
        <v>-</v>
      </c>
    </row>
    <row r="151" spans="1:10" x14ac:dyDescent="0.2">
      <c r="A151" s="158" t="s">
        <v>529</v>
      </c>
      <c r="B151" s="65">
        <v>10</v>
      </c>
      <c r="C151" s="66">
        <v>3</v>
      </c>
      <c r="D151" s="65">
        <v>458</v>
      </c>
      <c r="E151" s="66">
        <v>3</v>
      </c>
      <c r="F151" s="67"/>
      <c r="G151" s="65">
        <f t="shared" si="12"/>
        <v>7</v>
      </c>
      <c r="H151" s="66">
        <f t="shared" si="13"/>
        <v>455</v>
      </c>
      <c r="I151" s="20">
        <f t="shared" si="14"/>
        <v>2.3333333333333335</v>
      </c>
      <c r="J151" s="21" t="str">
        <f t="shared" si="15"/>
        <v>&gt;999%</v>
      </c>
    </row>
    <row r="152" spans="1:10" s="160" customFormat="1" x14ac:dyDescent="0.2">
      <c r="A152" s="178" t="s">
        <v>659</v>
      </c>
      <c r="B152" s="71">
        <v>130</v>
      </c>
      <c r="C152" s="72">
        <v>54</v>
      </c>
      <c r="D152" s="71">
        <v>1544</v>
      </c>
      <c r="E152" s="72">
        <v>365</v>
      </c>
      <c r="F152" s="73"/>
      <c r="G152" s="71">
        <f t="shared" si="12"/>
        <v>76</v>
      </c>
      <c r="H152" s="72">
        <f t="shared" si="13"/>
        <v>1179</v>
      </c>
      <c r="I152" s="37">
        <f t="shared" si="14"/>
        <v>1.4074074074074074</v>
      </c>
      <c r="J152" s="38">
        <f t="shared" si="15"/>
        <v>3.2301369863013698</v>
      </c>
    </row>
    <row r="153" spans="1:10" x14ac:dyDescent="0.2">
      <c r="A153" s="177"/>
      <c r="B153" s="143"/>
      <c r="C153" s="144"/>
      <c r="D153" s="143"/>
      <c r="E153" s="144"/>
      <c r="F153" s="145"/>
      <c r="G153" s="143"/>
      <c r="H153" s="144"/>
      <c r="I153" s="151"/>
      <c r="J153" s="152"/>
    </row>
    <row r="154" spans="1:10" s="139" customFormat="1" x14ac:dyDescent="0.2">
      <c r="A154" s="159" t="s">
        <v>50</v>
      </c>
      <c r="B154" s="65"/>
      <c r="C154" s="66"/>
      <c r="D154" s="65"/>
      <c r="E154" s="66"/>
      <c r="F154" s="67"/>
      <c r="G154" s="65"/>
      <c r="H154" s="66"/>
      <c r="I154" s="20"/>
      <c r="J154" s="21"/>
    </row>
    <row r="155" spans="1:10" x14ac:dyDescent="0.2">
      <c r="A155" s="158" t="s">
        <v>574</v>
      </c>
      <c r="B155" s="65">
        <v>3</v>
      </c>
      <c r="C155" s="66">
        <v>11</v>
      </c>
      <c r="D155" s="65">
        <v>116</v>
      </c>
      <c r="E155" s="66">
        <v>126</v>
      </c>
      <c r="F155" s="67"/>
      <c r="G155" s="65">
        <f>B155-C155</f>
        <v>-8</v>
      </c>
      <c r="H155" s="66">
        <f>D155-E155</f>
        <v>-10</v>
      </c>
      <c r="I155" s="20">
        <f>IF(C155=0, "-", IF(G155/C155&lt;10, G155/C155, "&gt;999%"))</f>
        <v>-0.72727272727272729</v>
      </c>
      <c r="J155" s="21">
        <f>IF(E155=0, "-", IF(H155/E155&lt;10, H155/E155, "&gt;999%"))</f>
        <v>-7.9365079365079361E-2</v>
      </c>
    </row>
    <row r="156" spans="1:10" x14ac:dyDescent="0.2">
      <c r="A156" s="158" t="s">
        <v>548</v>
      </c>
      <c r="B156" s="65">
        <v>16</v>
      </c>
      <c r="C156" s="66">
        <v>13</v>
      </c>
      <c r="D156" s="65">
        <v>297</v>
      </c>
      <c r="E156" s="66">
        <v>275</v>
      </c>
      <c r="F156" s="67"/>
      <c r="G156" s="65">
        <f>B156-C156</f>
        <v>3</v>
      </c>
      <c r="H156" s="66">
        <f>D156-E156</f>
        <v>22</v>
      </c>
      <c r="I156" s="20">
        <f>IF(C156=0, "-", IF(G156/C156&lt;10, G156/C156, "&gt;999%"))</f>
        <v>0.23076923076923078</v>
      </c>
      <c r="J156" s="21">
        <f>IF(E156=0, "-", IF(H156/E156&lt;10, H156/E156, "&gt;999%"))</f>
        <v>0.08</v>
      </c>
    </row>
    <row r="157" spans="1:10" x14ac:dyDescent="0.2">
      <c r="A157" s="158" t="s">
        <v>560</v>
      </c>
      <c r="B157" s="65">
        <v>15</v>
      </c>
      <c r="C157" s="66">
        <v>22</v>
      </c>
      <c r="D157" s="65">
        <v>173</v>
      </c>
      <c r="E157" s="66">
        <v>209</v>
      </c>
      <c r="F157" s="67"/>
      <c r="G157" s="65">
        <f>B157-C157</f>
        <v>-7</v>
      </c>
      <c r="H157" s="66">
        <f>D157-E157</f>
        <v>-36</v>
      </c>
      <c r="I157" s="20">
        <f>IF(C157=0, "-", IF(G157/C157&lt;10, G157/C157, "&gt;999%"))</f>
        <v>-0.31818181818181818</v>
      </c>
      <c r="J157" s="21">
        <f>IF(E157=0, "-", IF(H157/E157&lt;10, H157/E157, "&gt;999%"))</f>
        <v>-0.17224880382775121</v>
      </c>
    </row>
    <row r="158" spans="1:10" s="160" customFormat="1" x14ac:dyDescent="0.2">
      <c r="A158" s="178" t="s">
        <v>660</v>
      </c>
      <c r="B158" s="71">
        <v>34</v>
      </c>
      <c r="C158" s="72">
        <v>46</v>
      </c>
      <c r="D158" s="71">
        <v>586</v>
      </c>
      <c r="E158" s="72">
        <v>610</v>
      </c>
      <c r="F158" s="73"/>
      <c r="G158" s="71">
        <f>B158-C158</f>
        <v>-12</v>
      </c>
      <c r="H158" s="72">
        <f>D158-E158</f>
        <v>-24</v>
      </c>
      <c r="I158" s="37">
        <f>IF(C158=0, "-", IF(G158/C158&lt;10, G158/C158, "&gt;999%"))</f>
        <v>-0.2608695652173913</v>
      </c>
      <c r="J158" s="38">
        <f>IF(E158=0, "-", IF(H158/E158&lt;10, H158/E158, "&gt;999%"))</f>
        <v>-3.9344262295081971E-2</v>
      </c>
    </row>
    <row r="159" spans="1:10" x14ac:dyDescent="0.2">
      <c r="A159" s="177"/>
      <c r="B159" s="143"/>
      <c r="C159" s="144"/>
      <c r="D159" s="143"/>
      <c r="E159" s="144"/>
      <c r="F159" s="145"/>
      <c r="G159" s="143"/>
      <c r="H159" s="144"/>
      <c r="I159" s="151"/>
      <c r="J159" s="152"/>
    </row>
    <row r="160" spans="1:10" s="139" customFormat="1" x14ac:dyDescent="0.2">
      <c r="A160" s="159" t="s">
        <v>51</v>
      </c>
      <c r="B160" s="65"/>
      <c r="C160" s="66"/>
      <c r="D160" s="65"/>
      <c r="E160" s="66"/>
      <c r="F160" s="67"/>
      <c r="G160" s="65"/>
      <c r="H160" s="66"/>
      <c r="I160" s="20"/>
      <c r="J160" s="21"/>
    </row>
    <row r="161" spans="1:10" x14ac:dyDescent="0.2">
      <c r="A161" s="158" t="s">
        <v>439</v>
      </c>
      <c r="B161" s="65">
        <v>0</v>
      </c>
      <c r="C161" s="66">
        <v>0</v>
      </c>
      <c r="D161" s="65">
        <v>0</v>
      </c>
      <c r="E161" s="66">
        <v>101</v>
      </c>
      <c r="F161" s="67"/>
      <c r="G161" s="65">
        <f t="shared" ref="G161:G169" si="16">B161-C161</f>
        <v>0</v>
      </c>
      <c r="H161" s="66">
        <f t="shared" ref="H161:H169" si="17">D161-E161</f>
        <v>-101</v>
      </c>
      <c r="I161" s="20" t="str">
        <f t="shared" ref="I161:I169" si="18">IF(C161=0, "-", IF(G161/C161&lt;10, G161/C161, "&gt;999%"))</f>
        <v>-</v>
      </c>
      <c r="J161" s="21">
        <f t="shared" ref="J161:J169" si="19">IF(E161=0, "-", IF(H161/E161&lt;10, H161/E161, "&gt;999%"))</f>
        <v>-1</v>
      </c>
    </row>
    <row r="162" spans="1:10" x14ac:dyDescent="0.2">
      <c r="A162" s="158" t="s">
        <v>219</v>
      </c>
      <c r="B162" s="65">
        <v>0</v>
      </c>
      <c r="C162" s="66">
        <v>0</v>
      </c>
      <c r="D162" s="65">
        <v>0</v>
      </c>
      <c r="E162" s="66">
        <v>78</v>
      </c>
      <c r="F162" s="67"/>
      <c r="G162" s="65">
        <f t="shared" si="16"/>
        <v>0</v>
      </c>
      <c r="H162" s="66">
        <f t="shared" si="17"/>
        <v>-78</v>
      </c>
      <c r="I162" s="20" t="str">
        <f t="shared" si="18"/>
        <v>-</v>
      </c>
      <c r="J162" s="21">
        <f t="shared" si="19"/>
        <v>-1</v>
      </c>
    </row>
    <row r="163" spans="1:10" x14ac:dyDescent="0.2">
      <c r="A163" s="158" t="s">
        <v>518</v>
      </c>
      <c r="B163" s="65">
        <v>0</v>
      </c>
      <c r="C163" s="66">
        <v>0</v>
      </c>
      <c r="D163" s="65">
        <v>0</v>
      </c>
      <c r="E163" s="66">
        <v>45</v>
      </c>
      <c r="F163" s="67"/>
      <c r="G163" s="65">
        <f t="shared" si="16"/>
        <v>0</v>
      </c>
      <c r="H163" s="66">
        <f t="shared" si="17"/>
        <v>-45</v>
      </c>
      <c r="I163" s="20" t="str">
        <f t="shared" si="18"/>
        <v>-</v>
      </c>
      <c r="J163" s="21">
        <f t="shared" si="19"/>
        <v>-1</v>
      </c>
    </row>
    <row r="164" spans="1:10" x14ac:dyDescent="0.2">
      <c r="A164" s="158" t="s">
        <v>530</v>
      </c>
      <c r="B164" s="65">
        <v>0</v>
      </c>
      <c r="C164" s="66">
        <v>0</v>
      </c>
      <c r="D164" s="65">
        <v>0</v>
      </c>
      <c r="E164" s="66">
        <v>546</v>
      </c>
      <c r="F164" s="67"/>
      <c r="G164" s="65">
        <f t="shared" si="16"/>
        <v>0</v>
      </c>
      <c r="H164" s="66">
        <f t="shared" si="17"/>
        <v>-546</v>
      </c>
      <c r="I164" s="20" t="str">
        <f t="shared" si="18"/>
        <v>-</v>
      </c>
      <c r="J164" s="21">
        <f t="shared" si="19"/>
        <v>-1</v>
      </c>
    </row>
    <row r="165" spans="1:10" x14ac:dyDescent="0.2">
      <c r="A165" s="158" t="s">
        <v>272</v>
      </c>
      <c r="B165" s="65">
        <v>0</v>
      </c>
      <c r="C165" s="66">
        <v>1</v>
      </c>
      <c r="D165" s="65">
        <v>0</v>
      </c>
      <c r="E165" s="66">
        <v>178</v>
      </c>
      <c r="F165" s="67"/>
      <c r="G165" s="65">
        <f t="shared" si="16"/>
        <v>-1</v>
      </c>
      <c r="H165" s="66">
        <f t="shared" si="17"/>
        <v>-178</v>
      </c>
      <c r="I165" s="20">
        <f t="shared" si="18"/>
        <v>-1</v>
      </c>
      <c r="J165" s="21">
        <f t="shared" si="19"/>
        <v>-1</v>
      </c>
    </row>
    <row r="166" spans="1:10" x14ac:dyDescent="0.2">
      <c r="A166" s="158" t="s">
        <v>403</v>
      </c>
      <c r="B166" s="65">
        <v>0</v>
      </c>
      <c r="C166" s="66">
        <v>0</v>
      </c>
      <c r="D166" s="65">
        <v>0</v>
      </c>
      <c r="E166" s="66">
        <v>127</v>
      </c>
      <c r="F166" s="67"/>
      <c r="G166" s="65">
        <f t="shared" si="16"/>
        <v>0</v>
      </c>
      <c r="H166" s="66">
        <f t="shared" si="17"/>
        <v>-127</v>
      </c>
      <c r="I166" s="20" t="str">
        <f t="shared" si="18"/>
        <v>-</v>
      </c>
      <c r="J166" s="21">
        <f t="shared" si="19"/>
        <v>-1</v>
      </c>
    </row>
    <row r="167" spans="1:10" x14ac:dyDescent="0.2">
      <c r="A167" s="158" t="s">
        <v>440</v>
      </c>
      <c r="B167" s="65">
        <v>0</v>
      </c>
      <c r="C167" s="66">
        <v>0</v>
      </c>
      <c r="D167" s="65">
        <v>0</v>
      </c>
      <c r="E167" s="66">
        <v>121</v>
      </c>
      <c r="F167" s="67"/>
      <c r="G167" s="65">
        <f t="shared" si="16"/>
        <v>0</v>
      </c>
      <c r="H167" s="66">
        <f t="shared" si="17"/>
        <v>-121</v>
      </c>
      <c r="I167" s="20" t="str">
        <f t="shared" si="18"/>
        <v>-</v>
      </c>
      <c r="J167" s="21">
        <f t="shared" si="19"/>
        <v>-1</v>
      </c>
    </row>
    <row r="168" spans="1:10" x14ac:dyDescent="0.2">
      <c r="A168" s="158" t="s">
        <v>353</v>
      </c>
      <c r="B168" s="65">
        <v>0</v>
      </c>
      <c r="C168" s="66">
        <v>0</v>
      </c>
      <c r="D168" s="65">
        <v>0</v>
      </c>
      <c r="E168" s="66">
        <v>211</v>
      </c>
      <c r="F168" s="67"/>
      <c r="G168" s="65">
        <f t="shared" si="16"/>
        <v>0</v>
      </c>
      <c r="H168" s="66">
        <f t="shared" si="17"/>
        <v>-211</v>
      </c>
      <c r="I168" s="20" t="str">
        <f t="shared" si="18"/>
        <v>-</v>
      </c>
      <c r="J168" s="21">
        <f t="shared" si="19"/>
        <v>-1</v>
      </c>
    </row>
    <row r="169" spans="1:10" s="160" customFormat="1" x14ac:dyDescent="0.2">
      <c r="A169" s="178" t="s">
        <v>661</v>
      </c>
      <c r="B169" s="71">
        <v>0</v>
      </c>
      <c r="C169" s="72">
        <v>1</v>
      </c>
      <c r="D169" s="71">
        <v>0</v>
      </c>
      <c r="E169" s="72">
        <v>1407</v>
      </c>
      <c r="F169" s="73"/>
      <c r="G169" s="71">
        <f t="shared" si="16"/>
        <v>-1</v>
      </c>
      <c r="H169" s="72">
        <f t="shared" si="17"/>
        <v>-1407</v>
      </c>
      <c r="I169" s="37">
        <f t="shared" si="18"/>
        <v>-1</v>
      </c>
      <c r="J169" s="38">
        <f t="shared" si="19"/>
        <v>-1</v>
      </c>
    </row>
    <row r="170" spans="1:10" x14ac:dyDescent="0.2">
      <c r="A170" s="177"/>
      <c r="B170" s="143"/>
      <c r="C170" s="144"/>
      <c r="D170" s="143"/>
      <c r="E170" s="144"/>
      <c r="F170" s="145"/>
      <c r="G170" s="143"/>
      <c r="H170" s="144"/>
      <c r="I170" s="151"/>
      <c r="J170" s="152"/>
    </row>
    <row r="171" spans="1:10" s="139" customFormat="1" x14ac:dyDescent="0.2">
      <c r="A171" s="159" t="s">
        <v>52</v>
      </c>
      <c r="B171" s="65"/>
      <c r="C171" s="66"/>
      <c r="D171" s="65"/>
      <c r="E171" s="66"/>
      <c r="F171" s="67"/>
      <c r="G171" s="65"/>
      <c r="H171" s="66"/>
      <c r="I171" s="20"/>
      <c r="J171" s="21"/>
    </row>
    <row r="172" spans="1:10" x14ac:dyDescent="0.2">
      <c r="A172" s="158" t="s">
        <v>246</v>
      </c>
      <c r="B172" s="65">
        <v>2</v>
      </c>
      <c r="C172" s="66">
        <v>1</v>
      </c>
      <c r="D172" s="65">
        <v>12</v>
      </c>
      <c r="E172" s="66">
        <v>15</v>
      </c>
      <c r="F172" s="67"/>
      <c r="G172" s="65">
        <f t="shared" ref="G172:G179" si="20">B172-C172</f>
        <v>1</v>
      </c>
      <c r="H172" s="66">
        <f t="shared" ref="H172:H179" si="21">D172-E172</f>
        <v>-3</v>
      </c>
      <c r="I172" s="20">
        <f t="shared" ref="I172:I179" si="22">IF(C172=0, "-", IF(G172/C172&lt;10, G172/C172, "&gt;999%"))</f>
        <v>1</v>
      </c>
      <c r="J172" s="21">
        <f t="shared" ref="J172:J179" si="23">IF(E172=0, "-", IF(H172/E172&lt;10, H172/E172, "&gt;999%"))</f>
        <v>-0.2</v>
      </c>
    </row>
    <row r="173" spans="1:10" x14ac:dyDescent="0.2">
      <c r="A173" s="158" t="s">
        <v>200</v>
      </c>
      <c r="B173" s="65">
        <v>0</v>
      </c>
      <c r="C173" s="66">
        <v>0</v>
      </c>
      <c r="D173" s="65">
        <v>0</v>
      </c>
      <c r="E173" s="66">
        <v>11</v>
      </c>
      <c r="F173" s="67"/>
      <c r="G173" s="65">
        <f t="shared" si="20"/>
        <v>0</v>
      </c>
      <c r="H173" s="66">
        <f t="shared" si="21"/>
        <v>-11</v>
      </c>
      <c r="I173" s="20" t="str">
        <f t="shared" si="22"/>
        <v>-</v>
      </c>
      <c r="J173" s="21">
        <f t="shared" si="23"/>
        <v>-1</v>
      </c>
    </row>
    <row r="174" spans="1:10" x14ac:dyDescent="0.2">
      <c r="A174" s="158" t="s">
        <v>220</v>
      </c>
      <c r="B174" s="65">
        <v>0</v>
      </c>
      <c r="C174" s="66">
        <v>57</v>
      </c>
      <c r="D174" s="65">
        <v>239</v>
      </c>
      <c r="E174" s="66">
        <v>565</v>
      </c>
      <c r="F174" s="67"/>
      <c r="G174" s="65">
        <f t="shared" si="20"/>
        <v>-57</v>
      </c>
      <c r="H174" s="66">
        <f t="shared" si="21"/>
        <v>-326</v>
      </c>
      <c r="I174" s="20">
        <f t="shared" si="22"/>
        <v>-1</v>
      </c>
      <c r="J174" s="21">
        <f t="shared" si="23"/>
        <v>-0.57699115044247784</v>
      </c>
    </row>
    <row r="175" spans="1:10" x14ac:dyDescent="0.2">
      <c r="A175" s="158" t="s">
        <v>404</v>
      </c>
      <c r="B175" s="65">
        <v>45</v>
      </c>
      <c r="C175" s="66">
        <v>63</v>
      </c>
      <c r="D175" s="65">
        <v>678</v>
      </c>
      <c r="E175" s="66">
        <v>875</v>
      </c>
      <c r="F175" s="67"/>
      <c r="G175" s="65">
        <f t="shared" si="20"/>
        <v>-18</v>
      </c>
      <c r="H175" s="66">
        <f t="shared" si="21"/>
        <v>-197</v>
      </c>
      <c r="I175" s="20">
        <f t="shared" si="22"/>
        <v>-0.2857142857142857</v>
      </c>
      <c r="J175" s="21">
        <f t="shared" si="23"/>
        <v>-0.22514285714285714</v>
      </c>
    </row>
    <row r="176" spans="1:10" x14ac:dyDescent="0.2">
      <c r="A176" s="158" t="s">
        <v>368</v>
      </c>
      <c r="B176" s="65">
        <v>43</v>
      </c>
      <c r="C176" s="66">
        <v>63</v>
      </c>
      <c r="D176" s="65">
        <v>501</v>
      </c>
      <c r="E176" s="66">
        <v>706</v>
      </c>
      <c r="F176" s="67"/>
      <c r="G176" s="65">
        <f t="shared" si="20"/>
        <v>-20</v>
      </c>
      <c r="H176" s="66">
        <f t="shared" si="21"/>
        <v>-205</v>
      </c>
      <c r="I176" s="20">
        <f t="shared" si="22"/>
        <v>-0.31746031746031744</v>
      </c>
      <c r="J176" s="21">
        <f t="shared" si="23"/>
        <v>-0.29036827195467424</v>
      </c>
    </row>
    <row r="177" spans="1:10" x14ac:dyDescent="0.2">
      <c r="A177" s="158" t="s">
        <v>201</v>
      </c>
      <c r="B177" s="65">
        <v>0</v>
      </c>
      <c r="C177" s="66">
        <v>20</v>
      </c>
      <c r="D177" s="65">
        <v>16</v>
      </c>
      <c r="E177" s="66">
        <v>191</v>
      </c>
      <c r="F177" s="67"/>
      <c r="G177" s="65">
        <f t="shared" si="20"/>
        <v>-20</v>
      </c>
      <c r="H177" s="66">
        <f t="shared" si="21"/>
        <v>-175</v>
      </c>
      <c r="I177" s="20">
        <f t="shared" si="22"/>
        <v>-1</v>
      </c>
      <c r="J177" s="21">
        <f t="shared" si="23"/>
        <v>-0.91623036649214662</v>
      </c>
    </row>
    <row r="178" spans="1:10" x14ac:dyDescent="0.2">
      <c r="A178" s="158" t="s">
        <v>297</v>
      </c>
      <c r="B178" s="65">
        <v>11</v>
      </c>
      <c r="C178" s="66">
        <v>4</v>
      </c>
      <c r="D178" s="65">
        <v>92</v>
      </c>
      <c r="E178" s="66">
        <v>84</v>
      </c>
      <c r="F178" s="67"/>
      <c r="G178" s="65">
        <f t="shared" si="20"/>
        <v>7</v>
      </c>
      <c r="H178" s="66">
        <f t="shared" si="21"/>
        <v>8</v>
      </c>
      <c r="I178" s="20">
        <f t="shared" si="22"/>
        <v>1.75</v>
      </c>
      <c r="J178" s="21">
        <f t="shared" si="23"/>
        <v>9.5238095238095233E-2</v>
      </c>
    </row>
    <row r="179" spans="1:10" s="160" customFormat="1" x14ac:dyDescent="0.2">
      <c r="A179" s="178" t="s">
        <v>662</v>
      </c>
      <c r="B179" s="71">
        <v>101</v>
      </c>
      <c r="C179" s="72">
        <v>208</v>
      </c>
      <c r="D179" s="71">
        <v>1538</v>
      </c>
      <c r="E179" s="72">
        <v>2447</v>
      </c>
      <c r="F179" s="73"/>
      <c r="G179" s="71">
        <f t="shared" si="20"/>
        <v>-107</v>
      </c>
      <c r="H179" s="72">
        <f t="shared" si="21"/>
        <v>-909</v>
      </c>
      <c r="I179" s="37">
        <f t="shared" si="22"/>
        <v>-0.51442307692307687</v>
      </c>
      <c r="J179" s="38">
        <f t="shared" si="23"/>
        <v>-0.37147527584797713</v>
      </c>
    </row>
    <row r="180" spans="1:10" x14ac:dyDescent="0.2">
      <c r="A180" s="177"/>
      <c r="B180" s="143"/>
      <c r="C180" s="144"/>
      <c r="D180" s="143"/>
      <c r="E180" s="144"/>
      <c r="F180" s="145"/>
      <c r="G180" s="143"/>
      <c r="H180" s="144"/>
      <c r="I180" s="151"/>
      <c r="J180" s="152"/>
    </row>
    <row r="181" spans="1:10" s="139" customFormat="1" x14ac:dyDescent="0.2">
      <c r="A181" s="159" t="s">
        <v>53</v>
      </c>
      <c r="B181" s="65"/>
      <c r="C181" s="66"/>
      <c r="D181" s="65"/>
      <c r="E181" s="66"/>
      <c r="F181" s="67"/>
      <c r="G181" s="65"/>
      <c r="H181" s="66"/>
      <c r="I181" s="20"/>
      <c r="J181" s="21"/>
    </row>
    <row r="182" spans="1:10" x14ac:dyDescent="0.2">
      <c r="A182" s="158" t="s">
        <v>202</v>
      </c>
      <c r="B182" s="65">
        <v>0</v>
      </c>
      <c r="C182" s="66">
        <v>0</v>
      </c>
      <c r="D182" s="65">
        <v>0</v>
      </c>
      <c r="E182" s="66">
        <v>27</v>
      </c>
      <c r="F182" s="67"/>
      <c r="G182" s="65">
        <f t="shared" ref="G182:G199" si="24">B182-C182</f>
        <v>0</v>
      </c>
      <c r="H182" s="66">
        <f t="shared" ref="H182:H199" si="25">D182-E182</f>
        <v>-27</v>
      </c>
      <c r="I182" s="20" t="str">
        <f t="shared" ref="I182:I199" si="26">IF(C182=0, "-", IF(G182/C182&lt;10, G182/C182, "&gt;999%"))</f>
        <v>-</v>
      </c>
      <c r="J182" s="21">
        <f t="shared" ref="J182:J199" si="27">IF(E182=0, "-", IF(H182/E182&lt;10, H182/E182, "&gt;999%"))</f>
        <v>-1</v>
      </c>
    </row>
    <row r="183" spans="1:10" x14ac:dyDescent="0.2">
      <c r="A183" s="158" t="s">
        <v>221</v>
      </c>
      <c r="B183" s="65">
        <v>0</v>
      </c>
      <c r="C183" s="66">
        <v>0</v>
      </c>
      <c r="D183" s="65">
        <v>0</v>
      </c>
      <c r="E183" s="66">
        <v>181</v>
      </c>
      <c r="F183" s="67"/>
      <c r="G183" s="65">
        <f t="shared" si="24"/>
        <v>0</v>
      </c>
      <c r="H183" s="66">
        <f t="shared" si="25"/>
        <v>-181</v>
      </c>
      <c r="I183" s="20" t="str">
        <f t="shared" si="26"/>
        <v>-</v>
      </c>
      <c r="J183" s="21">
        <f t="shared" si="27"/>
        <v>-1</v>
      </c>
    </row>
    <row r="184" spans="1:10" x14ac:dyDescent="0.2">
      <c r="A184" s="158" t="s">
        <v>203</v>
      </c>
      <c r="B184" s="65">
        <v>16</v>
      </c>
      <c r="C184" s="66">
        <v>0</v>
      </c>
      <c r="D184" s="65">
        <v>16</v>
      </c>
      <c r="E184" s="66">
        <v>0</v>
      </c>
      <c r="F184" s="67"/>
      <c r="G184" s="65">
        <f t="shared" si="24"/>
        <v>16</v>
      </c>
      <c r="H184" s="66">
        <f t="shared" si="25"/>
        <v>16</v>
      </c>
      <c r="I184" s="20" t="str">
        <f t="shared" si="26"/>
        <v>-</v>
      </c>
      <c r="J184" s="21" t="str">
        <f t="shared" si="27"/>
        <v>-</v>
      </c>
    </row>
    <row r="185" spans="1:10" x14ac:dyDescent="0.2">
      <c r="A185" s="158" t="s">
        <v>222</v>
      </c>
      <c r="B185" s="65">
        <v>177</v>
      </c>
      <c r="C185" s="66">
        <v>173</v>
      </c>
      <c r="D185" s="65">
        <v>2623</v>
      </c>
      <c r="E185" s="66">
        <v>2254</v>
      </c>
      <c r="F185" s="67"/>
      <c r="G185" s="65">
        <f t="shared" si="24"/>
        <v>4</v>
      </c>
      <c r="H185" s="66">
        <f t="shared" si="25"/>
        <v>369</v>
      </c>
      <c r="I185" s="20">
        <f t="shared" si="26"/>
        <v>2.3121387283236993E-2</v>
      </c>
      <c r="J185" s="21">
        <f t="shared" si="27"/>
        <v>0.16370896184560782</v>
      </c>
    </row>
    <row r="186" spans="1:10" x14ac:dyDescent="0.2">
      <c r="A186" s="158" t="s">
        <v>505</v>
      </c>
      <c r="B186" s="65">
        <v>0</v>
      </c>
      <c r="C186" s="66">
        <v>35</v>
      </c>
      <c r="D186" s="65">
        <v>178</v>
      </c>
      <c r="E186" s="66">
        <v>259</v>
      </c>
      <c r="F186" s="67"/>
      <c r="G186" s="65">
        <f t="shared" si="24"/>
        <v>-35</v>
      </c>
      <c r="H186" s="66">
        <f t="shared" si="25"/>
        <v>-81</v>
      </c>
      <c r="I186" s="20">
        <f t="shared" si="26"/>
        <v>-1</v>
      </c>
      <c r="J186" s="21">
        <f t="shared" si="27"/>
        <v>-0.31274131274131273</v>
      </c>
    </row>
    <row r="187" spans="1:10" x14ac:dyDescent="0.2">
      <c r="A187" s="158" t="s">
        <v>298</v>
      </c>
      <c r="B187" s="65">
        <v>0</v>
      </c>
      <c r="C187" s="66">
        <v>4</v>
      </c>
      <c r="D187" s="65">
        <v>29</v>
      </c>
      <c r="E187" s="66">
        <v>56</v>
      </c>
      <c r="F187" s="67"/>
      <c r="G187" s="65">
        <f t="shared" si="24"/>
        <v>-4</v>
      </c>
      <c r="H187" s="66">
        <f t="shared" si="25"/>
        <v>-27</v>
      </c>
      <c r="I187" s="20">
        <f t="shared" si="26"/>
        <v>-1</v>
      </c>
      <c r="J187" s="21">
        <f t="shared" si="27"/>
        <v>-0.48214285714285715</v>
      </c>
    </row>
    <row r="188" spans="1:10" x14ac:dyDescent="0.2">
      <c r="A188" s="158" t="s">
        <v>223</v>
      </c>
      <c r="B188" s="65">
        <v>8</v>
      </c>
      <c r="C188" s="66">
        <v>3</v>
      </c>
      <c r="D188" s="65">
        <v>56</v>
      </c>
      <c r="E188" s="66">
        <v>60</v>
      </c>
      <c r="F188" s="67"/>
      <c r="G188" s="65">
        <f t="shared" si="24"/>
        <v>5</v>
      </c>
      <c r="H188" s="66">
        <f t="shared" si="25"/>
        <v>-4</v>
      </c>
      <c r="I188" s="20">
        <f t="shared" si="26"/>
        <v>1.6666666666666667</v>
      </c>
      <c r="J188" s="21">
        <f t="shared" si="27"/>
        <v>-6.6666666666666666E-2</v>
      </c>
    </row>
    <row r="189" spans="1:10" x14ac:dyDescent="0.2">
      <c r="A189" s="158" t="s">
        <v>426</v>
      </c>
      <c r="B189" s="65">
        <v>7</v>
      </c>
      <c r="C189" s="66">
        <v>0</v>
      </c>
      <c r="D189" s="65">
        <v>13</v>
      </c>
      <c r="E189" s="66">
        <v>0</v>
      </c>
      <c r="F189" s="67"/>
      <c r="G189" s="65">
        <f t="shared" si="24"/>
        <v>7</v>
      </c>
      <c r="H189" s="66">
        <f t="shared" si="25"/>
        <v>13</v>
      </c>
      <c r="I189" s="20" t="str">
        <f t="shared" si="26"/>
        <v>-</v>
      </c>
      <c r="J189" s="21" t="str">
        <f t="shared" si="27"/>
        <v>-</v>
      </c>
    </row>
    <row r="190" spans="1:10" x14ac:dyDescent="0.2">
      <c r="A190" s="158" t="s">
        <v>369</v>
      </c>
      <c r="B190" s="65">
        <v>39</v>
      </c>
      <c r="C190" s="66">
        <v>125</v>
      </c>
      <c r="D190" s="65">
        <v>1325</v>
      </c>
      <c r="E190" s="66">
        <v>1267</v>
      </c>
      <c r="F190" s="67"/>
      <c r="G190" s="65">
        <f t="shared" si="24"/>
        <v>-86</v>
      </c>
      <c r="H190" s="66">
        <f t="shared" si="25"/>
        <v>58</v>
      </c>
      <c r="I190" s="20">
        <f t="shared" si="26"/>
        <v>-0.68799999999999994</v>
      </c>
      <c r="J190" s="21">
        <f t="shared" si="27"/>
        <v>4.5777426992896608E-2</v>
      </c>
    </row>
    <row r="191" spans="1:10" x14ac:dyDescent="0.2">
      <c r="A191" s="158" t="s">
        <v>441</v>
      </c>
      <c r="B191" s="65">
        <v>37</v>
      </c>
      <c r="C191" s="66">
        <v>16</v>
      </c>
      <c r="D191" s="65">
        <v>354</v>
      </c>
      <c r="E191" s="66">
        <v>16</v>
      </c>
      <c r="F191" s="67"/>
      <c r="G191" s="65">
        <f t="shared" si="24"/>
        <v>21</v>
      </c>
      <c r="H191" s="66">
        <f t="shared" si="25"/>
        <v>338</v>
      </c>
      <c r="I191" s="20">
        <f t="shared" si="26"/>
        <v>1.3125</v>
      </c>
      <c r="J191" s="21" t="str">
        <f t="shared" si="27"/>
        <v>&gt;999%</v>
      </c>
    </row>
    <row r="192" spans="1:10" x14ac:dyDescent="0.2">
      <c r="A192" s="158" t="s">
        <v>442</v>
      </c>
      <c r="B192" s="65">
        <v>11</v>
      </c>
      <c r="C192" s="66">
        <v>16</v>
      </c>
      <c r="D192" s="65">
        <v>411</v>
      </c>
      <c r="E192" s="66">
        <v>415</v>
      </c>
      <c r="F192" s="67"/>
      <c r="G192" s="65">
        <f t="shared" si="24"/>
        <v>-5</v>
      </c>
      <c r="H192" s="66">
        <f t="shared" si="25"/>
        <v>-4</v>
      </c>
      <c r="I192" s="20">
        <f t="shared" si="26"/>
        <v>-0.3125</v>
      </c>
      <c r="J192" s="21">
        <f t="shared" si="27"/>
        <v>-9.6385542168674707E-3</v>
      </c>
    </row>
    <row r="193" spans="1:10" x14ac:dyDescent="0.2">
      <c r="A193" s="158" t="s">
        <v>247</v>
      </c>
      <c r="B193" s="65">
        <v>9</v>
      </c>
      <c r="C193" s="66">
        <v>0</v>
      </c>
      <c r="D193" s="65">
        <v>62</v>
      </c>
      <c r="E193" s="66">
        <v>1</v>
      </c>
      <c r="F193" s="67"/>
      <c r="G193" s="65">
        <f t="shared" si="24"/>
        <v>9</v>
      </c>
      <c r="H193" s="66">
        <f t="shared" si="25"/>
        <v>61</v>
      </c>
      <c r="I193" s="20" t="str">
        <f t="shared" si="26"/>
        <v>-</v>
      </c>
      <c r="J193" s="21" t="str">
        <f t="shared" si="27"/>
        <v>&gt;999%</v>
      </c>
    </row>
    <row r="194" spans="1:10" x14ac:dyDescent="0.2">
      <c r="A194" s="158" t="s">
        <v>299</v>
      </c>
      <c r="B194" s="65">
        <v>7</v>
      </c>
      <c r="C194" s="66">
        <v>0</v>
      </c>
      <c r="D194" s="65">
        <v>47</v>
      </c>
      <c r="E194" s="66">
        <v>0</v>
      </c>
      <c r="F194" s="67"/>
      <c r="G194" s="65">
        <f t="shared" si="24"/>
        <v>7</v>
      </c>
      <c r="H194" s="66">
        <f t="shared" si="25"/>
        <v>47</v>
      </c>
      <c r="I194" s="20" t="str">
        <f t="shared" si="26"/>
        <v>-</v>
      </c>
      <c r="J194" s="21" t="str">
        <f t="shared" si="27"/>
        <v>-</v>
      </c>
    </row>
    <row r="195" spans="1:10" x14ac:dyDescent="0.2">
      <c r="A195" s="158" t="s">
        <v>506</v>
      </c>
      <c r="B195" s="65">
        <v>17</v>
      </c>
      <c r="C195" s="66">
        <v>0</v>
      </c>
      <c r="D195" s="65">
        <v>65</v>
      </c>
      <c r="E195" s="66">
        <v>0</v>
      </c>
      <c r="F195" s="67"/>
      <c r="G195" s="65">
        <f t="shared" si="24"/>
        <v>17</v>
      </c>
      <c r="H195" s="66">
        <f t="shared" si="25"/>
        <v>65</v>
      </c>
      <c r="I195" s="20" t="str">
        <f t="shared" si="26"/>
        <v>-</v>
      </c>
      <c r="J195" s="21" t="str">
        <f t="shared" si="27"/>
        <v>-</v>
      </c>
    </row>
    <row r="196" spans="1:10" x14ac:dyDescent="0.2">
      <c r="A196" s="158" t="s">
        <v>405</v>
      </c>
      <c r="B196" s="65">
        <v>40</v>
      </c>
      <c r="C196" s="66">
        <v>213</v>
      </c>
      <c r="D196" s="65">
        <v>1375</v>
      </c>
      <c r="E196" s="66">
        <v>1770</v>
      </c>
      <c r="F196" s="67"/>
      <c r="G196" s="65">
        <f t="shared" si="24"/>
        <v>-173</v>
      </c>
      <c r="H196" s="66">
        <f t="shared" si="25"/>
        <v>-395</v>
      </c>
      <c r="I196" s="20">
        <f t="shared" si="26"/>
        <v>-0.81220657276995301</v>
      </c>
      <c r="J196" s="21">
        <f t="shared" si="27"/>
        <v>-0.2231638418079096</v>
      </c>
    </row>
    <row r="197" spans="1:10" x14ac:dyDescent="0.2">
      <c r="A197" s="158" t="s">
        <v>314</v>
      </c>
      <c r="B197" s="65">
        <v>0</v>
      </c>
      <c r="C197" s="66">
        <v>4</v>
      </c>
      <c r="D197" s="65">
        <v>19</v>
      </c>
      <c r="E197" s="66">
        <v>61</v>
      </c>
      <c r="F197" s="67"/>
      <c r="G197" s="65">
        <f t="shared" si="24"/>
        <v>-4</v>
      </c>
      <c r="H197" s="66">
        <f t="shared" si="25"/>
        <v>-42</v>
      </c>
      <c r="I197" s="20">
        <f t="shared" si="26"/>
        <v>-1</v>
      </c>
      <c r="J197" s="21">
        <f t="shared" si="27"/>
        <v>-0.68852459016393441</v>
      </c>
    </row>
    <row r="198" spans="1:10" x14ac:dyDescent="0.2">
      <c r="A198" s="158" t="s">
        <v>354</v>
      </c>
      <c r="B198" s="65">
        <v>46</v>
      </c>
      <c r="C198" s="66">
        <v>20</v>
      </c>
      <c r="D198" s="65">
        <v>637</v>
      </c>
      <c r="E198" s="66">
        <v>396</v>
      </c>
      <c r="F198" s="67"/>
      <c r="G198" s="65">
        <f t="shared" si="24"/>
        <v>26</v>
      </c>
      <c r="H198" s="66">
        <f t="shared" si="25"/>
        <v>241</v>
      </c>
      <c r="I198" s="20">
        <f t="shared" si="26"/>
        <v>1.3</v>
      </c>
      <c r="J198" s="21">
        <f t="shared" si="27"/>
        <v>0.60858585858585856</v>
      </c>
    </row>
    <row r="199" spans="1:10" s="160" customFormat="1" x14ac:dyDescent="0.2">
      <c r="A199" s="178" t="s">
        <v>663</v>
      </c>
      <c r="B199" s="71">
        <v>414</v>
      </c>
      <c r="C199" s="72">
        <v>609</v>
      </c>
      <c r="D199" s="71">
        <v>7210</v>
      </c>
      <c r="E199" s="72">
        <v>6763</v>
      </c>
      <c r="F199" s="73"/>
      <c r="G199" s="71">
        <f t="shared" si="24"/>
        <v>-195</v>
      </c>
      <c r="H199" s="72">
        <f t="shared" si="25"/>
        <v>447</v>
      </c>
      <c r="I199" s="37">
        <f t="shared" si="26"/>
        <v>-0.32019704433497537</v>
      </c>
      <c r="J199" s="38">
        <f t="shared" si="27"/>
        <v>6.6094928286263496E-2</v>
      </c>
    </row>
    <row r="200" spans="1:10" x14ac:dyDescent="0.2">
      <c r="A200" s="177"/>
      <c r="B200" s="143"/>
      <c r="C200" s="144"/>
      <c r="D200" s="143"/>
      <c r="E200" s="144"/>
      <c r="F200" s="145"/>
      <c r="G200" s="143"/>
      <c r="H200" s="144"/>
      <c r="I200" s="151"/>
      <c r="J200" s="152"/>
    </row>
    <row r="201" spans="1:10" s="139" customFormat="1" x14ac:dyDescent="0.2">
      <c r="A201" s="159" t="s">
        <v>54</v>
      </c>
      <c r="B201" s="65"/>
      <c r="C201" s="66"/>
      <c r="D201" s="65"/>
      <c r="E201" s="66"/>
      <c r="F201" s="67"/>
      <c r="G201" s="65"/>
      <c r="H201" s="66"/>
      <c r="I201" s="20"/>
      <c r="J201" s="21"/>
    </row>
    <row r="202" spans="1:10" x14ac:dyDescent="0.2">
      <c r="A202" s="158" t="s">
        <v>561</v>
      </c>
      <c r="B202" s="65">
        <v>0</v>
      </c>
      <c r="C202" s="66">
        <v>0</v>
      </c>
      <c r="D202" s="65">
        <v>1</v>
      </c>
      <c r="E202" s="66">
        <v>0</v>
      </c>
      <c r="F202" s="67"/>
      <c r="G202" s="65">
        <f>B202-C202</f>
        <v>0</v>
      </c>
      <c r="H202" s="66">
        <f>D202-E202</f>
        <v>1</v>
      </c>
      <c r="I202" s="20" t="str">
        <f>IF(C202=0, "-", IF(G202/C202&lt;10, G202/C202, "&gt;999%"))</f>
        <v>-</v>
      </c>
      <c r="J202" s="21" t="str">
        <f>IF(E202=0, "-", IF(H202/E202&lt;10, H202/E202, "&gt;999%"))</f>
        <v>-</v>
      </c>
    </row>
    <row r="203" spans="1:10" x14ac:dyDescent="0.2">
      <c r="A203" s="158" t="s">
        <v>549</v>
      </c>
      <c r="B203" s="65">
        <v>0</v>
      </c>
      <c r="C203" s="66">
        <v>4</v>
      </c>
      <c r="D203" s="65">
        <v>20</v>
      </c>
      <c r="E203" s="66">
        <v>23</v>
      </c>
      <c r="F203" s="67"/>
      <c r="G203" s="65">
        <f>B203-C203</f>
        <v>-4</v>
      </c>
      <c r="H203" s="66">
        <f>D203-E203</f>
        <v>-3</v>
      </c>
      <c r="I203" s="20">
        <f>IF(C203=0, "-", IF(G203/C203&lt;10, G203/C203, "&gt;999%"))</f>
        <v>-1</v>
      </c>
      <c r="J203" s="21">
        <f>IF(E203=0, "-", IF(H203/E203&lt;10, H203/E203, "&gt;999%"))</f>
        <v>-0.13043478260869565</v>
      </c>
    </row>
    <row r="204" spans="1:10" x14ac:dyDescent="0.2">
      <c r="A204" s="158" t="s">
        <v>550</v>
      </c>
      <c r="B204" s="65">
        <v>0</v>
      </c>
      <c r="C204" s="66">
        <v>0</v>
      </c>
      <c r="D204" s="65">
        <v>7</v>
      </c>
      <c r="E204" s="66">
        <v>4</v>
      </c>
      <c r="F204" s="67"/>
      <c r="G204" s="65">
        <f>B204-C204</f>
        <v>0</v>
      </c>
      <c r="H204" s="66">
        <f>D204-E204</f>
        <v>3</v>
      </c>
      <c r="I204" s="20" t="str">
        <f>IF(C204=0, "-", IF(G204/C204&lt;10, G204/C204, "&gt;999%"))</f>
        <v>-</v>
      </c>
      <c r="J204" s="21">
        <f>IF(E204=0, "-", IF(H204/E204&lt;10, H204/E204, "&gt;999%"))</f>
        <v>0.75</v>
      </c>
    </row>
    <row r="205" spans="1:10" x14ac:dyDescent="0.2">
      <c r="A205" s="158" t="s">
        <v>562</v>
      </c>
      <c r="B205" s="65">
        <v>0</v>
      </c>
      <c r="C205" s="66">
        <v>0</v>
      </c>
      <c r="D205" s="65">
        <v>6</v>
      </c>
      <c r="E205" s="66">
        <v>0</v>
      </c>
      <c r="F205" s="67"/>
      <c r="G205" s="65">
        <f>B205-C205</f>
        <v>0</v>
      </c>
      <c r="H205" s="66">
        <f>D205-E205</f>
        <v>6</v>
      </c>
      <c r="I205" s="20" t="str">
        <f>IF(C205=0, "-", IF(G205/C205&lt;10, G205/C205, "&gt;999%"))</f>
        <v>-</v>
      </c>
      <c r="J205" s="21" t="str">
        <f>IF(E205=0, "-", IF(H205/E205&lt;10, H205/E205, "&gt;999%"))</f>
        <v>-</v>
      </c>
    </row>
    <row r="206" spans="1:10" s="160" customFormat="1" x14ac:dyDescent="0.2">
      <c r="A206" s="178" t="s">
        <v>664</v>
      </c>
      <c r="B206" s="71">
        <v>0</v>
      </c>
      <c r="C206" s="72">
        <v>4</v>
      </c>
      <c r="D206" s="71">
        <v>34</v>
      </c>
      <c r="E206" s="72">
        <v>27</v>
      </c>
      <c r="F206" s="73"/>
      <c r="G206" s="71">
        <f>B206-C206</f>
        <v>-4</v>
      </c>
      <c r="H206" s="72">
        <f>D206-E206</f>
        <v>7</v>
      </c>
      <c r="I206" s="37">
        <f>IF(C206=0, "-", IF(G206/C206&lt;10, G206/C206, "&gt;999%"))</f>
        <v>-1</v>
      </c>
      <c r="J206" s="38">
        <f>IF(E206=0, "-", IF(H206/E206&lt;10, H206/E206, "&gt;999%"))</f>
        <v>0.25925925925925924</v>
      </c>
    </row>
    <row r="207" spans="1:10" x14ac:dyDescent="0.2">
      <c r="A207" s="177"/>
      <c r="B207" s="143"/>
      <c r="C207" s="144"/>
      <c r="D207" s="143"/>
      <c r="E207" s="144"/>
      <c r="F207" s="145"/>
      <c r="G207" s="143"/>
      <c r="H207" s="144"/>
      <c r="I207" s="151"/>
      <c r="J207" s="152"/>
    </row>
    <row r="208" spans="1:10" s="139" customFormat="1" x14ac:dyDescent="0.2">
      <c r="A208" s="159" t="s">
        <v>55</v>
      </c>
      <c r="B208" s="65"/>
      <c r="C208" s="66"/>
      <c r="D208" s="65"/>
      <c r="E208" s="66"/>
      <c r="F208" s="67"/>
      <c r="G208" s="65"/>
      <c r="H208" s="66"/>
      <c r="I208" s="20"/>
      <c r="J208" s="21"/>
    </row>
    <row r="209" spans="1:10" x14ac:dyDescent="0.2">
      <c r="A209" s="158" t="s">
        <v>393</v>
      </c>
      <c r="B209" s="65">
        <v>0</v>
      </c>
      <c r="C209" s="66">
        <v>0</v>
      </c>
      <c r="D209" s="65">
        <v>0</v>
      </c>
      <c r="E209" s="66">
        <v>6</v>
      </c>
      <c r="F209" s="67"/>
      <c r="G209" s="65">
        <f>B209-C209</f>
        <v>0</v>
      </c>
      <c r="H209" s="66">
        <f>D209-E209</f>
        <v>-6</v>
      </c>
      <c r="I209" s="20" t="str">
        <f>IF(C209=0, "-", IF(G209/C209&lt;10, G209/C209, "&gt;999%"))</f>
        <v>-</v>
      </c>
      <c r="J209" s="21">
        <f>IF(E209=0, "-", IF(H209/E209&lt;10, H209/E209, "&gt;999%"))</f>
        <v>-1</v>
      </c>
    </row>
    <row r="210" spans="1:10" x14ac:dyDescent="0.2">
      <c r="A210" s="158" t="s">
        <v>262</v>
      </c>
      <c r="B210" s="65">
        <v>0</v>
      </c>
      <c r="C210" s="66">
        <v>0</v>
      </c>
      <c r="D210" s="65">
        <v>0</v>
      </c>
      <c r="E210" s="66">
        <v>3</v>
      </c>
      <c r="F210" s="67"/>
      <c r="G210" s="65">
        <f>B210-C210</f>
        <v>0</v>
      </c>
      <c r="H210" s="66">
        <f>D210-E210</f>
        <v>-3</v>
      </c>
      <c r="I210" s="20" t="str">
        <f>IF(C210=0, "-", IF(G210/C210&lt;10, G210/C210, "&gt;999%"))</f>
        <v>-</v>
      </c>
      <c r="J210" s="21">
        <f>IF(E210=0, "-", IF(H210/E210&lt;10, H210/E210, "&gt;999%"))</f>
        <v>-1</v>
      </c>
    </row>
    <row r="211" spans="1:10" x14ac:dyDescent="0.2">
      <c r="A211" s="158" t="s">
        <v>326</v>
      </c>
      <c r="B211" s="65">
        <v>0</v>
      </c>
      <c r="C211" s="66">
        <v>0</v>
      </c>
      <c r="D211" s="65">
        <v>0</v>
      </c>
      <c r="E211" s="66">
        <v>3</v>
      </c>
      <c r="F211" s="67"/>
      <c r="G211" s="65">
        <f>B211-C211</f>
        <v>0</v>
      </c>
      <c r="H211" s="66">
        <f>D211-E211</f>
        <v>-3</v>
      </c>
      <c r="I211" s="20" t="str">
        <f>IF(C211=0, "-", IF(G211/C211&lt;10, G211/C211, "&gt;999%"))</f>
        <v>-</v>
      </c>
      <c r="J211" s="21">
        <f>IF(E211=0, "-", IF(H211/E211&lt;10, H211/E211, "&gt;999%"))</f>
        <v>-1</v>
      </c>
    </row>
    <row r="212" spans="1:10" s="160" customFormat="1" x14ac:dyDescent="0.2">
      <c r="A212" s="178" t="s">
        <v>665</v>
      </c>
      <c r="B212" s="71">
        <v>0</v>
      </c>
      <c r="C212" s="72">
        <v>0</v>
      </c>
      <c r="D212" s="71">
        <v>0</v>
      </c>
      <c r="E212" s="72">
        <v>12</v>
      </c>
      <c r="F212" s="73"/>
      <c r="G212" s="71">
        <f>B212-C212</f>
        <v>0</v>
      </c>
      <c r="H212" s="72">
        <f>D212-E212</f>
        <v>-12</v>
      </c>
      <c r="I212" s="37" t="str">
        <f>IF(C212=0, "-", IF(G212/C212&lt;10, G212/C212, "&gt;999%"))</f>
        <v>-</v>
      </c>
      <c r="J212" s="38">
        <f>IF(E212=0, "-", IF(H212/E212&lt;10, H212/E212, "&gt;999%"))</f>
        <v>-1</v>
      </c>
    </row>
    <row r="213" spans="1:10" x14ac:dyDescent="0.2">
      <c r="A213" s="177"/>
      <c r="B213" s="143"/>
      <c r="C213" s="144"/>
      <c r="D213" s="143"/>
      <c r="E213" s="144"/>
      <c r="F213" s="145"/>
      <c r="G213" s="143"/>
      <c r="H213" s="144"/>
      <c r="I213" s="151"/>
      <c r="J213" s="152"/>
    </row>
    <row r="214" spans="1:10" s="139" customFormat="1" x14ac:dyDescent="0.2">
      <c r="A214" s="159" t="s">
        <v>56</v>
      </c>
      <c r="B214" s="65"/>
      <c r="C214" s="66"/>
      <c r="D214" s="65"/>
      <c r="E214" s="66"/>
      <c r="F214" s="67"/>
      <c r="G214" s="65"/>
      <c r="H214" s="66"/>
      <c r="I214" s="20"/>
      <c r="J214" s="21"/>
    </row>
    <row r="215" spans="1:10" x14ac:dyDescent="0.2">
      <c r="A215" s="158" t="s">
        <v>56</v>
      </c>
      <c r="B215" s="65">
        <v>0</v>
      </c>
      <c r="C215" s="66">
        <v>0</v>
      </c>
      <c r="D215" s="65">
        <v>10</v>
      </c>
      <c r="E215" s="66">
        <v>12</v>
      </c>
      <c r="F215" s="67"/>
      <c r="G215" s="65">
        <f>B215-C215</f>
        <v>0</v>
      </c>
      <c r="H215" s="66">
        <f>D215-E215</f>
        <v>-2</v>
      </c>
      <c r="I215" s="20" t="str">
        <f>IF(C215=0, "-", IF(G215/C215&lt;10, G215/C215, "&gt;999%"))</f>
        <v>-</v>
      </c>
      <c r="J215" s="21">
        <f>IF(E215=0, "-", IF(H215/E215&lt;10, H215/E215, "&gt;999%"))</f>
        <v>-0.16666666666666666</v>
      </c>
    </row>
    <row r="216" spans="1:10" s="160" customFormat="1" x14ac:dyDescent="0.2">
      <c r="A216" s="178" t="s">
        <v>666</v>
      </c>
      <c r="B216" s="71">
        <v>0</v>
      </c>
      <c r="C216" s="72">
        <v>0</v>
      </c>
      <c r="D216" s="71">
        <v>10</v>
      </c>
      <c r="E216" s="72">
        <v>12</v>
      </c>
      <c r="F216" s="73"/>
      <c r="G216" s="71">
        <f>B216-C216</f>
        <v>0</v>
      </c>
      <c r="H216" s="72">
        <f>D216-E216</f>
        <v>-2</v>
      </c>
      <c r="I216" s="37" t="str">
        <f>IF(C216=0, "-", IF(G216/C216&lt;10, G216/C216, "&gt;999%"))</f>
        <v>-</v>
      </c>
      <c r="J216" s="38">
        <f>IF(E216=0, "-", IF(H216/E216&lt;10, H216/E216, "&gt;999%"))</f>
        <v>-0.16666666666666666</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575</v>
      </c>
      <c r="B219" s="65">
        <v>34</v>
      </c>
      <c r="C219" s="66">
        <v>30</v>
      </c>
      <c r="D219" s="65">
        <v>379</v>
      </c>
      <c r="E219" s="66">
        <v>307</v>
      </c>
      <c r="F219" s="67"/>
      <c r="G219" s="65">
        <f>B219-C219</f>
        <v>4</v>
      </c>
      <c r="H219" s="66">
        <f>D219-E219</f>
        <v>72</v>
      </c>
      <c r="I219" s="20">
        <f>IF(C219=0, "-", IF(G219/C219&lt;10, G219/C219, "&gt;999%"))</f>
        <v>0.13333333333333333</v>
      </c>
      <c r="J219" s="21">
        <f>IF(E219=0, "-", IF(H219/E219&lt;10, H219/E219, "&gt;999%"))</f>
        <v>0.23452768729641693</v>
      </c>
    </row>
    <row r="220" spans="1:10" x14ac:dyDescent="0.2">
      <c r="A220" s="158" t="s">
        <v>551</v>
      </c>
      <c r="B220" s="65">
        <v>62</v>
      </c>
      <c r="C220" s="66">
        <v>36</v>
      </c>
      <c r="D220" s="65">
        <v>718</v>
      </c>
      <c r="E220" s="66">
        <v>539</v>
      </c>
      <c r="F220" s="67"/>
      <c r="G220" s="65">
        <f>B220-C220</f>
        <v>26</v>
      </c>
      <c r="H220" s="66">
        <f>D220-E220</f>
        <v>179</v>
      </c>
      <c r="I220" s="20">
        <f>IF(C220=0, "-", IF(G220/C220&lt;10, G220/C220, "&gt;999%"))</f>
        <v>0.72222222222222221</v>
      </c>
      <c r="J220" s="21">
        <f>IF(E220=0, "-", IF(H220/E220&lt;10, H220/E220, "&gt;999%"))</f>
        <v>0.33209647495361783</v>
      </c>
    </row>
    <row r="221" spans="1:10" x14ac:dyDescent="0.2">
      <c r="A221" s="158" t="s">
        <v>563</v>
      </c>
      <c r="B221" s="65">
        <v>31</v>
      </c>
      <c r="C221" s="66">
        <v>26</v>
      </c>
      <c r="D221" s="65">
        <v>321</v>
      </c>
      <c r="E221" s="66">
        <v>310</v>
      </c>
      <c r="F221" s="67"/>
      <c r="G221" s="65">
        <f>B221-C221</f>
        <v>5</v>
      </c>
      <c r="H221" s="66">
        <f>D221-E221</f>
        <v>11</v>
      </c>
      <c r="I221" s="20">
        <f>IF(C221=0, "-", IF(G221/C221&lt;10, G221/C221, "&gt;999%"))</f>
        <v>0.19230769230769232</v>
      </c>
      <c r="J221" s="21">
        <f>IF(E221=0, "-", IF(H221/E221&lt;10, H221/E221, "&gt;999%"))</f>
        <v>3.5483870967741936E-2</v>
      </c>
    </row>
    <row r="222" spans="1:10" s="160" customFormat="1" x14ac:dyDescent="0.2">
      <c r="A222" s="178" t="s">
        <v>667</v>
      </c>
      <c r="B222" s="71">
        <v>127</v>
      </c>
      <c r="C222" s="72">
        <v>92</v>
      </c>
      <c r="D222" s="71">
        <v>1418</v>
      </c>
      <c r="E222" s="72">
        <v>1156</v>
      </c>
      <c r="F222" s="73"/>
      <c r="G222" s="71">
        <f>B222-C222</f>
        <v>35</v>
      </c>
      <c r="H222" s="72">
        <f>D222-E222</f>
        <v>262</v>
      </c>
      <c r="I222" s="37">
        <f>IF(C222=0, "-", IF(G222/C222&lt;10, G222/C222, "&gt;999%"))</f>
        <v>0.38043478260869568</v>
      </c>
      <c r="J222" s="38">
        <f>IF(E222=0, "-", IF(H222/E222&lt;10, H222/E222, "&gt;999%"))</f>
        <v>0.22664359861591696</v>
      </c>
    </row>
    <row r="223" spans="1:10" x14ac:dyDescent="0.2">
      <c r="A223" s="177"/>
      <c r="B223" s="143"/>
      <c r="C223" s="144"/>
      <c r="D223" s="143"/>
      <c r="E223" s="144"/>
      <c r="F223" s="145"/>
      <c r="G223" s="143"/>
      <c r="H223" s="144"/>
      <c r="I223" s="151"/>
      <c r="J223" s="152"/>
    </row>
    <row r="224" spans="1:10" s="139" customFormat="1" x14ac:dyDescent="0.2">
      <c r="A224" s="159" t="s">
        <v>58</v>
      </c>
      <c r="B224" s="65"/>
      <c r="C224" s="66"/>
      <c r="D224" s="65"/>
      <c r="E224" s="66"/>
      <c r="F224" s="67"/>
      <c r="G224" s="65"/>
      <c r="H224" s="66"/>
      <c r="I224" s="20"/>
      <c r="J224" s="21"/>
    </row>
    <row r="225" spans="1:10" x14ac:dyDescent="0.2">
      <c r="A225" s="158" t="s">
        <v>519</v>
      </c>
      <c r="B225" s="65">
        <v>44</v>
      </c>
      <c r="C225" s="66">
        <v>51</v>
      </c>
      <c r="D225" s="65">
        <v>636</v>
      </c>
      <c r="E225" s="66">
        <v>354</v>
      </c>
      <c r="F225" s="67"/>
      <c r="G225" s="65">
        <f>B225-C225</f>
        <v>-7</v>
      </c>
      <c r="H225" s="66">
        <f>D225-E225</f>
        <v>282</v>
      </c>
      <c r="I225" s="20">
        <f>IF(C225=0, "-", IF(G225/C225&lt;10, G225/C225, "&gt;999%"))</f>
        <v>-0.13725490196078433</v>
      </c>
      <c r="J225" s="21">
        <f>IF(E225=0, "-", IF(H225/E225&lt;10, H225/E225, "&gt;999%"))</f>
        <v>0.79661016949152541</v>
      </c>
    </row>
    <row r="226" spans="1:10" x14ac:dyDescent="0.2">
      <c r="A226" s="158" t="s">
        <v>531</v>
      </c>
      <c r="B226" s="65">
        <v>238</v>
      </c>
      <c r="C226" s="66">
        <v>187</v>
      </c>
      <c r="D226" s="65">
        <v>2673</v>
      </c>
      <c r="E226" s="66">
        <v>1193</v>
      </c>
      <c r="F226" s="67"/>
      <c r="G226" s="65">
        <f>B226-C226</f>
        <v>51</v>
      </c>
      <c r="H226" s="66">
        <f>D226-E226</f>
        <v>1480</v>
      </c>
      <c r="I226" s="20">
        <f>IF(C226=0, "-", IF(G226/C226&lt;10, G226/C226, "&gt;999%"))</f>
        <v>0.27272727272727271</v>
      </c>
      <c r="J226" s="21">
        <f>IF(E226=0, "-", IF(H226/E226&lt;10, H226/E226, "&gt;999%"))</f>
        <v>1.2405699916177704</v>
      </c>
    </row>
    <row r="227" spans="1:10" x14ac:dyDescent="0.2">
      <c r="A227" s="158" t="s">
        <v>443</v>
      </c>
      <c r="B227" s="65">
        <v>75</v>
      </c>
      <c r="C227" s="66">
        <v>87</v>
      </c>
      <c r="D227" s="65">
        <v>1392</v>
      </c>
      <c r="E227" s="66">
        <v>816</v>
      </c>
      <c r="F227" s="67"/>
      <c r="G227" s="65">
        <f>B227-C227</f>
        <v>-12</v>
      </c>
      <c r="H227" s="66">
        <f>D227-E227</f>
        <v>576</v>
      </c>
      <c r="I227" s="20">
        <f>IF(C227=0, "-", IF(G227/C227&lt;10, G227/C227, "&gt;999%"))</f>
        <v>-0.13793103448275862</v>
      </c>
      <c r="J227" s="21">
        <f>IF(E227=0, "-", IF(H227/E227&lt;10, H227/E227, "&gt;999%"))</f>
        <v>0.70588235294117652</v>
      </c>
    </row>
    <row r="228" spans="1:10" s="160" customFormat="1" x14ac:dyDescent="0.2">
      <c r="A228" s="178" t="s">
        <v>668</v>
      </c>
      <c r="B228" s="71">
        <v>357</v>
      </c>
      <c r="C228" s="72">
        <v>325</v>
      </c>
      <c r="D228" s="71">
        <v>4701</v>
      </c>
      <c r="E228" s="72">
        <v>2363</v>
      </c>
      <c r="F228" s="73"/>
      <c r="G228" s="71">
        <f>B228-C228</f>
        <v>32</v>
      </c>
      <c r="H228" s="72">
        <f>D228-E228</f>
        <v>2338</v>
      </c>
      <c r="I228" s="37">
        <f>IF(C228=0, "-", IF(G228/C228&lt;10, G228/C228, "&gt;999%"))</f>
        <v>9.8461538461538461E-2</v>
      </c>
      <c r="J228" s="38">
        <f>IF(E228=0, "-", IF(H228/E228&lt;10, H228/E228, "&gt;999%"))</f>
        <v>0.98942022852306388</v>
      </c>
    </row>
    <row r="229" spans="1:10" x14ac:dyDescent="0.2">
      <c r="A229" s="177"/>
      <c r="B229" s="143"/>
      <c r="C229" s="144"/>
      <c r="D229" s="143"/>
      <c r="E229" s="144"/>
      <c r="F229" s="145"/>
      <c r="G229" s="143"/>
      <c r="H229" s="144"/>
      <c r="I229" s="151"/>
      <c r="J229" s="152"/>
    </row>
    <row r="230" spans="1:10" s="139" customFormat="1" x14ac:dyDescent="0.2">
      <c r="A230" s="159" t="s">
        <v>59</v>
      </c>
      <c r="B230" s="65"/>
      <c r="C230" s="66"/>
      <c r="D230" s="65"/>
      <c r="E230" s="66"/>
      <c r="F230" s="67"/>
      <c r="G230" s="65"/>
      <c r="H230" s="66"/>
      <c r="I230" s="20"/>
      <c r="J230" s="21"/>
    </row>
    <row r="231" spans="1:10" x14ac:dyDescent="0.2">
      <c r="A231" s="158" t="s">
        <v>493</v>
      </c>
      <c r="B231" s="65">
        <v>0</v>
      </c>
      <c r="C231" s="66">
        <v>0</v>
      </c>
      <c r="D231" s="65">
        <v>0</v>
      </c>
      <c r="E231" s="66">
        <v>1</v>
      </c>
      <c r="F231" s="67"/>
      <c r="G231" s="65">
        <f>B231-C231</f>
        <v>0</v>
      </c>
      <c r="H231" s="66">
        <f>D231-E231</f>
        <v>-1</v>
      </c>
      <c r="I231" s="20" t="str">
        <f>IF(C231=0, "-", IF(G231/C231&lt;10, G231/C231, "&gt;999%"))</f>
        <v>-</v>
      </c>
      <c r="J231" s="21">
        <f>IF(E231=0, "-", IF(H231/E231&lt;10, H231/E231, "&gt;999%"))</f>
        <v>-1</v>
      </c>
    </row>
    <row r="232" spans="1:10" s="160" customFormat="1" x14ac:dyDescent="0.2">
      <c r="A232" s="178" t="s">
        <v>669</v>
      </c>
      <c r="B232" s="71">
        <v>0</v>
      </c>
      <c r="C232" s="72">
        <v>0</v>
      </c>
      <c r="D232" s="71">
        <v>0</v>
      </c>
      <c r="E232" s="72">
        <v>1</v>
      </c>
      <c r="F232" s="73"/>
      <c r="G232" s="71">
        <f>B232-C232</f>
        <v>0</v>
      </c>
      <c r="H232" s="72">
        <f>D232-E232</f>
        <v>-1</v>
      </c>
      <c r="I232" s="37" t="str">
        <f>IF(C232=0, "-", IF(G232/C232&lt;10, G232/C232, "&gt;999%"))</f>
        <v>-</v>
      </c>
      <c r="J232" s="38">
        <f>IF(E232=0, "-", IF(H232/E232&lt;10, H232/E232, "&gt;999%"))</f>
        <v>-1</v>
      </c>
    </row>
    <row r="233" spans="1:10" x14ac:dyDescent="0.2">
      <c r="A233" s="177"/>
      <c r="B233" s="143"/>
      <c r="C233" s="144"/>
      <c r="D233" s="143"/>
      <c r="E233" s="144"/>
      <c r="F233" s="145"/>
      <c r="G233" s="143"/>
      <c r="H233" s="144"/>
      <c r="I233" s="151"/>
      <c r="J233" s="152"/>
    </row>
    <row r="234" spans="1:10" s="139" customFormat="1" x14ac:dyDescent="0.2">
      <c r="A234" s="159" t="s">
        <v>60</v>
      </c>
      <c r="B234" s="65"/>
      <c r="C234" s="66"/>
      <c r="D234" s="65"/>
      <c r="E234" s="66"/>
      <c r="F234" s="67"/>
      <c r="G234" s="65"/>
      <c r="H234" s="66"/>
      <c r="I234" s="20"/>
      <c r="J234" s="21"/>
    </row>
    <row r="235" spans="1:10" x14ac:dyDescent="0.2">
      <c r="A235" s="158" t="s">
        <v>576</v>
      </c>
      <c r="B235" s="65">
        <v>5</v>
      </c>
      <c r="C235" s="66">
        <v>2</v>
      </c>
      <c r="D235" s="65">
        <v>46</v>
      </c>
      <c r="E235" s="66">
        <v>29</v>
      </c>
      <c r="F235" s="67"/>
      <c r="G235" s="65">
        <f>B235-C235</f>
        <v>3</v>
      </c>
      <c r="H235" s="66">
        <f>D235-E235</f>
        <v>17</v>
      </c>
      <c r="I235" s="20">
        <f>IF(C235=0, "-", IF(G235/C235&lt;10, G235/C235, "&gt;999%"))</f>
        <v>1.5</v>
      </c>
      <c r="J235" s="21">
        <f>IF(E235=0, "-", IF(H235/E235&lt;10, H235/E235, "&gt;999%"))</f>
        <v>0.58620689655172409</v>
      </c>
    </row>
    <row r="236" spans="1:10" x14ac:dyDescent="0.2">
      <c r="A236" s="158" t="s">
        <v>564</v>
      </c>
      <c r="B236" s="65">
        <v>1</v>
      </c>
      <c r="C236" s="66">
        <v>1</v>
      </c>
      <c r="D236" s="65">
        <v>8</v>
      </c>
      <c r="E236" s="66">
        <v>9</v>
      </c>
      <c r="F236" s="67"/>
      <c r="G236" s="65">
        <f>B236-C236</f>
        <v>0</v>
      </c>
      <c r="H236" s="66">
        <f>D236-E236</f>
        <v>-1</v>
      </c>
      <c r="I236" s="20">
        <f>IF(C236=0, "-", IF(G236/C236&lt;10, G236/C236, "&gt;999%"))</f>
        <v>0</v>
      </c>
      <c r="J236" s="21">
        <f>IF(E236=0, "-", IF(H236/E236&lt;10, H236/E236, "&gt;999%"))</f>
        <v>-0.1111111111111111</v>
      </c>
    </row>
    <row r="237" spans="1:10" x14ac:dyDescent="0.2">
      <c r="A237" s="158" t="s">
        <v>552</v>
      </c>
      <c r="B237" s="65">
        <v>9</v>
      </c>
      <c r="C237" s="66">
        <v>2</v>
      </c>
      <c r="D237" s="65">
        <v>56</v>
      </c>
      <c r="E237" s="66">
        <v>34</v>
      </c>
      <c r="F237" s="67"/>
      <c r="G237" s="65">
        <f>B237-C237</f>
        <v>7</v>
      </c>
      <c r="H237" s="66">
        <f>D237-E237</f>
        <v>22</v>
      </c>
      <c r="I237" s="20">
        <f>IF(C237=0, "-", IF(G237/C237&lt;10, G237/C237, "&gt;999%"))</f>
        <v>3.5</v>
      </c>
      <c r="J237" s="21">
        <f>IF(E237=0, "-", IF(H237/E237&lt;10, H237/E237, "&gt;999%"))</f>
        <v>0.6470588235294118</v>
      </c>
    </row>
    <row r="238" spans="1:10" x14ac:dyDescent="0.2">
      <c r="A238" s="158" t="s">
        <v>553</v>
      </c>
      <c r="B238" s="65">
        <v>1</v>
      </c>
      <c r="C238" s="66">
        <v>0</v>
      </c>
      <c r="D238" s="65">
        <v>2</v>
      </c>
      <c r="E238" s="66">
        <v>6</v>
      </c>
      <c r="F238" s="67"/>
      <c r="G238" s="65">
        <f>B238-C238</f>
        <v>1</v>
      </c>
      <c r="H238" s="66">
        <f>D238-E238</f>
        <v>-4</v>
      </c>
      <c r="I238" s="20" t="str">
        <f>IF(C238=0, "-", IF(G238/C238&lt;10, G238/C238, "&gt;999%"))</f>
        <v>-</v>
      </c>
      <c r="J238" s="21">
        <f>IF(E238=0, "-", IF(H238/E238&lt;10, H238/E238, "&gt;999%"))</f>
        <v>-0.66666666666666663</v>
      </c>
    </row>
    <row r="239" spans="1:10" s="160" customFormat="1" x14ac:dyDescent="0.2">
      <c r="A239" s="178" t="s">
        <v>670</v>
      </c>
      <c r="B239" s="71">
        <v>16</v>
      </c>
      <c r="C239" s="72">
        <v>5</v>
      </c>
      <c r="D239" s="71">
        <v>112</v>
      </c>
      <c r="E239" s="72">
        <v>78</v>
      </c>
      <c r="F239" s="73"/>
      <c r="G239" s="71">
        <f>B239-C239</f>
        <v>11</v>
      </c>
      <c r="H239" s="72">
        <f>D239-E239</f>
        <v>34</v>
      </c>
      <c r="I239" s="37">
        <f>IF(C239=0, "-", IF(G239/C239&lt;10, G239/C239, "&gt;999%"))</f>
        <v>2.2000000000000002</v>
      </c>
      <c r="J239" s="38">
        <f>IF(E239=0, "-", IF(H239/E239&lt;10, H239/E239, "&gt;999%"))</f>
        <v>0.4358974358974359</v>
      </c>
    </row>
    <row r="240" spans="1:10" x14ac:dyDescent="0.2">
      <c r="A240" s="177"/>
      <c r="B240" s="143"/>
      <c r="C240" s="144"/>
      <c r="D240" s="143"/>
      <c r="E240" s="144"/>
      <c r="F240" s="145"/>
      <c r="G240" s="143"/>
      <c r="H240" s="144"/>
      <c r="I240" s="151"/>
      <c r="J240" s="152"/>
    </row>
    <row r="241" spans="1:10" s="139" customFormat="1" x14ac:dyDescent="0.2">
      <c r="A241" s="159" t="s">
        <v>61</v>
      </c>
      <c r="B241" s="65"/>
      <c r="C241" s="66"/>
      <c r="D241" s="65"/>
      <c r="E241" s="66"/>
      <c r="F241" s="67"/>
      <c r="G241" s="65"/>
      <c r="H241" s="66"/>
      <c r="I241" s="20"/>
      <c r="J241" s="21"/>
    </row>
    <row r="242" spans="1:10" x14ac:dyDescent="0.2">
      <c r="A242" s="158" t="s">
        <v>394</v>
      </c>
      <c r="B242" s="65">
        <v>0</v>
      </c>
      <c r="C242" s="66">
        <v>1</v>
      </c>
      <c r="D242" s="65">
        <v>48</v>
      </c>
      <c r="E242" s="66">
        <v>63</v>
      </c>
      <c r="F242" s="67"/>
      <c r="G242" s="65">
        <f t="shared" ref="G242:G248" si="28">B242-C242</f>
        <v>-1</v>
      </c>
      <c r="H242" s="66">
        <f t="shared" ref="H242:H248" si="29">D242-E242</f>
        <v>-15</v>
      </c>
      <c r="I242" s="20">
        <f t="shared" ref="I242:I248" si="30">IF(C242=0, "-", IF(G242/C242&lt;10, G242/C242, "&gt;999%"))</f>
        <v>-1</v>
      </c>
      <c r="J242" s="21">
        <f t="shared" ref="J242:J248" si="31">IF(E242=0, "-", IF(H242/E242&lt;10, H242/E242, "&gt;999%"))</f>
        <v>-0.23809523809523808</v>
      </c>
    </row>
    <row r="243" spans="1:10" x14ac:dyDescent="0.2">
      <c r="A243" s="158" t="s">
        <v>466</v>
      </c>
      <c r="B243" s="65">
        <v>0</v>
      </c>
      <c r="C243" s="66">
        <v>1</v>
      </c>
      <c r="D243" s="65">
        <v>34</v>
      </c>
      <c r="E243" s="66">
        <v>21</v>
      </c>
      <c r="F243" s="67"/>
      <c r="G243" s="65">
        <f t="shared" si="28"/>
        <v>-1</v>
      </c>
      <c r="H243" s="66">
        <f t="shared" si="29"/>
        <v>13</v>
      </c>
      <c r="I243" s="20">
        <f t="shared" si="30"/>
        <v>-1</v>
      </c>
      <c r="J243" s="21">
        <f t="shared" si="31"/>
        <v>0.61904761904761907</v>
      </c>
    </row>
    <row r="244" spans="1:10" x14ac:dyDescent="0.2">
      <c r="A244" s="158" t="s">
        <v>327</v>
      </c>
      <c r="B244" s="65">
        <v>0</v>
      </c>
      <c r="C244" s="66">
        <v>0</v>
      </c>
      <c r="D244" s="65">
        <v>1</v>
      </c>
      <c r="E244" s="66">
        <v>2</v>
      </c>
      <c r="F244" s="67"/>
      <c r="G244" s="65">
        <f t="shared" si="28"/>
        <v>0</v>
      </c>
      <c r="H244" s="66">
        <f t="shared" si="29"/>
        <v>-1</v>
      </c>
      <c r="I244" s="20" t="str">
        <f t="shared" si="30"/>
        <v>-</v>
      </c>
      <c r="J244" s="21">
        <f t="shared" si="31"/>
        <v>-0.5</v>
      </c>
    </row>
    <row r="245" spans="1:10" x14ac:dyDescent="0.2">
      <c r="A245" s="158" t="s">
        <v>467</v>
      </c>
      <c r="B245" s="65">
        <v>0</v>
      </c>
      <c r="C245" s="66">
        <v>0</v>
      </c>
      <c r="D245" s="65">
        <v>3</v>
      </c>
      <c r="E245" s="66">
        <v>6</v>
      </c>
      <c r="F245" s="67"/>
      <c r="G245" s="65">
        <f t="shared" si="28"/>
        <v>0</v>
      </c>
      <c r="H245" s="66">
        <f t="shared" si="29"/>
        <v>-3</v>
      </c>
      <c r="I245" s="20" t="str">
        <f t="shared" si="30"/>
        <v>-</v>
      </c>
      <c r="J245" s="21">
        <f t="shared" si="31"/>
        <v>-0.5</v>
      </c>
    </row>
    <row r="246" spans="1:10" x14ac:dyDescent="0.2">
      <c r="A246" s="158" t="s">
        <v>263</v>
      </c>
      <c r="B246" s="65">
        <v>0</v>
      </c>
      <c r="C246" s="66">
        <v>0</v>
      </c>
      <c r="D246" s="65">
        <v>13</v>
      </c>
      <c r="E246" s="66">
        <v>11</v>
      </c>
      <c r="F246" s="67"/>
      <c r="G246" s="65">
        <f t="shared" si="28"/>
        <v>0</v>
      </c>
      <c r="H246" s="66">
        <f t="shared" si="29"/>
        <v>2</v>
      </c>
      <c r="I246" s="20" t="str">
        <f t="shared" si="30"/>
        <v>-</v>
      </c>
      <c r="J246" s="21">
        <f t="shared" si="31"/>
        <v>0.18181818181818182</v>
      </c>
    </row>
    <row r="247" spans="1:10" x14ac:dyDescent="0.2">
      <c r="A247" s="158" t="s">
        <v>279</v>
      </c>
      <c r="B247" s="65">
        <v>0</v>
      </c>
      <c r="C247" s="66">
        <v>0</v>
      </c>
      <c r="D247" s="65">
        <v>2</v>
      </c>
      <c r="E247" s="66">
        <v>5</v>
      </c>
      <c r="F247" s="67"/>
      <c r="G247" s="65">
        <f t="shared" si="28"/>
        <v>0</v>
      </c>
      <c r="H247" s="66">
        <f t="shared" si="29"/>
        <v>-3</v>
      </c>
      <c r="I247" s="20" t="str">
        <f t="shared" si="30"/>
        <v>-</v>
      </c>
      <c r="J247" s="21">
        <f t="shared" si="31"/>
        <v>-0.6</v>
      </c>
    </row>
    <row r="248" spans="1:10" s="160" customFormat="1" x14ac:dyDescent="0.2">
      <c r="A248" s="178" t="s">
        <v>671</v>
      </c>
      <c r="B248" s="71">
        <v>0</v>
      </c>
      <c r="C248" s="72">
        <v>2</v>
      </c>
      <c r="D248" s="71">
        <v>101</v>
      </c>
      <c r="E248" s="72">
        <v>108</v>
      </c>
      <c r="F248" s="73"/>
      <c r="G248" s="71">
        <f t="shared" si="28"/>
        <v>-2</v>
      </c>
      <c r="H248" s="72">
        <f t="shared" si="29"/>
        <v>-7</v>
      </c>
      <c r="I248" s="37">
        <f t="shared" si="30"/>
        <v>-1</v>
      </c>
      <c r="J248" s="38">
        <f t="shared" si="31"/>
        <v>-6.4814814814814811E-2</v>
      </c>
    </row>
    <row r="249" spans="1:10" x14ac:dyDescent="0.2">
      <c r="A249" s="177"/>
      <c r="B249" s="143"/>
      <c r="C249" s="144"/>
      <c r="D249" s="143"/>
      <c r="E249" s="144"/>
      <c r="F249" s="145"/>
      <c r="G249" s="143"/>
      <c r="H249" s="144"/>
      <c r="I249" s="151"/>
      <c r="J249" s="152"/>
    </row>
    <row r="250" spans="1:10" s="139" customFormat="1" x14ac:dyDescent="0.2">
      <c r="A250" s="159" t="s">
        <v>62</v>
      </c>
      <c r="B250" s="65"/>
      <c r="C250" s="66"/>
      <c r="D250" s="65"/>
      <c r="E250" s="66"/>
      <c r="F250" s="67"/>
      <c r="G250" s="65"/>
      <c r="H250" s="66"/>
      <c r="I250" s="20"/>
      <c r="J250" s="21"/>
    </row>
    <row r="251" spans="1:10" x14ac:dyDescent="0.2">
      <c r="A251" s="158" t="s">
        <v>406</v>
      </c>
      <c r="B251" s="65">
        <v>0</v>
      </c>
      <c r="C251" s="66">
        <v>1</v>
      </c>
      <c r="D251" s="65">
        <v>25</v>
      </c>
      <c r="E251" s="66">
        <v>17</v>
      </c>
      <c r="F251" s="67"/>
      <c r="G251" s="65">
        <f t="shared" ref="G251:G256" si="32">B251-C251</f>
        <v>-1</v>
      </c>
      <c r="H251" s="66">
        <f t="shared" ref="H251:H256" si="33">D251-E251</f>
        <v>8</v>
      </c>
      <c r="I251" s="20">
        <f t="shared" ref="I251:I256" si="34">IF(C251=0, "-", IF(G251/C251&lt;10, G251/C251, "&gt;999%"))</f>
        <v>-1</v>
      </c>
      <c r="J251" s="21">
        <f t="shared" ref="J251:J256" si="35">IF(E251=0, "-", IF(H251/E251&lt;10, H251/E251, "&gt;999%"))</f>
        <v>0.47058823529411764</v>
      </c>
    </row>
    <row r="252" spans="1:10" x14ac:dyDescent="0.2">
      <c r="A252" s="158" t="s">
        <v>370</v>
      </c>
      <c r="B252" s="65">
        <v>8</v>
      </c>
      <c r="C252" s="66">
        <v>11</v>
      </c>
      <c r="D252" s="65">
        <v>116</v>
      </c>
      <c r="E252" s="66">
        <v>53</v>
      </c>
      <c r="F252" s="67"/>
      <c r="G252" s="65">
        <f t="shared" si="32"/>
        <v>-3</v>
      </c>
      <c r="H252" s="66">
        <f t="shared" si="33"/>
        <v>63</v>
      </c>
      <c r="I252" s="20">
        <f t="shared" si="34"/>
        <v>-0.27272727272727271</v>
      </c>
      <c r="J252" s="21">
        <f t="shared" si="35"/>
        <v>1.1886792452830188</v>
      </c>
    </row>
    <row r="253" spans="1:10" x14ac:dyDescent="0.2">
      <c r="A253" s="158" t="s">
        <v>532</v>
      </c>
      <c r="B253" s="65">
        <v>9</v>
      </c>
      <c r="C253" s="66">
        <v>5</v>
      </c>
      <c r="D253" s="65">
        <v>81</v>
      </c>
      <c r="E253" s="66">
        <v>35</v>
      </c>
      <c r="F253" s="67"/>
      <c r="G253" s="65">
        <f t="shared" si="32"/>
        <v>4</v>
      </c>
      <c r="H253" s="66">
        <f t="shared" si="33"/>
        <v>46</v>
      </c>
      <c r="I253" s="20">
        <f t="shared" si="34"/>
        <v>0.8</v>
      </c>
      <c r="J253" s="21">
        <f t="shared" si="35"/>
        <v>1.3142857142857143</v>
      </c>
    </row>
    <row r="254" spans="1:10" x14ac:dyDescent="0.2">
      <c r="A254" s="158" t="s">
        <v>444</v>
      </c>
      <c r="B254" s="65">
        <v>23</v>
      </c>
      <c r="C254" s="66">
        <v>17</v>
      </c>
      <c r="D254" s="65">
        <v>255</v>
      </c>
      <c r="E254" s="66">
        <v>210</v>
      </c>
      <c r="F254" s="67"/>
      <c r="G254" s="65">
        <f t="shared" si="32"/>
        <v>6</v>
      </c>
      <c r="H254" s="66">
        <f t="shared" si="33"/>
        <v>45</v>
      </c>
      <c r="I254" s="20">
        <f t="shared" si="34"/>
        <v>0.35294117647058826</v>
      </c>
      <c r="J254" s="21">
        <f t="shared" si="35"/>
        <v>0.21428571428571427</v>
      </c>
    </row>
    <row r="255" spans="1:10" x14ac:dyDescent="0.2">
      <c r="A255" s="158" t="s">
        <v>445</v>
      </c>
      <c r="B255" s="65">
        <v>7</v>
      </c>
      <c r="C255" s="66">
        <v>9</v>
      </c>
      <c r="D255" s="65">
        <v>124</v>
      </c>
      <c r="E255" s="66">
        <v>86</v>
      </c>
      <c r="F255" s="67"/>
      <c r="G255" s="65">
        <f t="shared" si="32"/>
        <v>-2</v>
      </c>
      <c r="H255" s="66">
        <f t="shared" si="33"/>
        <v>38</v>
      </c>
      <c r="I255" s="20">
        <f t="shared" si="34"/>
        <v>-0.22222222222222221</v>
      </c>
      <c r="J255" s="21">
        <f t="shared" si="35"/>
        <v>0.44186046511627908</v>
      </c>
    </row>
    <row r="256" spans="1:10" s="160" customFormat="1" x14ac:dyDescent="0.2">
      <c r="A256" s="178" t="s">
        <v>672</v>
      </c>
      <c r="B256" s="71">
        <v>47</v>
      </c>
      <c r="C256" s="72">
        <v>43</v>
      </c>
      <c r="D256" s="71">
        <v>601</v>
      </c>
      <c r="E256" s="72">
        <v>401</v>
      </c>
      <c r="F256" s="73"/>
      <c r="G256" s="71">
        <f t="shared" si="32"/>
        <v>4</v>
      </c>
      <c r="H256" s="72">
        <f t="shared" si="33"/>
        <v>200</v>
      </c>
      <c r="I256" s="37">
        <f t="shared" si="34"/>
        <v>9.3023255813953487E-2</v>
      </c>
      <c r="J256" s="38">
        <f t="shared" si="35"/>
        <v>0.49875311720698257</v>
      </c>
    </row>
    <row r="257" spans="1:10" x14ac:dyDescent="0.2">
      <c r="A257" s="177"/>
      <c r="B257" s="143"/>
      <c r="C257" s="144"/>
      <c r="D257" s="143"/>
      <c r="E257" s="144"/>
      <c r="F257" s="145"/>
      <c r="G257" s="143"/>
      <c r="H257" s="144"/>
      <c r="I257" s="151"/>
      <c r="J257" s="152"/>
    </row>
    <row r="258" spans="1:10" s="139" customFormat="1" x14ac:dyDescent="0.2">
      <c r="A258" s="159" t="s">
        <v>63</v>
      </c>
      <c r="B258" s="65"/>
      <c r="C258" s="66"/>
      <c r="D258" s="65"/>
      <c r="E258" s="66"/>
      <c r="F258" s="67"/>
      <c r="G258" s="65"/>
      <c r="H258" s="66"/>
      <c r="I258" s="20"/>
      <c r="J258" s="21"/>
    </row>
    <row r="259" spans="1:10" x14ac:dyDescent="0.2">
      <c r="A259" s="158" t="s">
        <v>63</v>
      </c>
      <c r="B259" s="65">
        <v>17</v>
      </c>
      <c r="C259" s="66">
        <v>24</v>
      </c>
      <c r="D259" s="65">
        <v>226</v>
      </c>
      <c r="E259" s="66">
        <v>158</v>
      </c>
      <c r="F259" s="67"/>
      <c r="G259" s="65">
        <f>B259-C259</f>
        <v>-7</v>
      </c>
      <c r="H259" s="66">
        <f>D259-E259</f>
        <v>68</v>
      </c>
      <c r="I259" s="20">
        <f>IF(C259=0, "-", IF(G259/C259&lt;10, G259/C259, "&gt;999%"))</f>
        <v>-0.29166666666666669</v>
      </c>
      <c r="J259" s="21">
        <f>IF(E259=0, "-", IF(H259/E259&lt;10, H259/E259, "&gt;999%"))</f>
        <v>0.43037974683544306</v>
      </c>
    </row>
    <row r="260" spans="1:10" s="160" customFormat="1" x14ac:dyDescent="0.2">
      <c r="A260" s="178" t="s">
        <v>673</v>
      </c>
      <c r="B260" s="71">
        <v>17</v>
      </c>
      <c r="C260" s="72">
        <v>24</v>
      </c>
      <c r="D260" s="71">
        <v>226</v>
      </c>
      <c r="E260" s="72">
        <v>158</v>
      </c>
      <c r="F260" s="73"/>
      <c r="G260" s="71">
        <f>B260-C260</f>
        <v>-7</v>
      </c>
      <c r="H260" s="72">
        <f>D260-E260</f>
        <v>68</v>
      </c>
      <c r="I260" s="37">
        <f>IF(C260=0, "-", IF(G260/C260&lt;10, G260/C260, "&gt;999%"))</f>
        <v>-0.29166666666666669</v>
      </c>
      <c r="J260" s="38">
        <f>IF(E260=0, "-", IF(H260/E260&lt;10, H260/E260, "&gt;999%"))</f>
        <v>0.43037974683544306</v>
      </c>
    </row>
    <row r="261" spans="1:10" x14ac:dyDescent="0.2">
      <c r="A261" s="177"/>
      <c r="B261" s="143"/>
      <c r="C261" s="144"/>
      <c r="D261" s="143"/>
      <c r="E261" s="144"/>
      <c r="F261" s="145"/>
      <c r="G261" s="143"/>
      <c r="H261" s="144"/>
      <c r="I261" s="151"/>
      <c r="J261" s="152"/>
    </row>
    <row r="262" spans="1:10" s="139" customFormat="1" x14ac:dyDescent="0.2">
      <c r="A262" s="159" t="s">
        <v>64</v>
      </c>
      <c r="B262" s="65"/>
      <c r="C262" s="66"/>
      <c r="D262" s="65"/>
      <c r="E262" s="66"/>
      <c r="F262" s="67"/>
      <c r="G262" s="65"/>
      <c r="H262" s="66"/>
      <c r="I262" s="20"/>
      <c r="J262" s="21"/>
    </row>
    <row r="263" spans="1:10" x14ac:dyDescent="0.2">
      <c r="A263" s="158" t="s">
        <v>300</v>
      </c>
      <c r="B263" s="65">
        <v>58</v>
      </c>
      <c r="C263" s="66">
        <v>14</v>
      </c>
      <c r="D263" s="65">
        <v>499</v>
      </c>
      <c r="E263" s="66">
        <v>377</v>
      </c>
      <c r="F263" s="67"/>
      <c r="G263" s="65">
        <f t="shared" ref="G263:G274" si="36">B263-C263</f>
        <v>44</v>
      </c>
      <c r="H263" s="66">
        <f t="shared" ref="H263:H274" si="37">D263-E263</f>
        <v>122</v>
      </c>
      <c r="I263" s="20">
        <f t="shared" ref="I263:I274" si="38">IF(C263=0, "-", IF(G263/C263&lt;10, G263/C263, "&gt;999%"))</f>
        <v>3.1428571428571428</v>
      </c>
      <c r="J263" s="21">
        <f t="shared" ref="J263:J274" si="39">IF(E263=0, "-", IF(H263/E263&lt;10, H263/E263, "&gt;999%"))</f>
        <v>0.32360742705570295</v>
      </c>
    </row>
    <row r="264" spans="1:10" x14ac:dyDescent="0.2">
      <c r="A264" s="158" t="s">
        <v>224</v>
      </c>
      <c r="B264" s="65">
        <v>60</v>
      </c>
      <c r="C264" s="66">
        <v>117</v>
      </c>
      <c r="D264" s="65">
        <v>1781</v>
      </c>
      <c r="E264" s="66">
        <v>1664</v>
      </c>
      <c r="F264" s="67"/>
      <c r="G264" s="65">
        <f t="shared" si="36"/>
        <v>-57</v>
      </c>
      <c r="H264" s="66">
        <f t="shared" si="37"/>
        <v>117</v>
      </c>
      <c r="I264" s="20">
        <f t="shared" si="38"/>
        <v>-0.48717948717948717</v>
      </c>
      <c r="J264" s="21">
        <f t="shared" si="39"/>
        <v>7.03125E-2</v>
      </c>
    </row>
    <row r="265" spans="1:10" x14ac:dyDescent="0.2">
      <c r="A265" s="158" t="s">
        <v>371</v>
      </c>
      <c r="B265" s="65">
        <v>12</v>
      </c>
      <c r="C265" s="66">
        <v>0</v>
      </c>
      <c r="D265" s="65">
        <v>45</v>
      </c>
      <c r="E265" s="66">
        <v>0</v>
      </c>
      <c r="F265" s="67"/>
      <c r="G265" s="65">
        <f t="shared" si="36"/>
        <v>12</v>
      </c>
      <c r="H265" s="66">
        <f t="shared" si="37"/>
        <v>45</v>
      </c>
      <c r="I265" s="20" t="str">
        <f t="shared" si="38"/>
        <v>-</v>
      </c>
      <c r="J265" s="21" t="str">
        <f t="shared" si="39"/>
        <v>-</v>
      </c>
    </row>
    <row r="266" spans="1:10" x14ac:dyDescent="0.2">
      <c r="A266" s="158" t="s">
        <v>248</v>
      </c>
      <c r="B266" s="65">
        <v>0</v>
      </c>
      <c r="C266" s="66">
        <v>0</v>
      </c>
      <c r="D266" s="65">
        <v>0</v>
      </c>
      <c r="E266" s="66">
        <v>4</v>
      </c>
      <c r="F266" s="67"/>
      <c r="G266" s="65">
        <f t="shared" si="36"/>
        <v>0</v>
      </c>
      <c r="H266" s="66">
        <f t="shared" si="37"/>
        <v>-4</v>
      </c>
      <c r="I266" s="20" t="str">
        <f t="shared" si="38"/>
        <v>-</v>
      </c>
      <c r="J266" s="21">
        <f t="shared" si="39"/>
        <v>-1</v>
      </c>
    </row>
    <row r="267" spans="1:10" x14ac:dyDescent="0.2">
      <c r="A267" s="158" t="s">
        <v>197</v>
      </c>
      <c r="B267" s="65">
        <v>39</v>
      </c>
      <c r="C267" s="66">
        <v>31</v>
      </c>
      <c r="D267" s="65">
        <v>910</v>
      </c>
      <c r="E267" s="66">
        <v>313</v>
      </c>
      <c r="F267" s="67"/>
      <c r="G267" s="65">
        <f t="shared" si="36"/>
        <v>8</v>
      </c>
      <c r="H267" s="66">
        <f t="shared" si="37"/>
        <v>597</v>
      </c>
      <c r="I267" s="20">
        <f t="shared" si="38"/>
        <v>0.25806451612903225</v>
      </c>
      <c r="J267" s="21">
        <f t="shared" si="39"/>
        <v>1.9073482428115016</v>
      </c>
    </row>
    <row r="268" spans="1:10" x14ac:dyDescent="0.2">
      <c r="A268" s="158" t="s">
        <v>204</v>
      </c>
      <c r="B268" s="65">
        <v>15</v>
      </c>
      <c r="C268" s="66">
        <v>30</v>
      </c>
      <c r="D268" s="65">
        <v>504</v>
      </c>
      <c r="E268" s="66">
        <v>425</v>
      </c>
      <c r="F268" s="67"/>
      <c r="G268" s="65">
        <f t="shared" si="36"/>
        <v>-15</v>
      </c>
      <c r="H268" s="66">
        <f t="shared" si="37"/>
        <v>79</v>
      </c>
      <c r="I268" s="20">
        <f t="shared" si="38"/>
        <v>-0.5</v>
      </c>
      <c r="J268" s="21">
        <f t="shared" si="39"/>
        <v>0.18588235294117647</v>
      </c>
    </row>
    <row r="269" spans="1:10" x14ac:dyDescent="0.2">
      <c r="A269" s="158" t="s">
        <v>372</v>
      </c>
      <c r="B269" s="65">
        <v>86</v>
      </c>
      <c r="C269" s="66">
        <v>74</v>
      </c>
      <c r="D269" s="65">
        <v>727</v>
      </c>
      <c r="E269" s="66">
        <v>819</v>
      </c>
      <c r="F269" s="67"/>
      <c r="G269" s="65">
        <f t="shared" si="36"/>
        <v>12</v>
      </c>
      <c r="H269" s="66">
        <f t="shared" si="37"/>
        <v>-92</v>
      </c>
      <c r="I269" s="20">
        <f t="shared" si="38"/>
        <v>0.16216216216216217</v>
      </c>
      <c r="J269" s="21">
        <f t="shared" si="39"/>
        <v>-0.11233211233211234</v>
      </c>
    </row>
    <row r="270" spans="1:10" x14ac:dyDescent="0.2">
      <c r="A270" s="158" t="s">
        <v>446</v>
      </c>
      <c r="B270" s="65">
        <v>34</v>
      </c>
      <c r="C270" s="66">
        <v>55</v>
      </c>
      <c r="D270" s="65">
        <v>463</v>
      </c>
      <c r="E270" s="66">
        <v>308</v>
      </c>
      <c r="F270" s="67"/>
      <c r="G270" s="65">
        <f t="shared" si="36"/>
        <v>-21</v>
      </c>
      <c r="H270" s="66">
        <f t="shared" si="37"/>
        <v>155</v>
      </c>
      <c r="I270" s="20">
        <f t="shared" si="38"/>
        <v>-0.38181818181818183</v>
      </c>
      <c r="J270" s="21">
        <f t="shared" si="39"/>
        <v>0.50324675324675328</v>
      </c>
    </row>
    <row r="271" spans="1:10" x14ac:dyDescent="0.2">
      <c r="A271" s="158" t="s">
        <v>407</v>
      </c>
      <c r="B271" s="65">
        <v>79</v>
      </c>
      <c r="C271" s="66">
        <v>56</v>
      </c>
      <c r="D271" s="65">
        <v>669</v>
      </c>
      <c r="E271" s="66">
        <v>841</v>
      </c>
      <c r="F271" s="67"/>
      <c r="G271" s="65">
        <f t="shared" si="36"/>
        <v>23</v>
      </c>
      <c r="H271" s="66">
        <f t="shared" si="37"/>
        <v>-172</v>
      </c>
      <c r="I271" s="20">
        <f t="shared" si="38"/>
        <v>0.4107142857142857</v>
      </c>
      <c r="J271" s="21">
        <f t="shared" si="39"/>
        <v>-0.20451843043995244</v>
      </c>
    </row>
    <row r="272" spans="1:10" x14ac:dyDescent="0.2">
      <c r="A272" s="158" t="s">
        <v>273</v>
      </c>
      <c r="B272" s="65">
        <v>4</v>
      </c>
      <c r="C272" s="66">
        <v>11</v>
      </c>
      <c r="D272" s="65">
        <v>129</v>
      </c>
      <c r="E272" s="66">
        <v>161</v>
      </c>
      <c r="F272" s="67"/>
      <c r="G272" s="65">
        <f t="shared" si="36"/>
        <v>-7</v>
      </c>
      <c r="H272" s="66">
        <f t="shared" si="37"/>
        <v>-32</v>
      </c>
      <c r="I272" s="20">
        <f t="shared" si="38"/>
        <v>-0.63636363636363635</v>
      </c>
      <c r="J272" s="21">
        <f t="shared" si="39"/>
        <v>-0.19875776397515527</v>
      </c>
    </row>
    <row r="273" spans="1:10" x14ac:dyDescent="0.2">
      <c r="A273" s="158" t="s">
        <v>355</v>
      </c>
      <c r="B273" s="65">
        <v>50</v>
      </c>
      <c r="C273" s="66">
        <v>0</v>
      </c>
      <c r="D273" s="65">
        <v>628</v>
      </c>
      <c r="E273" s="66">
        <v>0</v>
      </c>
      <c r="F273" s="67"/>
      <c r="G273" s="65">
        <f t="shared" si="36"/>
        <v>50</v>
      </c>
      <c r="H273" s="66">
        <f t="shared" si="37"/>
        <v>628</v>
      </c>
      <c r="I273" s="20" t="str">
        <f t="shared" si="38"/>
        <v>-</v>
      </c>
      <c r="J273" s="21" t="str">
        <f t="shared" si="39"/>
        <v>-</v>
      </c>
    </row>
    <row r="274" spans="1:10" s="160" customFormat="1" x14ac:dyDescent="0.2">
      <c r="A274" s="178" t="s">
        <v>674</v>
      </c>
      <c r="B274" s="71">
        <v>437</v>
      </c>
      <c r="C274" s="72">
        <v>388</v>
      </c>
      <c r="D274" s="71">
        <v>6355</v>
      </c>
      <c r="E274" s="72">
        <v>4912</v>
      </c>
      <c r="F274" s="73"/>
      <c r="G274" s="71">
        <f t="shared" si="36"/>
        <v>49</v>
      </c>
      <c r="H274" s="72">
        <f t="shared" si="37"/>
        <v>1443</v>
      </c>
      <c r="I274" s="37">
        <f t="shared" si="38"/>
        <v>0.12628865979381443</v>
      </c>
      <c r="J274" s="38">
        <f t="shared" si="39"/>
        <v>0.29377035830618892</v>
      </c>
    </row>
    <row r="275" spans="1:10" x14ac:dyDescent="0.2">
      <c r="A275" s="177"/>
      <c r="B275" s="143"/>
      <c r="C275" s="144"/>
      <c r="D275" s="143"/>
      <c r="E275" s="144"/>
      <c r="F275" s="145"/>
      <c r="G275" s="143"/>
      <c r="H275" s="144"/>
      <c r="I275" s="151"/>
      <c r="J275" s="152"/>
    </row>
    <row r="276" spans="1:10" s="139" customFormat="1" x14ac:dyDescent="0.2">
      <c r="A276" s="159" t="s">
        <v>65</v>
      </c>
      <c r="B276" s="65"/>
      <c r="C276" s="66"/>
      <c r="D276" s="65"/>
      <c r="E276" s="66"/>
      <c r="F276" s="67"/>
      <c r="G276" s="65"/>
      <c r="H276" s="66"/>
      <c r="I276" s="20"/>
      <c r="J276" s="21"/>
    </row>
    <row r="277" spans="1:10" x14ac:dyDescent="0.2">
      <c r="A277" s="158" t="s">
        <v>343</v>
      </c>
      <c r="B277" s="65">
        <v>0</v>
      </c>
      <c r="C277" s="66">
        <v>0</v>
      </c>
      <c r="D277" s="65">
        <v>2</v>
      </c>
      <c r="E277" s="66">
        <v>6</v>
      </c>
      <c r="F277" s="67"/>
      <c r="G277" s="65">
        <f>B277-C277</f>
        <v>0</v>
      </c>
      <c r="H277" s="66">
        <f>D277-E277</f>
        <v>-4</v>
      </c>
      <c r="I277" s="20" t="str">
        <f>IF(C277=0, "-", IF(G277/C277&lt;10, G277/C277, "&gt;999%"))</f>
        <v>-</v>
      </c>
      <c r="J277" s="21">
        <f>IF(E277=0, "-", IF(H277/E277&lt;10, H277/E277, "&gt;999%"))</f>
        <v>-0.66666666666666663</v>
      </c>
    </row>
    <row r="278" spans="1:10" x14ac:dyDescent="0.2">
      <c r="A278" s="158" t="s">
        <v>485</v>
      </c>
      <c r="B278" s="65">
        <v>0</v>
      </c>
      <c r="C278" s="66">
        <v>0</v>
      </c>
      <c r="D278" s="65">
        <v>7</v>
      </c>
      <c r="E278" s="66">
        <v>3</v>
      </c>
      <c r="F278" s="67"/>
      <c r="G278" s="65">
        <f>B278-C278</f>
        <v>0</v>
      </c>
      <c r="H278" s="66">
        <f>D278-E278</f>
        <v>4</v>
      </c>
      <c r="I278" s="20" t="str">
        <f>IF(C278=0, "-", IF(G278/C278&lt;10, G278/C278, "&gt;999%"))</f>
        <v>-</v>
      </c>
      <c r="J278" s="21">
        <f>IF(E278=0, "-", IF(H278/E278&lt;10, H278/E278, "&gt;999%"))</f>
        <v>1.3333333333333333</v>
      </c>
    </row>
    <row r="279" spans="1:10" s="160" customFormat="1" x14ac:dyDescent="0.2">
      <c r="A279" s="178" t="s">
        <v>675</v>
      </c>
      <c r="B279" s="71">
        <v>0</v>
      </c>
      <c r="C279" s="72">
        <v>0</v>
      </c>
      <c r="D279" s="71">
        <v>9</v>
      </c>
      <c r="E279" s="72">
        <v>9</v>
      </c>
      <c r="F279" s="73"/>
      <c r="G279" s="71">
        <f>B279-C279</f>
        <v>0</v>
      </c>
      <c r="H279" s="72">
        <f>D279-E279</f>
        <v>0</v>
      </c>
      <c r="I279" s="37" t="str">
        <f>IF(C279=0, "-", IF(G279/C279&lt;10, G279/C279, "&gt;999%"))</f>
        <v>-</v>
      </c>
      <c r="J279" s="38">
        <f>IF(E279=0, "-", IF(H279/E279&lt;10, H279/E279, "&gt;999%"))</f>
        <v>0</v>
      </c>
    </row>
    <row r="280" spans="1:10" x14ac:dyDescent="0.2">
      <c r="A280" s="177"/>
      <c r="B280" s="143"/>
      <c r="C280" s="144"/>
      <c r="D280" s="143"/>
      <c r="E280" s="144"/>
      <c r="F280" s="145"/>
      <c r="G280" s="143"/>
      <c r="H280" s="144"/>
      <c r="I280" s="151"/>
      <c r="J280" s="152"/>
    </row>
    <row r="281" spans="1:10" s="139" customFormat="1" x14ac:dyDescent="0.2">
      <c r="A281" s="159" t="s">
        <v>66</v>
      </c>
      <c r="B281" s="65"/>
      <c r="C281" s="66"/>
      <c r="D281" s="65"/>
      <c r="E281" s="66"/>
      <c r="F281" s="67"/>
      <c r="G281" s="65"/>
      <c r="H281" s="66"/>
      <c r="I281" s="20"/>
      <c r="J281" s="21"/>
    </row>
    <row r="282" spans="1:10" x14ac:dyDescent="0.2">
      <c r="A282" s="158" t="s">
        <v>468</v>
      </c>
      <c r="B282" s="65">
        <v>16</v>
      </c>
      <c r="C282" s="66">
        <v>13</v>
      </c>
      <c r="D282" s="65">
        <v>175</v>
      </c>
      <c r="E282" s="66">
        <v>40</v>
      </c>
      <c r="F282" s="67"/>
      <c r="G282" s="65">
        <f t="shared" ref="G282:G289" si="40">B282-C282</f>
        <v>3</v>
      </c>
      <c r="H282" s="66">
        <f t="shared" ref="H282:H289" si="41">D282-E282</f>
        <v>135</v>
      </c>
      <c r="I282" s="20">
        <f t="shared" ref="I282:I289" si="42">IF(C282=0, "-", IF(G282/C282&lt;10, G282/C282, "&gt;999%"))</f>
        <v>0.23076923076923078</v>
      </c>
      <c r="J282" s="21">
        <f t="shared" ref="J282:J289" si="43">IF(E282=0, "-", IF(H282/E282&lt;10, H282/E282, "&gt;999%"))</f>
        <v>3.375</v>
      </c>
    </row>
    <row r="283" spans="1:10" x14ac:dyDescent="0.2">
      <c r="A283" s="158" t="s">
        <v>486</v>
      </c>
      <c r="B283" s="65">
        <v>0</v>
      </c>
      <c r="C283" s="66">
        <v>2</v>
      </c>
      <c r="D283" s="65">
        <v>38</v>
      </c>
      <c r="E283" s="66">
        <v>63</v>
      </c>
      <c r="F283" s="67"/>
      <c r="G283" s="65">
        <f t="shared" si="40"/>
        <v>-2</v>
      </c>
      <c r="H283" s="66">
        <f t="shared" si="41"/>
        <v>-25</v>
      </c>
      <c r="I283" s="20">
        <f t="shared" si="42"/>
        <v>-1</v>
      </c>
      <c r="J283" s="21">
        <f t="shared" si="43"/>
        <v>-0.3968253968253968</v>
      </c>
    </row>
    <row r="284" spans="1:10" x14ac:dyDescent="0.2">
      <c r="A284" s="158" t="s">
        <v>427</v>
      </c>
      <c r="B284" s="65">
        <v>1</v>
      </c>
      <c r="C284" s="66">
        <v>6</v>
      </c>
      <c r="D284" s="65">
        <v>65</v>
      </c>
      <c r="E284" s="66">
        <v>108</v>
      </c>
      <c r="F284" s="67"/>
      <c r="G284" s="65">
        <f t="shared" si="40"/>
        <v>-5</v>
      </c>
      <c r="H284" s="66">
        <f t="shared" si="41"/>
        <v>-43</v>
      </c>
      <c r="I284" s="20">
        <f t="shared" si="42"/>
        <v>-0.83333333333333337</v>
      </c>
      <c r="J284" s="21">
        <f t="shared" si="43"/>
        <v>-0.39814814814814814</v>
      </c>
    </row>
    <row r="285" spans="1:10" x14ac:dyDescent="0.2">
      <c r="A285" s="158" t="s">
        <v>487</v>
      </c>
      <c r="B285" s="65">
        <v>0</v>
      </c>
      <c r="C285" s="66">
        <v>0</v>
      </c>
      <c r="D285" s="65">
        <v>9</v>
      </c>
      <c r="E285" s="66">
        <v>11</v>
      </c>
      <c r="F285" s="67"/>
      <c r="G285" s="65">
        <f t="shared" si="40"/>
        <v>0</v>
      </c>
      <c r="H285" s="66">
        <f t="shared" si="41"/>
        <v>-2</v>
      </c>
      <c r="I285" s="20" t="str">
        <f t="shared" si="42"/>
        <v>-</v>
      </c>
      <c r="J285" s="21">
        <f t="shared" si="43"/>
        <v>-0.18181818181818182</v>
      </c>
    </row>
    <row r="286" spans="1:10" x14ac:dyDescent="0.2">
      <c r="A286" s="158" t="s">
        <v>428</v>
      </c>
      <c r="B286" s="65">
        <v>2</v>
      </c>
      <c r="C286" s="66">
        <v>4</v>
      </c>
      <c r="D286" s="65">
        <v>112</v>
      </c>
      <c r="E286" s="66">
        <v>101</v>
      </c>
      <c r="F286" s="67"/>
      <c r="G286" s="65">
        <f t="shared" si="40"/>
        <v>-2</v>
      </c>
      <c r="H286" s="66">
        <f t="shared" si="41"/>
        <v>11</v>
      </c>
      <c r="I286" s="20">
        <f t="shared" si="42"/>
        <v>-0.5</v>
      </c>
      <c r="J286" s="21">
        <f t="shared" si="43"/>
        <v>0.10891089108910891</v>
      </c>
    </row>
    <row r="287" spans="1:10" x14ac:dyDescent="0.2">
      <c r="A287" s="158" t="s">
        <v>469</v>
      </c>
      <c r="B287" s="65">
        <v>6</v>
      </c>
      <c r="C287" s="66">
        <v>5</v>
      </c>
      <c r="D287" s="65">
        <v>114</v>
      </c>
      <c r="E287" s="66">
        <v>120</v>
      </c>
      <c r="F287" s="67"/>
      <c r="G287" s="65">
        <f t="shared" si="40"/>
        <v>1</v>
      </c>
      <c r="H287" s="66">
        <f t="shared" si="41"/>
        <v>-6</v>
      </c>
      <c r="I287" s="20">
        <f t="shared" si="42"/>
        <v>0.2</v>
      </c>
      <c r="J287" s="21">
        <f t="shared" si="43"/>
        <v>-0.05</v>
      </c>
    </row>
    <row r="288" spans="1:10" x14ac:dyDescent="0.2">
      <c r="A288" s="158" t="s">
        <v>470</v>
      </c>
      <c r="B288" s="65">
        <v>2</v>
      </c>
      <c r="C288" s="66">
        <v>4</v>
      </c>
      <c r="D288" s="65">
        <v>34</v>
      </c>
      <c r="E288" s="66">
        <v>30</v>
      </c>
      <c r="F288" s="67"/>
      <c r="G288" s="65">
        <f t="shared" si="40"/>
        <v>-2</v>
      </c>
      <c r="H288" s="66">
        <f t="shared" si="41"/>
        <v>4</v>
      </c>
      <c r="I288" s="20">
        <f t="shared" si="42"/>
        <v>-0.5</v>
      </c>
      <c r="J288" s="21">
        <f t="shared" si="43"/>
        <v>0.13333333333333333</v>
      </c>
    </row>
    <row r="289" spans="1:10" s="160" customFormat="1" x14ac:dyDescent="0.2">
      <c r="A289" s="178" t="s">
        <v>676</v>
      </c>
      <c r="B289" s="71">
        <v>27</v>
      </c>
      <c r="C289" s="72">
        <v>34</v>
      </c>
      <c r="D289" s="71">
        <v>547</v>
      </c>
      <c r="E289" s="72">
        <v>473</v>
      </c>
      <c r="F289" s="73"/>
      <c r="G289" s="71">
        <f t="shared" si="40"/>
        <v>-7</v>
      </c>
      <c r="H289" s="72">
        <f t="shared" si="41"/>
        <v>74</v>
      </c>
      <c r="I289" s="37">
        <f t="shared" si="42"/>
        <v>-0.20588235294117646</v>
      </c>
      <c r="J289" s="38">
        <f t="shared" si="43"/>
        <v>0.15644820295983086</v>
      </c>
    </row>
    <row r="290" spans="1:10" x14ac:dyDescent="0.2">
      <c r="A290" s="177"/>
      <c r="B290" s="143"/>
      <c r="C290" s="144"/>
      <c r="D290" s="143"/>
      <c r="E290" s="144"/>
      <c r="F290" s="145"/>
      <c r="G290" s="143"/>
      <c r="H290" s="144"/>
      <c r="I290" s="151"/>
      <c r="J290" s="152"/>
    </row>
    <row r="291" spans="1:10" s="139" customFormat="1" x14ac:dyDescent="0.2">
      <c r="A291" s="159" t="s">
        <v>67</v>
      </c>
      <c r="B291" s="65"/>
      <c r="C291" s="66"/>
      <c r="D291" s="65"/>
      <c r="E291" s="66"/>
      <c r="F291" s="67"/>
      <c r="G291" s="65"/>
      <c r="H291" s="66"/>
      <c r="I291" s="20"/>
      <c r="J291" s="21"/>
    </row>
    <row r="292" spans="1:10" x14ac:dyDescent="0.2">
      <c r="A292" s="158" t="s">
        <v>447</v>
      </c>
      <c r="B292" s="65">
        <v>12</v>
      </c>
      <c r="C292" s="66">
        <v>7</v>
      </c>
      <c r="D292" s="65">
        <v>90</v>
      </c>
      <c r="E292" s="66">
        <v>65</v>
      </c>
      <c r="F292" s="67"/>
      <c r="G292" s="65">
        <f t="shared" ref="G292:G299" si="44">B292-C292</f>
        <v>5</v>
      </c>
      <c r="H292" s="66">
        <f t="shared" ref="H292:H299" si="45">D292-E292</f>
        <v>25</v>
      </c>
      <c r="I292" s="20">
        <f t="shared" ref="I292:I299" si="46">IF(C292=0, "-", IF(G292/C292&lt;10, G292/C292, "&gt;999%"))</f>
        <v>0.7142857142857143</v>
      </c>
      <c r="J292" s="21">
        <f t="shared" ref="J292:J299" si="47">IF(E292=0, "-", IF(H292/E292&lt;10, H292/E292, "&gt;999%"))</f>
        <v>0.38461538461538464</v>
      </c>
    </row>
    <row r="293" spans="1:10" x14ac:dyDescent="0.2">
      <c r="A293" s="158" t="s">
        <v>554</v>
      </c>
      <c r="B293" s="65">
        <v>2</v>
      </c>
      <c r="C293" s="66">
        <v>4</v>
      </c>
      <c r="D293" s="65">
        <v>85</v>
      </c>
      <c r="E293" s="66">
        <v>9</v>
      </c>
      <c r="F293" s="67"/>
      <c r="G293" s="65">
        <f t="shared" si="44"/>
        <v>-2</v>
      </c>
      <c r="H293" s="66">
        <f t="shared" si="45"/>
        <v>76</v>
      </c>
      <c r="I293" s="20">
        <f t="shared" si="46"/>
        <v>-0.5</v>
      </c>
      <c r="J293" s="21">
        <f t="shared" si="47"/>
        <v>8.4444444444444446</v>
      </c>
    </row>
    <row r="294" spans="1:10" x14ac:dyDescent="0.2">
      <c r="A294" s="158" t="s">
        <v>494</v>
      </c>
      <c r="B294" s="65">
        <v>1</v>
      </c>
      <c r="C294" s="66">
        <v>0</v>
      </c>
      <c r="D294" s="65">
        <v>8</v>
      </c>
      <c r="E294" s="66">
        <v>0</v>
      </c>
      <c r="F294" s="67"/>
      <c r="G294" s="65">
        <f t="shared" si="44"/>
        <v>1</v>
      </c>
      <c r="H294" s="66">
        <f t="shared" si="45"/>
        <v>8</v>
      </c>
      <c r="I294" s="20" t="str">
        <f t="shared" si="46"/>
        <v>-</v>
      </c>
      <c r="J294" s="21" t="str">
        <f t="shared" si="47"/>
        <v>-</v>
      </c>
    </row>
    <row r="295" spans="1:10" x14ac:dyDescent="0.2">
      <c r="A295" s="158" t="s">
        <v>301</v>
      </c>
      <c r="B295" s="65">
        <v>3</v>
      </c>
      <c r="C295" s="66">
        <v>7</v>
      </c>
      <c r="D295" s="65">
        <v>60</v>
      </c>
      <c r="E295" s="66">
        <v>53</v>
      </c>
      <c r="F295" s="67"/>
      <c r="G295" s="65">
        <f t="shared" si="44"/>
        <v>-4</v>
      </c>
      <c r="H295" s="66">
        <f t="shared" si="45"/>
        <v>7</v>
      </c>
      <c r="I295" s="20">
        <f t="shared" si="46"/>
        <v>-0.5714285714285714</v>
      </c>
      <c r="J295" s="21">
        <f t="shared" si="47"/>
        <v>0.13207547169811321</v>
      </c>
    </row>
    <row r="296" spans="1:10" x14ac:dyDescent="0.2">
      <c r="A296" s="158" t="s">
        <v>507</v>
      </c>
      <c r="B296" s="65">
        <v>37</v>
      </c>
      <c r="C296" s="66">
        <v>18</v>
      </c>
      <c r="D296" s="65">
        <v>174</v>
      </c>
      <c r="E296" s="66">
        <v>112</v>
      </c>
      <c r="F296" s="67"/>
      <c r="G296" s="65">
        <f t="shared" si="44"/>
        <v>19</v>
      </c>
      <c r="H296" s="66">
        <f t="shared" si="45"/>
        <v>62</v>
      </c>
      <c r="I296" s="20">
        <f t="shared" si="46"/>
        <v>1.0555555555555556</v>
      </c>
      <c r="J296" s="21">
        <f t="shared" si="47"/>
        <v>0.5535714285714286</v>
      </c>
    </row>
    <row r="297" spans="1:10" x14ac:dyDescent="0.2">
      <c r="A297" s="158" t="s">
        <v>533</v>
      </c>
      <c r="B297" s="65">
        <v>60</v>
      </c>
      <c r="C297" s="66">
        <v>73</v>
      </c>
      <c r="D297" s="65">
        <v>574</v>
      </c>
      <c r="E297" s="66">
        <v>461</v>
      </c>
      <c r="F297" s="67"/>
      <c r="G297" s="65">
        <f t="shared" si="44"/>
        <v>-13</v>
      </c>
      <c r="H297" s="66">
        <f t="shared" si="45"/>
        <v>113</v>
      </c>
      <c r="I297" s="20">
        <f t="shared" si="46"/>
        <v>-0.17808219178082191</v>
      </c>
      <c r="J297" s="21">
        <f t="shared" si="47"/>
        <v>0.24511930585683298</v>
      </c>
    </row>
    <row r="298" spans="1:10" x14ac:dyDescent="0.2">
      <c r="A298" s="158" t="s">
        <v>508</v>
      </c>
      <c r="B298" s="65">
        <v>0</v>
      </c>
      <c r="C298" s="66">
        <v>3</v>
      </c>
      <c r="D298" s="65">
        <v>18</v>
      </c>
      <c r="E298" s="66">
        <v>22</v>
      </c>
      <c r="F298" s="67"/>
      <c r="G298" s="65">
        <f t="shared" si="44"/>
        <v>-3</v>
      </c>
      <c r="H298" s="66">
        <f t="shared" si="45"/>
        <v>-4</v>
      </c>
      <c r="I298" s="20">
        <f t="shared" si="46"/>
        <v>-1</v>
      </c>
      <c r="J298" s="21">
        <f t="shared" si="47"/>
        <v>-0.18181818181818182</v>
      </c>
    </row>
    <row r="299" spans="1:10" s="160" customFormat="1" x14ac:dyDescent="0.2">
      <c r="A299" s="178" t="s">
        <v>677</v>
      </c>
      <c r="B299" s="71">
        <v>115</v>
      </c>
      <c r="C299" s="72">
        <v>112</v>
      </c>
      <c r="D299" s="71">
        <v>1009</v>
      </c>
      <c r="E299" s="72">
        <v>722</v>
      </c>
      <c r="F299" s="73"/>
      <c r="G299" s="71">
        <f t="shared" si="44"/>
        <v>3</v>
      </c>
      <c r="H299" s="72">
        <f t="shared" si="45"/>
        <v>287</v>
      </c>
      <c r="I299" s="37">
        <f t="shared" si="46"/>
        <v>2.6785714285714284E-2</v>
      </c>
      <c r="J299" s="38">
        <f t="shared" si="47"/>
        <v>0.39750692520775621</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240</v>
      </c>
      <c r="B302" s="65">
        <v>0</v>
      </c>
      <c r="C302" s="66">
        <v>0</v>
      </c>
      <c r="D302" s="65">
        <v>6</v>
      </c>
      <c r="E302" s="66">
        <v>6</v>
      </c>
      <c r="F302" s="67"/>
      <c r="G302" s="65">
        <f t="shared" ref="G302:G313" si="48">B302-C302</f>
        <v>0</v>
      </c>
      <c r="H302" s="66">
        <f t="shared" ref="H302:H313" si="49">D302-E302</f>
        <v>0</v>
      </c>
      <c r="I302" s="20" t="str">
        <f t="shared" ref="I302:I313" si="50">IF(C302=0, "-", IF(G302/C302&lt;10, G302/C302, "&gt;999%"))</f>
        <v>-</v>
      </c>
      <c r="J302" s="21">
        <f t="shared" ref="J302:J313" si="51">IF(E302=0, "-", IF(H302/E302&lt;10, H302/E302, "&gt;999%"))</f>
        <v>0</v>
      </c>
    </row>
    <row r="303" spans="1:10" x14ac:dyDescent="0.2">
      <c r="A303" s="158" t="s">
        <v>264</v>
      </c>
      <c r="B303" s="65">
        <v>9</v>
      </c>
      <c r="C303" s="66">
        <v>2</v>
      </c>
      <c r="D303" s="65">
        <v>63</v>
      </c>
      <c r="E303" s="66">
        <v>32</v>
      </c>
      <c r="F303" s="67"/>
      <c r="G303" s="65">
        <f t="shared" si="48"/>
        <v>7</v>
      </c>
      <c r="H303" s="66">
        <f t="shared" si="49"/>
        <v>31</v>
      </c>
      <c r="I303" s="20">
        <f t="shared" si="50"/>
        <v>3.5</v>
      </c>
      <c r="J303" s="21">
        <f t="shared" si="51"/>
        <v>0.96875</v>
      </c>
    </row>
    <row r="304" spans="1:10" x14ac:dyDescent="0.2">
      <c r="A304" s="158" t="s">
        <v>280</v>
      </c>
      <c r="B304" s="65">
        <v>0</v>
      </c>
      <c r="C304" s="66">
        <v>0</v>
      </c>
      <c r="D304" s="65">
        <v>1</v>
      </c>
      <c r="E304" s="66">
        <v>0</v>
      </c>
      <c r="F304" s="67"/>
      <c r="G304" s="65">
        <f t="shared" si="48"/>
        <v>0</v>
      </c>
      <c r="H304" s="66">
        <f t="shared" si="49"/>
        <v>1</v>
      </c>
      <c r="I304" s="20" t="str">
        <f t="shared" si="50"/>
        <v>-</v>
      </c>
      <c r="J304" s="21" t="str">
        <f t="shared" si="51"/>
        <v>-</v>
      </c>
    </row>
    <row r="305" spans="1:10" x14ac:dyDescent="0.2">
      <c r="A305" s="158" t="s">
        <v>265</v>
      </c>
      <c r="B305" s="65">
        <v>0</v>
      </c>
      <c r="C305" s="66">
        <v>4</v>
      </c>
      <c r="D305" s="65">
        <v>85</v>
      </c>
      <c r="E305" s="66">
        <v>54</v>
      </c>
      <c r="F305" s="67"/>
      <c r="G305" s="65">
        <f t="shared" si="48"/>
        <v>-4</v>
      </c>
      <c r="H305" s="66">
        <f t="shared" si="49"/>
        <v>31</v>
      </c>
      <c r="I305" s="20">
        <f t="shared" si="50"/>
        <v>-1</v>
      </c>
      <c r="J305" s="21">
        <f t="shared" si="51"/>
        <v>0.57407407407407407</v>
      </c>
    </row>
    <row r="306" spans="1:10" x14ac:dyDescent="0.2">
      <c r="A306" s="158" t="s">
        <v>328</v>
      </c>
      <c r="B306" s="65">
        <v>0</v>
      </c>
      <c r="C306" s="66">
        <v>0</v>
      </c>
      <c r="D306" s="65">
        <v>3</v>
      </c>
      <c r="E306" s="66">
        <v>0</v>
      </c>
      <c r="F306" s="67"/>
      <c r="G306" s="65">
        <f t="shared" si="48"/>
        <v>0</v>
      </c>
      <c r="H306" s="66">
        <f t="shared" si="49"/>
        <v>3</v>
      </c>
      <c r="I306" s="20" t="str">
        <f t="shared" si="50"/>
        <v>-</v>
      </c>
      <c r="J306" s="21" t="str">
        <f t="shared" si="51"/>
        <v>-</v>
      </c>
    </row>
    <row r="307" spans="1:10" x14ac:dyDescent="0.2">
      <c r="A307" s="158" t="s">
        <v>292</v>
      </c>
      <c r="B307" s="65">
        <v>0</v>
      </c>
      <c r="C307" s="66">
        <v>0</v>
      </c>
      <c r="D307" s="65">
        <v>3</v>
      </c>
      <c r="E307" s="66">
        <v>1</v>
      </c>
      <c r="F307" s="67"/>
      <c r="G307" s="65">
        <f t="shared" si="48"/>
        <v>0</v>
      </c>
      <c r="H307" s="66">
        <f t="shared" si="49"/>
        <v>2</v>
      </c>
      <c r="I307" s="20" t="str">
        <f t="shared" si="50"/>
        <v>-</v>
      </c>
      <c r="J307" s="21">
        <f t="shared" si="51"/>
        <v>2</v>
      </c>
    </row>
    <row r="308" spans="1:10" x14ac:dyDescent="0.2">
      <c r="A308" s="158" t="s">
        <v>488</v>
      </c>
      <c r="B308" s="65">
        <v>0</v>
      </c>
      <c r="C308" s="66">
        <v>0</v>
      </c>
      <c r="D308" s="65">
        <v>22</v>
      </c>
      <c r="E308" s="66">
        <v>22</v>
      </c>
      <c r="F308" s="67"/>
      <c r="G308" s="65">
        <f t="shared" si="48"/>
        <v>0</v>
      </c>
      <c r="H308" s="66">
        <f t="shared" si="49"/>
        <v>0</v>
      </c>
      <c r="I308" s="20" t="str">
        <f t="shared" si="50"/>
        <v>-</v>
      </c>
      <c r="J308" s="21">
        <f t="shared" si="51"/>
        <v>0</v>
      </c>
    </row>
    <row r="309" spans="1:10" x14ac:dyDescent="0.2">
      <c r="A309" s="158" t="s">
        <v>429</v>
      </c>
      <c r="B309" s="65">
        <v>4</v>
      </c>
      <c r="C309" s="66">
        <v>35</v>
      </c>
      <c r="D309" s="65">
        <v>220</v>
      </c>
      <c r="E309" s="66">
        <v>237</v>
      </c>
      <c r="F309" s="67"/>
      <c r="G309" s="65">
        <f t="shared" si="48"/>
        <v>-31</v>
      </c>
      <c r="H309" s="66">
        <f t="shared" si="49"/>
        <v>-17</v>
      </c>
      <c r="I309" s="20">
        <f t="shared" si="50"/>
        <v>-0.88571428571428568</v>
      </c>
      <c r="J309" s="21">
        <f t="shared" si="51"/>
        <v>-7.1729957805907171E-2</v>
      </c>
    </row>
    <row r="310" spans="1:10" x14ac:dyDescent="0.2">
      <c r="A310" s="158" t="s">
        <v>329</v>
      </c>
      <c r="B310" s="65">
        <v>0</v>
      </c>
      <c r="C310" s="66">
        <v>0</v>
      </c>
      <c r="D310" s="65">
        <v>9</v>
      </c>
      <c r="E310" s="66">
        <v>15</v>
      </c>
      <c r="F310" s="67"/>
      <c r="G310" s="65">
        <f t="shared" si="48"/>
        <v>0</v>
      </c>
      <c r="H310" s="66">
        <f t="shared" si="49"/>
        <v>-6</v>
      </c>
      <c r="I310" s="20" t="str">
        <f t="shared" si="50"/>
        <v>-</v>
      </c>
      <c r="J310" s="21">
        <f t="shared" si="51"/>
        <v>-0.4</v>
      </c>
    </row>
    <row r="311" spans="1:10" x14ac:dyDescent="0.2">
      <c r="A311" s="158" t="s">
        <v>471</v>
      </c>
      <c r="B311" s="65">
        <v>18</v>
      </c>
      <c r="C311" s="66">
        <v>18</v>
      </c>
      <c r="D311" s="65">
        <v>143</v>
      </c>
      <c r="E311" s="66">
        <v>119</v>
      </c>
      <c r="F311" s="67"/>
      <c r="G311" s="65">
        <f t="shared" si="48"/>
        <v>0</v>
      </c>
      <c r="H311" s="66">
        <f t="shared" si="49"/>
        <v>24</v>
      </c>
      <c r="I311" s="20">
        <f t="shared" si="50"/>
        <v>0</v>
      </c>
      <c r="J311" s="21">
        <f t="shared" si="51"/>
        <v>0.20168067226890757</v>
      </c>
    </row>
    <row r="312" spans="1:10" x14ac:dyDescent="0.2">
      <c r="A312" s="158" t="s">
        <v>395</v>
      </c>
      <c r="B312" s="65">
        <v>11</v>
      </c>
      <c r="C312" s="66">
        <v>16</v>
      </c>
      <c r="D312" s="65">
        <v>120</v>
      </c>
      <c r="E312" s="66">
        <v>94</v>
      </c>
      <c r="F312" s="67"/>
      <c r="G312" s="65">
        <f t="shared" si="48"/>
        <v>-5</v>
      </c>
      <c r="H312" s="66">
        <f t="shared" si="49"/>
        <v>26</v>
      </c>
      <c r="I312" s="20">
        <f t="shared" si="50"/>
        <v>-0.3125</v>
      </c>
      <c r="J312" s="21">
        <f t="shared" si="51"/>
        <v>0.27659574468085107</v>
      </c>
    </row>
    <row r="313" spans="1:10" s="160" customFormat="1" x14ac:dyDescent="0.2">
      <c r="A313" s="178" t="s">
        <v>678</v>
      </c>
      <c r="B313" s="71">
        <v>42</v>
      </c>
      <c r="C313" s="72">
        <v>75</v>
      </c>
      <c r="D313" s="71">
        <v>675</v>
      </c>
      <c r="E313" s="72">
        <v>580</v>
      </c>
      <c r="F313" s="73"/>
      <c r="G313" s="71">
        <f t="shared" si="48"/>
        <v>-33</v>
      </c>
      <c r="H313" s="72">
        <f t="shared" si="49"/>
        <v>95</v>
      </c>
      <c r="I313" s="37">
        <f t="shared" si="50"/>
        <v>-0.44</v>
      </c>
      <c r="J313" s="38">
        <f t="shared" si="51"/>
        <v>0.16379310344827586</v>
      </c>
    </row>
    <row r="314" spans="1:10" x14ac:dyDescent="0.2">
      <c r="A314" s="177"/>
      <c r="B314" s="143"/>
      <c r="C314" s="144"/>
      <c r="D314" s="143"/>
      <c r="E314" s="144"/>
      <c r="F314" s="145"/>
      <c r="G314" s="143"/>
      <c r="H314" s="144"/>
      <c r="I314" s="151"/>
      <c r="J314" s="152"/>
    </row>
    <row r="315" spans="1:10" s="139" customFormat="1" x14ac:dyDescent="0.2">
      <c r="A315" s="159" t="s">
        <v>69</v>
      </c>
      <c r="B315" s="65"/>
      <c r="C315" s="66"/>
      <c r="D315" s="65"/>
      <c r="E315" s="66"/>
      <c r="F315" s="67"/>
      <c r="G315" s="65"/>
      <c r="H315" s="66"/>
      <c r="I315" s="20"/>
      <c r="J315" s="21"/>
    </row>
    <row r="316" spans="1:10" x14ac:dyDescent="0.2">
      <c r="A316" s="158" t="s">
        <v>330</v>
      </c>
      <c r="B316" s="65">
        <v>0</v>
      </c>
      <c r="C316" s="66">
        <v>0</v>
      </c>
      <c r="D316" s="65">
        <v>0</v>
      </c>
      <c r="E316" s="66">
        <v>2</v>
      </c>
      <c r="F316" s="67"/>
      <c r="G316" s="65">
        <f>B316-C316</f>
        <v>0</v>
      </c>
      <c r="H316" s="66">
        <f>D316-E316</f>
        <v>-2</v>
      </c>
      <c r="I316" s="20" t="str">
        <f>IF(C316=0, "-", IF(G316/C316&lt;10, G316/C316, "&gt;999%"))</f>
        <v>-</v>
      </c>
      <c r="J316" s="21">
        <f>IF(E316=0, "-", IF(H316/E316&lt;10, H316/E316, "&gt;999%"))</f>
        <v>-1</v>
      </c>
    </row>
    <row r="317" spans="1:10" x14ac:dyDescent="0.2">
      <c r="A317" s="158" t="s">
        <v>331</v>
      </c>
      <c r="B317" s="65">
        <v>3</v>
      </c>
      <c r="C317" s="66">
        <v>0</v>
      </c>
      <c r="D317" s="65">
        <v>7</v>
      </c>
      <c r="E317" s="66">
        <v>2</v>
      </c>
      <c r="F317" s="67"/>
      <c r="G317" s="65">
        <f>B317-C317</f>
        <v>3</v>
      </c>
      <c r="H317" s="66">
        <f>D317-E317</f>
        <v>5</v>
      </c>
      <c r="I317" s="20" t="str">
        <f>IF(C317=0, "-", IF(G317/C317&lt;10, G317/C317, "&gt;999%"))</f>
        <v>-</v>
      </c>
      <c r="J317" s="21">
        <f>IF(E317=0, "-", IF(H317/E317&lt;10, H317/E317, "&gt;999%"))</f>
        <v>2.5</v>
      </c>
    </row>
    <row r="318" spans="1:10" s="160" customFormat="1" x14ac:dyDescent="0.2">
      <c r="A318" s="178" t="s">
        <v>679</v>
      </c>
      <c r="B318" s="71">
        <v>3</v>
      </c>
      <c r="C318" s="72">
        <v>0</v>
      </c>
      <c r="D318" s="71">
        <v>7</v>
      </c>
      <c r="E318" s="72">
        <v>4</v>
      </c>
      <c r="F318" s="73"/>
      <c r="G318" s="71">
        <f>B318-C318</f>
        <v>3</v>
      </c>
      <c r="H318" s="72">
        <f>D318-E318</f>
        <v>3</v>
      </c>
      <c r="I318" s="37" t="str">
        <f>IF(C318=0, "-", IF(G318/C318&lt;10, G318/C318, "&gt;999%"))</f>
        <v>-</v>
      </c>
      <c r="J318" s="38">
        <f>IF(E318=0, "-", IF(H318/E318&lt;10, H318/E318, "&gt;999%"))</f>
        <v>0.75</v>
      </c>
    </row>
    <row r="319" spans="1:10" x14ac:dyDescent="0.2">
      <c r="A319" s="177"/>
      <c r="B319" s="143"/>
      <c r="C319" s="144"/>
      <c r="D319" s="143"/>
      <c r="E319" s="144"/>
      <c r="F319" s="145"/>
      <c r="G319" s="143"/>
      <c r="H319" s="144"/>
      <c r="I319" s="151"/>
      <c r="J319" s="152"/>
    </row>
    <row r="320" spans="1:10" s="139" customFormat="1" x14ac:dyDescent="0.2">
      <c r="A320" s="159" t="s">
        <v>70</v>
      </c>
      <c r="B320" s="65"/>
      <c r="C320" s="66"/>
      <c r="D320" s="65"/>
      <c r="E320" s="66"/>
      <c r="F320" s="67"/>
      <c r="G320" s="65"/>
      <c r="H320" s="66"/>
      <c r="I320" s="20"/>
      <c r="J320" s="21"/>
    </row>
    <row r="321" spans="1:10" x14ac:dyDescent="0.2">
      <c r="A321" s="158" t="s">
        <v>577</v>
      </c>
      <c r="B321" s="65">
        <v>11</v>
      </c>
      <c r="C321" s="66">
        <v>13</v>
      </c>
      <c r="D321" s="65">
        <v>96</v>
      </c>
      <c r="E321" s="66">
        <v>77</v>
      </c>
      <c r="F321" s="67"/>
      <c r="G321" s="65">
        <f>B321-C321</f>
        <v>-2</v>
      </c>
      <c r="H321" s="66">
        <f>D321-E321</f>
        <v>19</v>
      </c>
      <c r="I321" s="20">
        <f>IF(C321=0, "-", IF(G321/C321&lt;10, G321/C321, "&gt;999%"))</f>
        <v>-0.15384615384615385</v>
      </c>
      <c r="J321" s="21">
        <f>IF(E321=0, "-", IF(H321/E321&lt;10, H321/E321, "&gt;999%"))</f>
        <v>0.24675324675324675</v>
      </c>
    </row>
    <row r="322" spans="1:10" s="160" customFormat="1" x14ac:dyDescent="0.2">
      <c r="A322" s="178" t="s">
        <v>680</v>
      </c>
      <c r="B322" s="71">
        <v>11</v>
      </c>
      <c r="C322" s="72">
        <v>13</v>
      </c>
      <c r="D322" s="71">
        <v>96</v>
      </c>
      <c r="E322" s="72">
        <v>77</v>
      </c>
      <c r="F322" s="73"/>
      <c r="G322" s="71">
        <f>B322-C322</f>
        <v>-2</v>
      </c>
      <c r="H322" s="72">
        <f>D322-E322</f>
        <v>19</v>
      </c>
      <c r="I322" s="37">
        <f>IF(C322=0, "-", IF(G322/C322&lt;10, G322/C322, "&gt;999%"))</f>
        <v>-0.15384615384615385</v>
      </c>
      <c r="J322" s="38">
        <f>IF(E322=0, "-", IF(H322/E322&lt;10, H322/E322, "&gt;999%"))</f>
        <v>0.24675324675324675</v>
      </c>
    </row>
    <row r="323" spans="1:10" x14ac:dyDescent="0.2">
      <c r="A323" s="177"/>
      <c r="B323" s="143"/>
      <c r="C323" s="144"/>
      <c r="D323" s="143"/>
      <c r="E323" s="144"/>
      <c r="F323" s="145"/>
      <c r="G323" s="143"/>
      <c r="H323" s="144"/>
      <c r="I323" s="151"/>
      <c r="J323" s="152"/>
    </row>
    <row r="324" spans="1:10" s="139" customFormat="1" x14ac:dyDescent="0.2">
      <c r="A324" s="159" t="s">
        <v>71</v>
      </c>
      <c r="B324" s="65"/>
      <c r="C324" s="66"/>
      <c r="D324" s="65"/>
      <c r="E324" s="66"/>
      <c r="F324" s="67"/>
      <c r="G324" s="65"/>
      <c r="H324" s="66"/>
      <c r="I324" s="20"/>
      <c r="J324" s="21"/>
    </row>
    <row r="325" spans="1:10" x14ac:dyDescent="0.2">
      <c r="A325" s="158" t="s">
        <v>578</v>
      </c>
      <c r="B325" s="65">
        <v>6</v>
      </c>
      <c r="C325" s="66">
        <v>4</v>
      </c>
      <c r="D325" s="65">
        <v>110</v>
      </c>
      <c r="E325" s="66">
        <v>62</v>
      </c>
      <c r="F325" s="67"/>
      <c r="G325" s="65">
        <f>B325-C325</f>
        <v>2</v>
      </c>
      <c r="H325" s="66">
        <f>D325-E325</f>
        <v>48</v>
      </c>
      <c r="I325" s="20">
        <f>IF(C325=0, "-", IF(G325/C325&lt;10, G325/C325, "&gt;999%"))</f>
        <v>0.5</v>
      </c>
      <c r="J325" s="21">
        <f>IF(E325=0, "-", IF(H325/E325&lt;10, H325/E325, "&gt;999%"))</f>
        <v>0.77419354838709675</v>
      </c>
    </row>
    <row r="326" spans="1:10" x14ac:dyDescent="0.2">
      <c r="A326" s="158" t="s">
        <v>565</v>
      </c>
      <c r="B326" s="65">
        <v>0</v>
      </c>
      <c r="C326" s="66">
        <v>7</v>
      </c>
      <c r="D326" s="65">
        <v>21</v>
      </c>
      <c r="E326" s="66">
        <v>18</v>
      </c>
      <c r="F326" s="67"/>
      <c r="G326" s="65">
        <f>B326-C326</f>
        <v>-7</v>
      </c>
      <c r="H326" s="66">
        <f>D326-E326</f>
        <v>3</v>
      </c>
      <c r="I326" s="20">
        <f>IF(C326=0, "-", IF(G326/C326&lt;10, G326/C326, "&gt;999%"))</f>
        <v>-1</v>
      </c>
      <c r="J326" s="21">
        <f>IF(E326=0, "-", IF(H326/E326&lt;10, H326/E326, "&gt;999%"))</f>
        <v>0.16666666666666666</v>
      </c>
    </row>
    <row r="327" spans="1:10" s="160" customFormat="1" x14ac:dyDescent="0.2">
      <c r="A327" s="178" t="s">
        <v>681</v>
      </c>
      <c r="B327" s="71">
        <v>6</v>
      </c>
      <c r="C327" s="72">
        <v>11</v>
      </c>
      <c r="D327" s="71">
        <v>131</v>
      </c>
      <c r="E327" s="72">
        <v>80</v>
      </c>
      <c r="F327" s="73"/>
      <c r="G327" s="71">
        <f>B327-C327</f>
        <v>-5</v>
      </c>
      <c r="H327" s="72">
        <f>D327-E327</f>
        <v>51</v>
      </c>
      <c r="I327" s="37">
        <f>IF(C327=0, "-", IF(G327/C327&lt;10, G327/C327, "&gt;999%"))</f>
        <v>-0.45454545454545453</v>
      </c>
      <c r="J327" s="38">
        <f>IF(E327=0, "-", IF(H327/E327&lt;10, H327/E327, "&gt;999%"))</f>
        <v>0.63749999999999996</v>
      </c>
    </row>
    <row r="328" spans="1:10" x14ac:dyDescent="0.2">
      <c r="A328" s="177"/>
      <c r="B328" s="143"/>
      <c r="C328" s="144"/>
      <c r="D328" s="143"/>
      <c r="E328" s="144"/>
      <c r="F328" s="145"/>
      <c r="G328" s="143"/>
      <c r="H328" s="144"/>
      <c r="I328" s="151"/>
      <c r="J328" s="152"/>
    </row>
    <row r="329" spans="1:10" s="139" customFormat="1" x14ac:dyDescent="0.2">
      <c r="A329" s="159" t="s">
        <v>72</v>
      </c>
      <c r="B329" s="65"/>
      <c r="C329" s="66"/>
      <c r="D329" s="65"/>
      <c r="E329" s="66"/>
      <c r="F329" s="67"/>
      <c r="G329" s="65"/>
      <c r="H329" s="66"/>
      <c r="I329" s="20"/>
      <c r="J329" s="21"/>
    </row>
    <row r="330" spans="1:10" x14ac:dyDescent="0.2">
      <c r="A330" s="158" t="s">
        <v>281</v>
      </c>
      <c r="B330" s="65">
        <v>1</v>
      </c>
      <c r="C330" s="66">
        <v>2</v>
      </c>
      <c r="D330" s="65">
        <v>15</v>
      </c>
      <c r="E330" s="66">
        <v>8</v>
      </c>
      <c r="F330" s="67"/>
      <c r="G330" s="65">
        <f>B330-C330</f>
        <v>-1</v>
      </c>
      <c r="H330" s="66">
        <f>D330-E330</f>
        <v>7</v>
      </c>
      <c r="I330" s="20">
        <f>IF(C330=0, "-", IF(G330/C330&lt;10, G330/C330, "&gt;999%"))</f>
        <v>-0.5</v>
      </c>
      <c r="J330" s="21">
        <f>IF(E330=0, "-", IF(H330/E330&lt;10, H330/E330, "&gt;999%"))</f>
        <v>0.875</v>
      </c>
    </row>
    <row r="331" spans="1:10" x14ac:dyDescent="0.2">
      <c r="A331" s="158" t="s">
        <v>472</v>
      </c>
      <c r="B331" s="65">
        <v>2</v>
      </c>
      <c r="C331" s="66">
        <v>2</v>
      </c>
      <c r="D331" s="65">
        <v>33</v>
      </c>
      <c r="E331" s="66">
        <v>17</v>
      </c>
      <c r="F331" s="67"/>
      <c r="G331" s="65">
        <f>B331-C331</f>
        <v>0</v>
      </c>
      <c r="H331" s="66">
        <f>D331-E331</f>
        <v>16</v>
      </c>
      <c r="I331" s="20">
        <f>IF(C331=0, "-", IF(G331/C331&lt;10, G331/C331, "&gt;999%"))</f>
        <v>0</v>
      </c>
      <c r="J331" s="21">
        <f>IF(E331=0, "-", IF(H331/E331&lt;10, H331/E331, "&gt;999%"))</f>
        <v>0.94117647058823528</v>
      </c>
    </row>
    <row r="332" spans="1:10" s="160" customFormat="1" x14ac:dyDescent="0.2">
      <c r="A332" s="178" t="s">
        <v>682</v>
      </c>
      <c r="B332" s="71">
        <v>3</v>
      </c>
      <c r="C332" s="72">
        <v>4</v>
      </c>
      <c r="D332" s="71">
        <v>48</v>
      </c>
      <c r="E332" s="72">
        <v>25</v>
      </c>
      <c r="F332" s="73"/>
      <c r="G332" s="71">
        <f>B332-C332</f>
        <v>-1</v>
      </c>
      <c r="H332" s="72">
        <f>D332-E332</f>
        <v>23</v>
      </c>
      <c r="I332" s="37">
        <f>IF(C332=0, "-", IF(G332/C332&lt;10, G332/C332, "&gt;999%"))</f>
        <v>-0.25</v>
      </c>
      <c r="J332" s="38">
        <f>IF(E332=0, "-", IF(H332/E332&lt;10, H332/E332, "&gt;999%"))</f>
        <v>0.92</v>
      </c>
    </row>
    <row r="333" spans="1:10" x14ac:dyDescent="0.2">
      <c r="A333" s="177"/>
      <c r="B333" s="143"/>
      <c r="C333" s="144"/>
      <c r="D333" s="143"/>
      <c r="E333" s="144"/>
      <c r="F333" s="145"/>
      <c r="G333" s="143"/>
      <c r="H333" s="144"/>
      <c r="I333" s="151"/>
      <c r="J333" s="152"/>
    </row>
    <row r="334" spans="1:10" s="139" customFormat="1" x14ac:dyDescent="0.2">
      <c r="A334" s="159" t="s">
        <v>73</v>
      </c>
      <c r="B334" s="65"/>
      <c r="C334" s="66"/>
      <c r="D334" s="65"/>
      <c r="E334" s="66"/>
      <c r="F334" s="67"/>
      <c r="G334" s="65"/>
      <c r="H334" s="66"/>
      <c r="I334" s="20"/>
      <c r="J334" s="21"/>
    </row>
    <row r="335" spans="1:10" x14ac:dyDescent="0.2">
      <c r="A335" s="158" t="s">
        <v>520</v>
      </c>
      <c r="B335" s="65">
        <v>16</v>
      </c>
      <c r="C335" s="66">
        <v>7</v>
      </c>
      <c r="D335" s="65">
        <v>146</v>
      </c>
      <c r="E335" s="66">
        <v>81</v>
      </c>
      <c r="F335" s="67"/>
      <c r="G335" s="65">
        <f t="shared" ref="G335:G347" si="52">B335-C335</f>
        <v>9</v>
      </c>
      <c r="H335" s="66">
        <f t="shared" ref="H335:H347" si="53">D335-E335</f>
        <v>65</v>
      </c>
      <c r="I335" s="20">
        <f t="shared" ref="I335:I347" si="54">IF(C335=0, "-", IF(G335/C335&lt;10, G335/C335, "&gt;999%"))</f>
        <v>1.2857142857142858</v>
      </c>
      <c r="J335" s="21">
        <f t="shared" ref="J335:J347" si="55">IF(E335=0, "-", IF(H335/E335&lt;10, H335/E335, "&gt;999%"))</f>
        <v>0.80246913580246915</v>
      </c>
    </row>
    <row r="336" spans="1:10" x14ac:dyDescent="0.2">
      <c r="A336" s="158" t="s">
        <v>534</v>
      </c>
      <c r="B336" s="65">
        <v>83</v>
      </c>
      <c r="C336" s="66">
        <v>81</v>
      </c>
      <c r="D336" s="65">
        <v>877</v>
      </c>
      <c r="E336" s="66">
        <v>517</v>
      </c>
      <c r="F336" s="67"/>
      <c r="G336" s="65">
        <f t="shared" si="52"/>
        <v>2</v>
      </c>
      <c r="H336" s="66">
        <f t="shared" si="53"/>
        <v>360</v>
      </c>
      <c r="I336" s="20">
        <f t="shared" si="54"/>
        <v>2.4691358024691357E-2</v>
      </c>
      <c r="J336" s="21">
        <f t="shared" si="55"/>
        <v>0.69632495164410058</v>
      </c>
    </row>
    <row r="337" spans="1:10" x14ac:dyDescent="0.2">
      <c r="A337" s="158" t="s">
        <v>356</v>
      </c>
      <c r="B337" s="65">
        <v>84</v>
      </c>
      <c r="C337" s="66">
        <v>90</v>
      </c>
      <c r="D337" s="65">
        <v>1093</v>
      </c>
      <c r="E337" s="66">
        <v>1117</v>
      </c>
      <c r="F337" s="67"/>
      <c r="G337" s="65">
        <f t="shared" si="52"/>
        <v>-6</v>
      </c>
      <c r="H337" s="66">
        <f t="shared" si="53"/>
        <v>-24</v>
      </c>
      <c r="I337" s="20">
        <f t="shared" si="54"/>
        <v>-6.6666666666666666E-2</v>
      </c>
      <c r="J337" s="21">
        <f t="shared" si="55"/>
        <v>-2.1486123545210387E-2</v>
      </c>
    </row>
    <row r="338" spans="1:10" x14ac:dyDescent="0.2">
      <c r="A338" s="158" t="s">
        <v>373</v>
      </c>
      <c r="B338" s="65">
        <v>114</v>
      </c>
      <c r="C338" s="66">
        <v>85</v>
      </c>
      <c r="D338" s="65">
        <v>1317</v>
      </c>
      <c r="E338" s="66">
        <v>815</v>
      </c>
      <c r="F338" s="67"/>
      <c r="G338" s="65">
        <f t="shared" si="52"/>
        <v>29</v>
      </c>
      <c r="H338" s="66">
        <f t="shared" si="53"/>
        <v>502</v>
      </c>
      <c r="I338" s="20">
        <f t="shared" si="54"/>
        <v>0.3411764705882353</v>
      </c>
      <c r="J338" s="21">
        <f t="shared" si="55"/>
        <v>0.61595092024539877</v>
      </c>
    </row>
    <row r="339" spans="1:10" x14ac:dyDescent="0.2">
      <c r="A339" s="158" t="s">
        <v>408</v>
      </c>
      <c r="B339" s="65">
        <v>244</v>
      </c>
      <c r="C339" s="66">
        <v>171</v>
      </c>
      <c r="D339" s="65">
        <v>2181</v>
      </c>
      <c r="E339" s="66">
        <v>1914</v>
      </c>
      <c r="F339" s="67"/>
      <c r="G339" s="65">
        <f t="shared" si="52"/>
        <v>73</v>
      </c>
      <c r="H339" s="66">
        <f t="shared" si="53"/>
        <v>267</v>
      </c>
      <c r="I339" s="20">
        <f t="shared" si="54"/>
        <v>0.42690058479532161</v>
      </c>
      <c r="J339" s="21">
        <f t="shared" si="55"/>
        <v>0.13949843260188088</v>
      </c>
    </row>
    <row r="340" spans="1:10" x14ac:dyDescent="0.2">
      <c r="A340" s="158" t="s">
        <v>448</v>
      </c>
      <c r="B340" s="65">
        <v>33</v>
      </c>
      <c r="C340" s="66">
        <v>46</v>
      </c>
      <c r="D340" s="65">
        <v>592</v>
      </c>
      <c r="E340" s="66">
        <v>332</v>
      </c>
      <c r="F340" s="67"/>
      <c r="G340" s="65">
        <f t="shared" si="52"/>
        <v>-13</v>
      </c>
      <c r="H340" s="66">
        <f t="shared" si="53"/>
        <v>260</v>
      </c>
      <c r="I340" s="20">
        <f t="shared" si="54"/>
        <v>-0.28260869565217389</v>
      </c>
      <c r="J340" s="21">
        <f t="shared" si="55"/>
        <v>0.7831325301204819</v>
      </c>
    </row>
    <row r="341" spans="1:10" x14ac:dyDescent="0.2">
      <c r="A341" s="158" t="s">
        <v>449</v>
      </c>
      <c r="B341" s="65">
        <v>43</v>
      </c>
      <c r="C341" s="66">
        <v>49</v>
      </c>
      <c r="D341" s="65">
        <v>537</v>
      </c>
      <c r="E341" s="66">
        <v>607</v>
      </c>
      <c r="F341" s="67"/>
      <c r="G341" s="65">
        <f t="shared" si="52"/>
        <v>-6</v>
      </c>
      <c r="H341" s="66">
        <f t="shared" si="53"/>
        <v>-70</v>
      </c>
      <c r="I341" s="20">
        <f t="shared" si="54"/>
        <v>-0.12244897959183673</v>
      </c>
      <c r="J341" s="21">
        <f t="shared" si="55"/>
        <v>-0.11532125205930807</v>
      </c>
    </row>
    <row r="342" spans="1:10" x14ac:dyDescent="0.2">
      <c r="A342" s="158" t="s">
        <v>374</v>
      </c>
      <c r="B342" s="65">
        <v>3</v>
      </c>
      <c r="C342" s="66">
        <v>0</v>
      </c>
      <c r="D342" s="65">
        <v>93</v>
      </c>
      <c r="E342" s="66">
        <v>0</v>
      </c>
      <c r="F342" s="67"/>
      <c r="G342" s="65">
        <f t="shared" si="52"/>
        <v>3</v>
      </c>
      <c r="H342" s="66">
        <f t="shared" si="53"/>
        <v>93</v>
      </c>
      <c r="I342" s="20" t="str">
        <f t="shared" si="54"/>
        <v>-</v>
      </c>
      <c r="J342" s="21" t="str">
        <f t="shared" si="55"/>
        <v>-</v>
      </c>
    </row>
    <row r="343" spans="1:10" x14ac:dyDescent="0.2">
      <c r="A343" s="158" t="s">
        <v>315</v>
      </c>
      <c r="B343" s="65">
        <v>6</v>
      </c>
      <c r="C343" s="66">
        <v>3</v>
      </c>
      <c r="D343" s="65">
        <v>53</v>
      </c>
      <c r="E343" s="66">
        <v>38</v>
      </c>
      <c r="F343" s="67"/>
      <c r="G343" s="65">
        <f t="shared" si="52"/>
        <v>3</v>
      </c>
      <c r="H343" s="66">
        <f t="shared" si="53"/>
        <v>15</v>
      </c>
      <c r="I343" s="20">
        <f t="shared" si="54"/>
        <v>1</v>
      </c>
      <c r="J343" s="21">
        <f t="shared" si="55"/>
        <v>0.39473684210526316</v>
      </c>
    </row>
    <row r="344" spans="1:10" x14ac:dyDescent="0.2">
      <c r="A344" s="158" t="s">
        <v>205</v>
      </c>
      <c r="B344" s="65">
        <v>3</v>
      </c>
      <c r="C344" s="66">
        <v>40</v>
      </c>
      <c r="D344" s="65">
        <v>258</v>
      </c>
      <c r="E344" s="66">
        <v>256</v>
      </c>
      <c r="F344" s="67"/>
      <c r="G344" s="65">
        <f t="shared" si="52"/>
        <v>-37</v>
      </c>
      <c r="H344" s="66">
        <f t="shared" si="53"/>
        <v>2</v>
      </c>
      <c r="I344" s="20">
        <f t="shared" si="54"/>
        <v>-0.92500000000000004</v>
      </c>
      <c r="J344" s="21">
        <f t="shared" si="55"/>
        <v>7.8125E-3</v>
      </c>
    </row>
    <row r="345" spans="1:10" x14ac:dyDescent="0.2">
      <c r="A345" s="158" t="s">
        <v>225</v>
      </c>
      <c r="B345" s="65">
        <v>86</v>
      </c>
      <c r="C345" s="66">
        <v>100</v>
      </c>
      <c r="D345" s="65">
        <v>1221</v>
      </c>
      <c r="E345" s="66">
        <v>1085</v>
      </c>
      <c r="F345" s="67"/>
      <c r="G345" s="65">
        <f t="shared" si="52"/>
        <v>-14</v>
      </c>
      <c r="H345" s="66">
        <f t="shared" si="53"/>
        <v>136</v>
      </c>
      <c r="I345" s="20">
        <f t="shared" si="54"/>
        <v>-0.14000000000000001</v>
      </c>
      <c r="J345" s="21">
        <f t="shared" si="55"/>
        <v>0.12534562211981568</v>
      </c>
    </row>
    <row r="346" spans="1:10" x14ac:dyDescent="0.2">
      <c r="A346" s="158" t="s">
        <v>249</v>
      </c>
      <c r="B346" s="65">
        <v>9</v>
      </c>
      <c r="C346" s="66">
        <v>21</v>
      </c>
      <c r="D346" s="65">
        <v>151</v>
      </c>
      <c r="E346" s="66">
        <v>156</v>
      </c>
      <c r="F346" s="67"/>
      <c r="G346" s="65">
        <f t="shared" si="52"/>
        <v>-12</v>
      </c>
      <c r="H346" s="66">
        <f t="shared" si="53"/>
        <v>-5</v>
      </c>
      <c r="I346" s="20">
        <f t="shared" si="54"/>
        <v>-0.5714285714285714</v>
      </c>
      <c r="J346" s="21">
        <f t="shared" si="55"/>
        <v>-3.2051282051282048E-2</v>
      </c>
    </row>
    <row r="347" spans="1:10" s="160" customFormat="1" x14ac:dyDescent="0.2">
      <c r="A347" s="178" t="s">
        <v>683</v>
      </c>
      <c r="B347" s="71">
        <v>724</v>
      </c>
      <c r="C347" s="72">
        <v>693</v>
      </c>
      <c r="D347" s="71">
        <v>8519</v>
      </c>
      <c r="E347" s="72">
        <v>6918</v>
      </c>
      <c r="F347" s="73"/>
      <c r="G347" s="71">
        <f t="shared" si="52"/>
        <v>31</v>
      </c>
      <c r="H347" s="72">
        <f t="shared" si="53"/>
        <v>1601</v>
      </c>
      <c r="I347" s="37">
        <f t="shared" si="54"/>
        <v>4.4733044733044736E-2</v>
      </c>
      <c r="J347" s="38">
        <f t="shared" si="55"/>
        <v>0.231425267418329</v>
      </c>
    </row>
    <row r="348" spans="1:10" x14ac:dyDescent="0.2">
      <c r="A348" s="177"/>
      <c r="B348" s="143"/>
      <c r="C348" s="144"/>
      <c r="D348" s="143"/>
      <c r="E348" s="144"/>
      <c r="F348" s="145"/>
      <c r="G348" s="143"/>
      <c r="H348" s="144"/>
      <c r="I348" s="151"/>
      <c r="J348" s="152"/>
    </row>
    <row r="349" spans="1:10" s="139" customFormat="1" x14ac:dyDescent="0.2">
      <c r="A349" s="159" t="s">
        <v>74</v>
      </c>
      <c r="B349" s="65"/>
      <c r="C349" s="66"/>
      <c r="D349" s="65"/>
      <c r="E349" s="66"/>
      <c r="F349" s="67"/>
      <c r="G349" s="65"/>
      <c r="H349" s="66"/>
      <c r="I349" s="20"/>
      <c r="J349" s="21"/>
    </row>
    <row r="350" spans="1:10" x14ac:dyDescent="0.2">
      <c r="A350" s="158" t="s">
        <v>344</v>
      </c>
      <c r="B350" s="65">
        <v>0</v>
      </c>
      <c r="C350" s="66">
        <v>0</v>
      </c>
      <c r="D350" s="65">
        <v>6</v>
      </c>
      <c r="E350" s="66">
        <v>3</v>
      </c>
      <c r="F350" s="67"/>
      <c r="G350" s="65">
        <f>B350-C350</f>
        <v>0</v>
      </c>
      <c r="H350" s="66">
        <f>D350-E350</f>
        <v>3</v>
      </c>
      <c r="I350" s="20" t="str">
        <f>IF(C350=0, "-", IF(G350/C350&lt;10, G350/C350, "&gt;999%"))</f>
        <v>-</v>
      </c>
      <c r="J350" s="21">
        <f>IF(E350=0, "-", IF(H350/E350&lt;10, H350/E350, "&gt;999%"))</f>
        <v>1</v>
      </c>
    </row>
    <row r="351" spans="1:10" s="160" customFormat="1" x14ac:dyDescent="0.2">
      <c r="A351" s="178" t="s">
        <v>684</v>
      </c>
      <c r="B351" s="71">
        <v>0</v>
      </c>
      <c r="C351" s="72">
        <v>0</v>
      </c>
      <c r="D351" s="71">
        <v>6</v>
      </c>
      <c r="E351" s="72">
        <v>3</v>
      </c>
      <c r="F351" s="73"/>
      <c r="G351" s="71">
        <f>B351-C351</f>
        <v>0</v>
      </c>
      <c r="H351" s="72">
        <f>D351-E351</f>
        <v>3</v>
      </c>
      <c r="I351" s="37" t="str">
        <f>IF(C351=0, "-", IF(G351/C351&lt;10, G351/C351, "&gt;999%"))</f>
        <v>-</v>
      </c>
      <c r="J351" s="38">
        <f>IF(E351=0, "-", IF(H351/E351&lt;10, H351/E351, "&gt;999%"))</f>
        <v>1</v>
      </c>
    </row>
    <row r="352" spans="1:10" x14ac:dyDescent="0.2">
      <c r="A352" s="177"/>
      <c r="B352" s="143"/>
      <c r="C352" s="144"/>
      <c r="D352" s="143"/>
      <c r="E352" s="144"/>
      <c r="F352" s="145"/>
      <c r="G352" s="143"/>
      <c r="H352" s="144"/>
      <c r="I352" s="151"/>
      <c r="J352" s="152"/>
    </row>
    <row r="353" spans="1:10" s="139" customFormat="1" x14ac:dyDescent="0.2">
      <c r="A353" s="159" t="s">
        <v>75</v>
      </c>
      <c r="B353" s="65"/>
      <c r="C353" s="66"/>
      <c r="D353" s="65"/>
      <c r="E353" s="66"/>
      <c r="F353" s="67"/>
      <c r="G353" s="65"/>
      <c r="H353" s="66"/>
      <c r="I353" s="20"/>
      <c r="J353" s="21"/>
    </row>
    <row r="354" spans="1:10" x14ac:dyDescent="0.2">
      <c r="A354" s="158" t="s">
        <v>293</v>
      </c>
      <c r="B354" s="65">
        <v>0</v>
      </c>
      <c r="C354" s="66">
        <v>0</v>
      </c>
      <c r="D354" s="65">
        <v>0</v>
      </c>
      <c r="E354" s="66">
        <v>5</v>
      </c>
      <c r="F354" s="67"/>
      <c r="G354" s="65">
        <f t="shared" ref="G354:G377" si="56">B354-C354</f>
        <v>0</v>
      </c>
      <c r="H354" s="66">
        <f t="shared" ref="H354:H377" si="57">D354-E354</f>
        <v>-5</v>
      </c>
      <c r="I354" s="20" t="str">
        <f t="shared" ref="I354:I377" si="58">IF(C354=0, "-", IF(G354/C354&lt;10, G354/C354, "&gt;999%"))</f>
        <v>-</v>
      </c>
      <c r="J354" s="21">
        <f t="shared" ref="J354:J377" si="59">IF(E354=0, "-", IF(H354/E354&lt;10, H354/E354, "&gt;999%"))</f>
        <v>-1</v>
      </c>
    </row>
    <row r="355" spans="1:10" x14ac:dyDescent="0.2">
      <c r="A355" s="158" t="s">
        <v>345</v>
      </c>
      <c r="B355" s="65">
        <v>0</v>
      </c>
      <c r="C355" s="66">
        <v>0</v>
      </c>
      <c r="D355" s="65">
        <v>9</v>
      </c>
      <c r="E355" s="66">
        <v>0</v>
      </c>
      <c r="F355" s="67"/>
      <c r="G355" s="65">
        <f t="shared" si="56"/>
        <v>0</v>
      </c>
      <c r="H355" s="66">
        <f t="shared" si="57"/>
        <v>9</v>
      </c>
      <c r="I355" s="20" t="str">
        <f t="shared" si="58"/>
        <v>-</v>
      </c>
      <c r="J355" s="21" t="str">
        <f t="shared" si="59"/>
        <v>-</v>
      </c>
    </row>
    <row r="356" spans="1:10" x14ac:dyDescent="0.2">
      <c r="A356" s="158" t="s">
        <v>241</v>
      </c>
      <c r="B356" s="65">
        <v>4</v>
      </c>
      <c r="C356" s="66">
        <v>23</v>
      </c>
      <c r="D356" s="65">
        <v>186</v>
      </c>
      <c r="E356" s="66">
        <v>332</v>
      </c>
      <c r="F356" s="67"/>
      <c r="G356" s="65">
        <f t="shared" si="56"/>
        <v>-19</v>
      </c>
      <c r="H356" s="66">
        <f t="shared" si="57"/>
        <v>-146</v>
      </c>
      <c r="I356" s="20">
        <f t="shared" si="58"/>
        <v>-0.82608695652173914</v>
      </c>
      <c r="J356" s="21">
        <f t="shared" si="59"/>
        <v>-0.43975903614457829</v>
      </c>
    </row>
    <row r="357" spans="1:10" x14ac:dyDescent="0.2">
      <c r="A357" s="158" t="s">
        <v>242</v>
      </c>
      <c r="B357" s="65">
        <v>0</v>
      </c>
      <c r="C357" s="66">
        <v>0</v>
      </c>
      <c r="D357" s="65">
        <v>25</v>
      </c>
      <c r="E357" s="66">
        <v>25</v>
      </c>
      <c r="F357" s="67"/>
      <c r="G357" s="65">
        <f t="shared" si="56"/>
        <v>0</v>
      </c>
      <c r="H357" s="66">
        <f t="shared" si="57"/>
        <v>0</v>
      </c>
      <c r="I357" s="20" t="str">
        <f t="shared" si="58"/>
        <v>-</v>
      </c>
      <c r="J357" s="21">
        <f t="shared" si="59"/>
        <v>0</v>
      </c>
    </row>
    <row r="358" spans="1:10" x14ac:dyDescent="0.2">
      <c r="A358" s="158" t="s">
        <v>266</v>
      </c>
      <c r="B358" s="65">
        <v>0</v>
      </c>
      <c r="C358" s="66">
        <v>10</v>
      </c>
      <c r="D358" s="65">
        <v>154</v>
      </c>
      <c r="E358" s="66">
        <v>123</v>
      </c>
      <c r="F358" s="67"/>
      <c r="G358" s="65">
        <f t="shared" si="56"/>
        <v>-10</v>
      </c>
      <c r="H358" s="66">
        <f t="shared" si="57"/>
        <v>31</v>
      </c>
      <c r="I358" s="20">
        <f t="shared" si="58"/>
        <v>-1</v>
      </c>
      <c r="J358" s="21">
        <f t="shared" si="59"/>
        <v>0.25203252032520324</v>
      </c>
    </row>
    <row r="359" spans="1:10" x14ac:dyDescent="0.2">
      <c r="A359" s="158" t="s">
        <v>332</v>
      </c>
      <c r="B359" s="65">
        <v>6</v>
      </c>
      <c r="C359" s="66">
        <v>6</v>
      </c>
      <c r="D359" s="65">
        <v>56</v>
      </c>
      <c r="E359" s="66">
        <v>73</v>
      </c>
      <c r="F359" s="67"/>
      <c r="G359" s="65">
        <f t="shared" si="56"/>
        <v>0</v>
      </c>
      <c r="H359" s="66">
        <f t="shared" si="57"/>
        <v>-17</v>
      </c>
      <c r="I359" s="20">
        <f t="shared" si="58"/>
        <v>0</v>
      </c>
      <c r="J359" s="21">
        <f t="shared" si="59"/>
        <v>-0.23287671232876711</v>
      </c>
    </row>
    <row r="360" spans="1:10" x14ac:dyDescent="0.2">
      <c r="A360" s="158" t="s">
        <v>267</v>
      </c>
      <c r="B360" s="65">
        <v>4</v>
      </c>
      <c r="C360" s="66">
        <v>11</v>
      </c>
      <c r="D360" s="65">
        <v>74</v>
      </c>
      <c r="E360" s="66">
        <v>112</v>
      </c>
      <c r="F360" s="67"/>
      <c r="G360" s="65">
        <f t="shared" si="56"/>
        <v>-7</v>
      </c>
      <c r="H360" s="66">
        <f t="shared" si="57"/>
        <v>-38</v>
      </c>
      <c r="I360" s="20">
        <f t="shared" si="58"/>
        <v>-0.63636363636363635</v>
      </c>
      <c r="J360" s="21">
        <f t="shared" si="59"/>
        <v>-0.3392857142857143</v>
      </c>
    </row>
    <row r="361" spans="1:10" x14ac:dyDescent="0.2">
      <c r="A361" s="158" t="s">
        <v>282</v>
      </c>
      <c r="B361" s="65">
        <v>0</v>
      </c>
      <c r="C361" s="66">
        <v>0</v>
      </c>
      <c r="D361" s="65">
        <v>3</v>
      </c>
      <c r="E361" s="66">
        <v>4</v>
      </c>
      <c r="F361" s="67"/>
      <c r="G361" s="65">
        <f t="shared" si="56"/>
        <v>0</v>
      </c>
      <c r="H361" s="66">
        <f t="shared" si="57"/>
        <v>-1</v>
      </c>
      <c r="I361" s="20" t="str">
        <f t="shared" si="58"/>
        <v>-</v>
      </c>
      <c r="J361" s="21">
        <f t="shared" si="59"/>
        <v>-0.25</v>
      </c>
    </row>
    <row r="362" spans="1:10" x14ac:dyDescent="0.2">
      <c r="A362" s="158" t="s">
        <v>283</v>
      </c>
      <c r="B362" s="65">
        <v>1</v>
      </c>
      <c r="C362" s="66">
        <v>4</v>
      </c>
      <c r="D362" s="65">
        <v>58</v>
      </c>
      <c r="E362" s="66">
        <v>39</v>
      </c>
      <c r="F362" s="67"/>
      <c r="G362" s="65">
        <f t="shared" si="56"/>
        <v>-3</v>
      </c>
      <c r="H362" s="66">
        <f t="shared" si="57"/>
        <v>19</v>
      </c>
      <c r="I362" s="20">
        <f t="shared" si="58"/>
        <v>-0.75</v>
      </c>
      <c r="J362" s="21">
        <f t="shared" si="59"/>
        <v>0.48717948717948717</v>
      </c>
    </row>
    <row r="363" spans="1:10" x14ac:dyDescent="0.2">
      <c r="A363" s="158" t="s">
        <v>333</v>
      </c>
      <c r="B363" s="65">
        <v>1</v>
      </c>
      <c r="C363" s="66">
        <v>2</v>
      </c>
      <c r="D363" s="65">
        <v>18</v>
      </c>
      <c r="E363" s="66">
        <v>17</v>
      </c>
      <c r="F363" s="67"/>
      <c r="G363" s="65">
        <f t="shared" si="56"/>
        <v>-1</v>
      </c>
      <c r="H363" s="66">
        <f t="shared" si="57"/>
        <v>1</v>
      </c>
      <c r="I363" s="20">
        <f t="shared" si="58"/>
        <v>-0.5</v>
      </c>
      <c r="J363" s="21">
        <f t="shared" si="59"/>
        <v>5.8823529411764705E-2</v>
      </c>
    </row>
    <row r="364" spans="1:10" x14ac:dyDescent="0.2">
      <c r="A364" s="158" t="s">
        <v>396</v>
      </c>
      <c r="B364" s="65">
        <v>1</v>
      </c>
      <c r="C364" s="66">
        <v>0</v>
      </c>
      <c r="D364" s="65">
        <v>23</v>
      </c>
      <c r="E364" s="66">
        <v>0</v>
      </c>
      <c r="F364" s="67"/>
      <c r="G364" s="65">
        <f t="shared" si="56"/>
        <v>1</v>
      </c>
      <c r="H364" s="66">
        <f t="shared" si="57"/>
        <v>23</v>
      </c>
      <c r="I364" s="20" t="str">
        <f t="shared" si="58"/>
        <v>-</v>
      </c>
      <c r="J364" s="21" t="str">
        <f t="shared" si="59"/>
        <v>-</v>
      </c>
    </row>
    <row r="365" spans="1:10" x14ac:dyDescent="0.2">
      <c r="A365" s="158" t="s">
        <v>430</v>
      </c>
      <c r="B365" s="65">
        <v>1</v>
      </c>
      <c r="C365" s="66">
        <v>4</v>
      </c>
      <c r="D365" s="65">
        <v>12</v>
      </c>
      <c r="E365" s="66">
        <v>11</v>
      </c>
      <c r="F365" s="67"/>
      <c r="G365" s="65">
        <f t="shared" si="56"/>
        <v>-3</v>
      </c>
      <c r="H365" s="66">
        <f t="shared" si="57"/>
        <v>1</v>
      </c>
      <c r="I365" s="20">
        <f t="shared" si="58"/>
        <v>-0.75</v>
      </c>
      <c r="J365" s="21">
        <f t="shared" si="59"/>
        <v>9.0909090909090912E-2</v>
      </c>
    </row>
    <row r="366" spans="1:10" x14ac:dyDescent="0.2">
      <c r="A366" s="158" t="s">
        <v>489</v>
      </c>
      <c r="B366" s="65">
        <v>0</v>
      </c>
      <c r="C366" s="66">
        <v>1</v>
      </c>
      <c r="D366" s="65">
        <v>30</v>
      </c>
      <c r="E366" s="66">
        <v>13</v>
      </c>
      <c r="F366" s="67"/>
      <c r="G366" s="65">
        <f t="shared" si="56"/>
        <v>-1</v>
      </c>
      <c r="H366" s="66">
        <f t="shared" si="57"/>
        <v>17</v>
      </c>
      <c r="I366" s="20">
        <f t="shared" si="58"/>
        <v>-1</v>
      </c>
      <c r="J366" s="21">
        <f t="shared" si="59"/>
        <v>1.3076923076923077</v>
      </c>
    </row>
    <row r="367" spans="1:10" x14ac:dyDescent="0.2">
      <c r="A367" s="158" t="s">
        <v>397</v>
      </c>
      <c r="B367" s="65">
        <v>11</v>
      </c>
      <c r="C367" s="66">
        <v>27</v>
      </c>
      <c r="D367" s="65">
        <v>151</v>
      </c>
      <c r="E367" s="66">
        <v>175</v>
      </c>
      <c r="F367" s="67"/>
      <c r="G367" s="65">
        <f t="shared" si="56"/>
        <v>-16</v>
      </c>
      <c r="H367" s="66">
        <f t="shared" si="57"/>
        <v>-24</v>
      </c>
      <c r="I367" s="20">
        <f t="shared" si="58"/>
        <v>-0.59259259259259256</v>
      </c>
      <c r="J367" s="21">
        <f t="shared" si="59"/>
        <v>-0.13714285714285715</v>
      </c>
    </row>
    <row r="368" spans="1:10" x14ac:dyDescent="0.2">
      <c r="A368" s="158" t="s">
        <v>431</v>
      </c>
      <c r="B368" s="65">
        <v>5</v>
      </c>
      <c r="C368" s="66">
        <v>17</v>
      </c>
      <c r="D368" s="65">
        <v>187</v>
      </c>
      <c r="E368" s="66">
        <v>50</v>
      </c>
      <c r="F368" s="67"/>
      <c r="G368" s="65">
        <f t="shared" si="56"/>
        <v>-12</v>
      </c>
      <c r="H368" s="66">
        <f t="shared" si="57"/>
        <v>137</v>
      </c>
      <c r="I368" s="20">
        <f t="shared" si="58"/>
        <v>-0.70588235294117652</v>
      </c>
      <c r="J368" s="21">
        <f t="shared" si="59"/>
        <v>2.74</v>
      </c>
    </row>
    <row r="369" spans="1:10" x14ac:dyDescent="0.2">
      <c r="A369" s="158" t="s">
        <v>432</v>
      </c>
      <c r="B369" s="65">
        <v>3</v>
      </c>
      <c r="C369" s="66">
        <v>1</v>
      </c>
      <c r="D369" s="65">
        <v>39</v>
      </c>
      <c r="E369" s="66">
        <v>57</v>
      </c>
      <c r="F369" s="67"/>
      <c r="G369" s="65">
        <f t="shared" si="56"/>
        <v>2</v>
      </c>
      <c r="H369" s="66">
        <f t="shared" si="57"/>
        <v>-18</v>
      </c>
      <c r="I369" s="20">
        <f t="shared" si="58"/>
        <v>2</v>
      </c>
      <c r="J369" s="21">
        <f t="shared" si="59"/>
        <v>-0.31578947368421051</v>
      </c>
    </row>
    <row r="370" spans="1:10" x14ac:dyDescent="0.2">
      <c r="A370" s="158" t="s">
        <v>433</v>
      </c>
      <c r="B370" s="65">
        <v>13</v>
      </c>
      <c r="C370" s="66">
        <v>10</v>
      </c>
      <c r="D370" s="65">
        <v>174</v>
      </c>
      <c r="E370" s="66">
        <v>191</v>
      </c>
      <c r="F370" s="67"/>
      <c r="G370" s="65">
        <f t="shared" si="56"/>
        <v>3</v>
      </c>
      <c r="H370" s="66">
        <f t="shared" si="57"/>
        <v>-17</v>
      </c>
      <c r="I370" s="20">
        <f t="shared" si="58"/>
        <v>0.3</v>
      </c>
      <c r="J370" s="21">
        <f t="shared" si="59"/>
        <v>-8.9005235602094238E-2</v>
      </c>
    </row>
    <row r="371" spans="1:10" x14ac:dyDescent="0.2">
      <c r="A371" s="158" t="s">
        <v>473</v>
      </c>
      <c r="B371" s="65">
        <v>8</v>
      </c>
      <c r="C371" s="66">
        <v>4</v>
      </c>
      <c r="D371" s="65">
        <v>58</v>
      </c>
      <c r="E371" s="66">
        <v>22</v>
      </c>
      <c r="F371" s="67"/>
      <c r="G371" s="65">
        <f t="shared" si="56"/>
        <v>4</v>
      </c>
      <c r="H371" s="66">
        <f t="shared" si="57"/>
        <v>36</v>
      </c>
      <c r="I371" s="20">
        <f t="shared" si="58"/>
        <v>1</v>
      </c>
      <c r="J371" s="21">
        <f t="shared" si="59"/>
        <v>1.6363636363636365</v>
      </c>
    </row>
    <row r="372" spans="1:10" x14ac:dyDescent="0.2">
      <c r="A372" s="158" t="s">
        <v>474</v>
      </c>
      <c r="B372" s="65">
        <v>8</v>
      </c>
      <c r="C372" s="66">
        <v>13</v>
      </c>
      <c r="D372" s="65">
        <v>192</v>
      </c>
      <c r="E372" s="66">
        <v>165</v>
      </c>
      <c r="F372" s="67"/>
      <c r="G372" s="65">
        <f t="shared" si="56"/>
        <v>-5</v>
      </c>
      <c r="H372" s="66">
        <f t="shared" si="57"/>
        <v>27</v>
      </c>
      <c r="I372" s="20">
        <f t="shared" si="58"/>
        <v>-0.38461538461538464</v>
      </c>
      <c r="J372" s="21">
        <f t="shared" si="59"/>
        <v>0.16363636363636364</v>
      </c>
    </row>
    <row r="373" spans="1:10" x14ac:dyDescent="0.2">
      <c r="A373" s="158" t="s">
        <v>490</v>
      </c>
      <c r="B373" s="65">
        <v>2</v>
      </c>
      <c r="C373" s="66">
        <v>2</v>
      </c>
      <c r="D373" s="65">
        <v>47</v>
      </c>
      <c r="E373" s="66">
        <v>31</v>
      </c>
      <c r="F373" s="67"/>
      <c r="G373" s="65">
        <f t="shared" si="56"/>
        <v>0</v>
      </c>
      <c r="H373" s="66">
        <f t="shared" si="57"/>
        <v>16</v>
      </c>
      <c r="I373" s="20">
        <f t="shared" si="58"/>
        <v>0</v>
      </c>
      <c r="J373" s="21">
        <f t="shared" si="59"/>
        <v>0.5161290322580645</v>
      </c>
    </row>
    <row r="374" spans="1:10" x14ac:dyDescent="0.2">
      <c r="A374" s="158" t="s">
        <v>294</v>
      </c>
      <c r="B374" s="65">
        <v>0</v>
      </c>
      <c r="C374" s="66">
        <v>1</v>
      </c>
      <c r="D374" s="65">
        <v>11</v>
      </c>
      <c r="E374" s="66">
        <v>7</v>
      </c>
      <c r="F374" s="67"/>
      <c r="G374" s="65">
        <f t="shared" si="56"/>
        <v>-1</v>
      </c>
      <c r="H374" s="66">
        <f t="shared" si="57"/>
        <v>4</v>
      </c>
      <c r="I374" s="20">
        <f t="shared" si="58"/>
        <v>-1</v>
      </c>
      <c r="J374" s="21">
        <f t="shared" si="59"/>
        <v>0.5714285714285714</v>
      </c>
    </row>
    <row r="375" spans="1:10" x14ac:dyDescent="0.2">
      <c r="A375" s="158" t="s">
        <v>346</v>
      </c>
      <c r="B375" s="65">
        <v>0</v>
      </c>
      <c r="C375" s="66">
        <v>0</v>
      </c>
      <c r="D375" s="65">
        <v>0</v>
      </c>
      <c r="E375" s="66">
        <v>1</v>
      </c>
      <c r="F375" s="67"/>
      <c r="G375" s="65">
        <f t="shared" si="56"/>
        <v>0</v>
      </c>
      <c r="H375" s="66">
        <f t="shared" si="57"/>
        <v>-1</v>
      </c>
      <c r="I375" s="20" t="str">
        <f t="shared" si="58"/>
        <v>-</v>
      </c>
      <c r="J375" s="21">
        <f t="shared" si="59"/>
        <v>-1</v>
      </c>
    </row>
    <row r="376" spans="1:10" x14ac:dyDescent="0.2">
      <c r="A376" s="158" t="s">
        <v>334</v>
      </c>
      <c r="B376" s="65">
        <v>0</v>
      </c>
      <c r="C376" s="66">
        <v>0</v>
      </c>
      <c r="D376" s="65">
        <v>0</v>
      </c>
      <c r="E376" s="66">
        <v>1</v>
      </c>
      <c r="F376" s="67"/>
      <c r="G376" s="65">
        <f t="shared" si="56"/>
        <v>0</v>
      </c>
      <c r="H376" s="66">
        <f t="shared" si="57"/>
        <v>-1</v>
      </c>
      <c r="I376" s="20" t="str">
        <f t="shared" si="58"/>
        <v>-</v>
      </c>
      <c r="J376" s="21">
        <f t="shared" si="59"/>
        <v>-1</v>
      </c>
    </row>
    <row r="377" spans="1:10" s="160" customFormat="1" x14ac:dyDescent="0.2">
      <c r="A377" s="178" t="s">
        <v>685</v>
      </c>
      <c r="B377" s="71">
        <v>68</v>
      </c>
      <c r="C377" s="72">
        <v>136</v>
      </c>
      <c r="D377" s="71">
        <v>1507</v>
      </c>
      <c r="E377" s="72">
        <v>1454</v>
      </c>
      <c r="F377" s="73"/>
      <c r="G377" s="71">
        <f t="shared" si="56"/>
        <v>-68</v>
      </c>
      <c r="H377" s="72">
        <f t="shared" si="57"/>
        <v>53</v>
      </c>
      <c r="I377" s="37">
        <f t="shared" si="58"/>
        <v>-0.5</v>
      </c>
      <c r="J377" s="38">
        <f t="shared" si="59"/>
        <v>3.6451169188445667E-2</v>
      </c>
    </row>
    <row r="378" spans="1:10" x14ac:dyDescent="0.2">
      <c r="A378" s="177"/>
      <c r="B378" s="143"/>
      <c r="C378" s="144"/>
      <c r="D378" s="143"/>
      <c r="E378" s="144"/>
      <c r="F378" s="145"/>
      <c r="G378" s="143"/>
      <c r="H378" s="144"/>
      <c r="I378" s="151"/>
      <c r="J378" s="152"/>
    </row>
    <row r="379" spans="1:10" s="139" customFormat="1" x14ac:dyDescent="0.2">
      <c r="A379" s="159" t="s">
        <v>76</v>
      </c>
      <c r="B379" s="65"/>
      <c r="C379" s="66"/>
      <c r="D379" s="65"/>
      <c r="E379" s="66"/>
      <c r="F379" s="67"/>
      <c r="G379" s="65"/>
      <c r="H379" s="66"/>
      <c r="I379" s="20"/>
      <c r="J379" s="21"/>
    </row>
    <row r="380" spans="1:10" x14ac:dyDescent="0.2">
      <c r="A380" s="158" t="s">
        <v>579</v>
      </c>
      <c r="B380" s="65">
        <v>12</v>
      </c>
      <c r="C380" s="66">
        <v>7</v>
      </c>
      <c r="D380" s="65">
        <v>152</v>
      </c>
      <c r="E380" s="66">
        <v>65</v>
      </c>
      <c r="F380" s="67"/>
      <c r="G380" s="65">
        <f>B380-C380</f>
        <v>5</v>
      </c>
      <c r="H380" s="66">
        <f>D380-E380</f>
        <v>87</v>
      </c>
      <c r="I380" s="20">
        <f>IF(C380=0, "-", IF(G380/C380&lt;10, G380/C380, "&gt;999%"))</f>
        <v>0.7142857142857143</v>
      </c>
      <c r="J380" s="21">
        <f>IF(E380=0, "-", IF(H380/E380&lt;10, H380/E380, "&gt;999%"))</f>
        <v>1.3384615384615384</v>
      </c>
    </row>
    <row r="381" spans="1:10" x14ac:dyDescent="0.2">
      <c r="A381" s="158" t="s">
        <v>566</v>
      </c>
      <c r="B381" s="65">
        <v>0</v>
      </c>
      <c r="C381" s="66">
        <v>0</v>
      </c>
      <c r="D381" s="65">
        <v>5</v>
      </c>
      <c r="E381" s="66">
        <v>2</v>
      </c>
      <c r="F381" s="67"/>
      <c r="G381" s="65">
        <f>B381-C381</f>
        <v>0</v>
      </c>
      <c r="H381" s="66">
        <f>D381-E381</f>
        <v>3</v>
      </c>
      <c r="I381" s="20" t="str">
        <f>IF(C381=0, "-", IF(G381/C381&lt;10, G381/C381, "&gt;999%"))</f>
        <v>-</v>
      </c>
      <c r="J381" s="21">
        <f>IF(E381=0, "-", IF(H381/E381&lt;10, H381/E381, "&gt;999%"))</f>
        <v>1.5</v>
      </c>
    </row>
    <row r="382" spans="1:10" s="160" customFormat="1" x14ac:dyDescent="0.2">
      <c r="A382" s="178" t="s">
        <v>686</v>
      </c>
      <c r="B382" s="71">
        <v>12</v>
      </c>
      <c r="C382" s="72">
        <v>7</v>
      </c>
      <c r="D382" s="71">
        <v>157</v>
      </c>
      <c r="E382" s="72">
        <v>67</v>
      </c>
      <c r="F382" s="73"/>
      <c r="G382" s="71">
        <f>B382-C382</f>
        <v>5</v>
      </c>
      <c r="H382" s="72">
        <f>D382-E382</f>
        <v>90</v>
      </c>
      <c r="I382" s="37">
        <f>IF(C382=0, "-", IF(G382/C382&lt;10, G382/C382, "&gt;999%"))</f>
        <v>0.7142857142857143</v>
      </c>
      <c r="J382" s="38">
        <f>IF(E382=0, "-", IF(H382/E382&lt;10, H382/E382, "&gt;999%"))</f>
        <v>1.3432835820895523</v>
      </c>
    </row>
    <row r="383" spans="1:10" x14ac:dyDescent="0.2">
      <c r="A383" s="177"/>
      <c r="B383" s="143"/>
      <c r="C383" s="144"/>
      <c r="D383" s="143"/>
      <c r="E383" s="144"/>
      <c r="F383" s="145"/>
      <c r="G383" s="143"/>
      <c r="H383" s="144"/>
      <c r="I383" s="151"/>
      <c r="J383" s="152"/>
    </row>
    <row r="384" spans="1:10" s="139" customFormat="1" x14ac:dyDescent="0.2">
      <c r="A384" s="159" t="s">
        <v>77</v>
      </c>
      <c r="B384" s="65"/>
      <c r="C384" s="66"/>
      <c r="D384" s="65"/>
      <c r="E384" s="66"/>
      <c r="F384" s="67"/>
      <c r="G384" s="65"/>
      <c r="H384" s="66"/>
      <c r="I384" s="20"/>
      <c r="J384" s="21"/>
    </row>
    <row r="385" spans="1:10" x14ac:dyDescent="0.2">
      <c r="A385" s="158" t="s">
        <v>306</v>
      </c>
      <c r="B385" s="65">
        <v>0</v>
      </c>
      <c r="C385" s="66">
        <v>0</v>
      </c>
      <c r="D385" s="65">
        <v>2</v>
      </c>
      <c r="E385" s="66">
        <v>5</v>
      </c>
      <c r="F385" s="67"/>
      <c r="G385" s="65">
        <f t="shared" ref="G385:G393" si="60">B385-C385</f>
        <v>0</v>
      </c>
      <c r="H385" s="66">
        <f t="shared" ref="H385:H393" si="61">D385-E385</f>
        <v>-3</v>
      </c>
      <c r="I385" s="20" t="str">
        <f t="shared" ref="I385:I393" si="62">IF(C385=0, "-", IF(G385/C385&lt;10, G385/C385, "&gt;999%"))</f>
        <v>-</v>
      </c>
      <c r="J385" s="21">
        <f t="shared" ref="J385:J393" si="63">IF(E385=0, "-", IF(H385/E385&lt;10, H385/E385, "&gt;999%"))</f>
        <v>-0.6</v>
      </c>
    </row>
    <row r="386" spans="1:10" x14ac:dyDescent="0.2">
      <c r="A386" s="158" t="s">
        <v>555</v>
      </c>
      <c r="B386" s="65">
        <v>24</v>
      </c>
      <c r="C386" s="66">
        <v>8</v>
      </c>
      <c r="D386" s="65">
        <v>187</v>
      </c>
      <c r="E386" s="66">
        <v>177</v>
      </c>
      <c r="F386" s="67"/>
      <c r="G386" s="65">
        <f t="shared" si="60"/>
        <v>16</v>
      </c>
      <c r="H386" s="66">
        <f t="shared" si="61"/>
        <v>10</v>
      </c>
      <c r="I386" s="20">
        <f t="shared" si="62"/>
        <v>2</v>
      </c>
      <c r="J386" s="21">
        <f t="shared" si="63"/>
        <v>5.6497175141242938E-2</v>
      </c>
    </row>
    <row r="387" spans="1:10" x14ac:dyDescent="0.2">
      <c r="A387" s="158" t="s">
        <v>495</v>
      </c>
      <c r="B387" s="65">
        <v>0</v>
      </c>
      <c r="C387" s="66">
        <v>0</v>
      </c>
      <c r="D387" s="65">
        <v>7</v>
      </c>
      <c r="E387" s="66">
        <v>6</v>
      </c>
      <c r="F387" s="67"/>
      <c r="G387" s="65">
        <f t="shared" si="60"/>
        <v>0</v>
      </c>
      <c r="H387" s="66">
        <f t="shared" si="61"/>
        <v>1</v>
      </c>
      <c r="I387" s="20" t="str">
        <f t="shared" si="62"/>
        <v>-</v>
      </c>
      <c r="J387" s="21">
        <f t="shared" si="63"/>
        <v>0.16666666666666666</v>
      </c>
    </row>
    <row r="388" spans="1:10" x14ac:dyDescent="0.2">
      <c r="A388" s="158" t="s">
        <v>307</v>
      </c>
      <c r="B388" s="65">
        <v>3</v>
      </c>
      <c r="C388" s="66">
        <v>3</v>
      </c>
      <c r="D388" s="65">
        <v>16</v>
      </c>
      <c r="E388" s="66">
        <v>12</v>
      </c>
      <c r="F388" s="67"/>
      <c r="G388" s="65">
        <f t="shared" si="60"/>
        <v>0</v>
      </c>
      <c r="H388" s="66">
        <f t="shared" si="61"/>
        <v>4</v>
      </c>
      <c r="I388" s="20">
        <f t="shared" si="62"/>
        <v>0</v>
      </c>
      <c r="J388" s="21">
        <f t="shared" si="63"/>
        <v>0.33333333333333331</v>
      </c>
    </row>
    <row r="389" spans="1:10" x14ac:dyDescent="0.2">
      <c r="A389" s="158" t="s">
        <v>308</v>
      </c>
      <c r="B389" s="65">
        <v>2</v>
      </c>
      <c r="C389" s="66">
        <v>0</v>
      </c>
      <c r="D389" s="65">
        <v>17</v>
      </c>
      <c r="E389" s="66">
        <v>20</v>
      </c>
      <c r="F389" s="67"/>
      <c r="G389" s="65">
        <f t="shared" si="60"/>
        <v>2</v>
      </c>
      <c r="H389" s="66">
        <f t="shared" si="61"/>
        <v>-3</v>
      </c>
      <c r="I389" s="20" t="str">
        <f t="shared" si="62"/>
        <v>-</v>
      </c>
      <c r="J389" s="21">
        <f t="shared" si="63"/>
        <v>-0.15</v>
      </c>
    </row>
    <row r="390" spans="1:10" x14ac:dyDescent="0.2">
      <c r="A390" s="158" t="s">
        <v>509</v>
      </c>
      <c r="B390" s="65">
        <v>10</v>
      </c>
      <c r="C390" s="66">
        <v>2</v>
      </c>
      <c r="D390" s="65">
        <v>76</v>
      </c>
      <c r="E390" s="66">
        <v>83</v>
      </c>
      <c r="F390" s="67"/>
      <c r="G390" s="65">
        <f t="shared" si="60"/>
        <v>8</v>
      </c>
      <c r="H390" s="66">
        <f t="shared" si="61"/>
        <v>-7</v>
      </c>
      <c r="I390" s="20">
        <f t="shared" si="62"/>
        <v>4</v>
      </c>
      <c r="J390" s="21">
        <f t="shared" si="63"/>
        <v>-8.4337349397590355E-2</v>
      </c>
    </row>
    <row r="391" spans="1:10" x14ac:dyDescent="0.2">
      <c r="A391" s="158" t="s">
        <v>521</v>
      </c>
      <c r="B391" s="65">
        <v>0</v>
      </c>
      <c r="C391" s="66">
        <v>0</v>
      </c>
      <c r="D391" s="65">
        <v>0</v>
      </c>
      <c r="E391" s="66">
        <v>1</v>
      </c>
      <c r="F391" s="67"/>
      <c r="G391" s="65">
        <f t="shared" si="60"/>
        <v>0</v>
      </c>
      <c r="H391" s="66">
        <f t="shared" si="61"/>
        <v>-1</v>
      </c>
      <c r="I391" s="20" t="str">
        <f t="shared" si="62"/>
        <v>-</v>
      </c>
      <c r="J391" s="21">
        <f t="shared" si="63"/>
        <v>-1</v>
      </c>
    </row>
    <row r="392" spans="1:10" x14ac:dyDescent="0.2">
      <c r="A392" s="158" t="s">
        <v>535</v>
      </c>
      <c r="B392" s="65">
        <v>0</v>
      </c>
      <c r="C392" s="66">
        <v>42</v>
      </c>
      <c r="D392" s="65">
        <v>3</v>
      </c>
      <c r="E392" s="66">
        <v>253</v>
      </c>
      <c r="F392" s="67"/>
      <c r="G392" s="65">
        <f t="shared" si="60"/>
        <v>-42</v>
      </c>
      <c r="H392" s="66">
        <f t="shared" si="61"/>
        <v>-250</v>
      </c>
      <c r="I392" s="20">
        <f t="shared" si="62"/>
        <v>-1</v>
      </c>
      <c r="J392" s="21">
        <f t="shared" si="63"/>
        <v>-0.98814229249011853</v>
      </c>
    </row>
    <row r="393" spans="1:10" s="160" customFormat="1" x14ac:dyDescent="0.2">
      <c r="A393" s="178" t="s">
        <v>687</v>
      </c>
      <c r="B393" s="71">
        <v>39</v>
      </c>
      <c r="C393" s="72">
        <v>55</v>
      </c>
      <c r="D393" s="71">
        <v>308</v>
      </c>
      <c r="E393" s="72">
        <v>557</v>
      </c>
      <c r="F393" s="73"/>
      <c r="G393" s="71">
        <f t="shared" si="60"/>
        <v>-16</v>
      </c>
      <c r="H393" s="72">
        <f t="shared" si="61"/>
        <v>-249</v>
      </c>
      <c r="I393" s="37">
        <f t="shared" si="62"/>
        <v>-0.29090909090909089</v>
      </c>
      <c r="J393" s="38">
        <f t="shared" si="63"/>
        <v>-0.44703770197486536</v>
      </c>
    </row>
    <row r="394" spans="1:10" x14ac:dyDescent="0.2">
      <c r="A394" s="177"/>
      <c r="B394" s="143"/>
      <c r="C394" s="144"/>
      <c r="D394" s="143"/>
      <c r="E394" s="144"/>
      <c r="F394" s="145"/>
      <c r="G394" s="143"/>
      <c r="H394" s="144"/>
      <c r="I394" s="151"/>
      <c r="J394" s="152"/>
    </row>
    <row r="395" spans="1:10" s="139" customFormat="1" x14ac:dyDescent="0.2">
      <c r="A395" s="159" t="s">
        <v>78</v>
      </c>
      <c r="B395" s="65"/>
      <c r="C395" s="66"/>
      <c r="D395" s="65"/>
      <c r="E395" s="66"/>
      <c r="F395" s="67"/>
      <c r="G395" s="65"/>
      <c r="H395" s="66"/>
      <c r="I395" s="20"/>
      <c r="J395" s="21"/>
    </row>
    <row r="396" spans="1:10" x14ac:dyDescent="0.2">
      <c r="A396" s="158" t="s">
        <v>409</v>
      </c>
      <c r="B396" s="65">
        <v>46</v>
      </c>
      <c r="C396" s="66">
        <v>16</v>
      </c>
      <c r="D396" s="65">
        <v>445</v>
      </c>
      <c r="E396" s="66">
        <v>115</v>
      </c>
      <c r="F396" s="67"/>
      <c r="G396" s="65">
        <f>B396-C396</f>
        <v>30</v>
      </c>
      <c r="H396" s="66">
        <f>D396-E396</f>
        <v>330</v>
      </c>
      <c r="I396" s="20">
        <f>IF(C396=0, "-", IF(G396/C396&lt;10, G396/C396, "&gt;999%"))</f>
        <v>1.875</v>
      </c>
      <c r="J396" s="21">
        <f>IF(E396=0, "-", IF(H396/E396&lt;10, H396/E396, "&gt;999%"))</f>
        <v>2.8695652173913042</v>
      </c>
    </row>
    <row r="397" spans="1:10" x14ac:dyDescent="0.2">
      <c r="A397" s="158" t="s">
        <v>206</v>
      </c>
      <c r="B397" s="65">
        <v>123</v>
      </c>
      <c r="C397" s="66">
        <v>59</v>
      </c>
      <c r="D397" s="65">
        <v>1437</v>
      </c>
      <c r="E397" s="66">
        <v>639</v>
      </c>
      <c r="F397" s="67"/>
      <c r="G397" s="65">
        <f>B397-C397</f>
        <v>64</v>
      </c>
      <c r="H397" s="66">
        <f>D397-E397</f>
        <v>798</v>
      </c>
      <c r="I397" s="20">
        <f>IF(C397=0, "-", IF(G397/C397&lt;10, G397/C397, "&gt;999%"))</f>
        <v>1.0847457627118644</v>
      </c>
      <c r="J397" s="21">
        <f>IF(E397=0, "-", IF(H397/E397&lt;10, H397/E397, "&gt;999%"))</f>
        <v>1.2488262910798122</v>
      </c>
    </row>
    <row r="398" spans="1:10" x14ac:dyDescent="0.2">
      <c r="A398" s="158" t="s">
        <v>375</v>
      </c>
      <c r="B398" s="65">
        <v>183</v>
      </c>
      <c r="C398" s="66">
        <v>40</v>
      </c>
      <c r="D398" s="65">
        <v>1223</v>
      </c>
      <c r="E398" s="66">
        <v>305</v>
      </c>
      <c r="F398" s="67"/>
      <c r="G398" s="65">
        <f>B398-C398</f>
        <v>143</v>
      </c>
      <c r="H398" s="66">
        <f>D398-E398</f>
        <v>918</v>
      </c>
      <c r="I398" s="20">
        <f>IF(C398=0, "-", IF(G398/C398&lt;10, G398/C398, "&gt;999%"))</f>
        <v>3.5750000000000002</v>
      </c>
      <c r="J398" s="21">
        <f>IF(E398=0, "-", IF(H398/E398&lt;10, H398/E398, "&gt;999%"))</f>
        <v>3.0098360655737704</v>
      </c>
    </row>
    <row r="399" spans="1:10" s="160" customFormat="1" x14ac:dyDescent="0.2">
      <c r="A399" s="178" t="s">
        <v>688</v>
      </c>
      <c r="B399" s="71">
        <v>352</v>
      </c>
      <c r="C399" s="72">
        <v>115</v>
      </c>
      <c r="D399" s="71">
        <v>3105</v>
      </c>
      <c r="E399" s="72">
        <v>1059</v>
      </c>
      <c r="F399" s="73"/>
      <c r="G399" s="71">
        <f>B399-C399</f>
        <v>237</v>
      </c>
      <c r="H399" s="72">
        <f>D399-E399</f>
        <v>2046</v>
      </c>
      <c r="I399" s="37">
        <f>IF(C399=0, "-", IF(G399/C399&lt;10, G399/C399, "&gt;999%"))</f>
        <v>2.0608695652173914</v>
      </c>
      <c r="J399" s="38">
        <f>IF(E399=0, "-", IF(H399/E399&lt;10, H399/E399, "&gt;999%"))</f>
        <v>1.9320113314447591</v>
      </c>
    </row>
    <row r="400" spans="1:10" x14ac:dyDescent="0.2">
      <c r="A400" s="177"/>
      <c r="B400" s="143"/>
      <c r="C400" s="144"/>
      <c r="D400" s="143"/>
      <c r="E400" s="144"/>
      <c r="F400" s="145"/>
      <c r="G400" s="143"/>
      <c r="H400" s="144"/>
      <c r="I400" s="151"/>
      <c r="J400" s="152"/>
    </row>
    <row r="401" spans="1:10" s="139" customFormat="1" x14ac:dyDescent="0.2">
      <c r="A401" s="159" t="s">
        <v>79</v>
      </c>
      <c r="B401" s="65"/>
      <c r="C401" s="66"/>
      <c r="D401" s="65"/>
      <c r="E401" s="66"/>
      <c r="F401" s="67"/>
      <c r="G401" s="65"/>
      <c r="H401" s="66"/>
      <c r="I401" s="20"/>
      <c r="J401" s="21"/>
    </row>
    <row r="402" spans="1:10" x14ac:dyDescent="0.2">
      <c r="A402" s="158" t="s">
        <v>316</v>
      </c>
      <c r="B402" s="65">
        <v>1</v>
      </c>
      <c r="C402" s="66">
        <v>1</v>
      </c>
      <c r="D402" s="65">
        <v>15</v>
      </c>
      <c r="E402" s="66">
        <v>12</v>
      </c>
      <c r="F402" s="67"/>
      <c r="G402" s="65">
        <f>B402-C402</f>
        <v>0</v>
      </c>
      <c r="H402" s="66">
        <f>D402-E402</f>
        <v>3</v>
      </c>
      <c r="I402" s="20">
        <f>IF(C402=0, "-", IF(G402/C402&lt;10, G402/C402, "&gt;999%"))</f>
        <v>0</v>
      </c>
      <c r="J402" s="21">
        <f>IF(E402=0, "-", IF(H402/E402&lt;10, H402/E402, "&gt;999%"))</f>
        <v>0.25</v>
      </c>
    </row>
    <row r="403" spans="1:10" x14ac:dyDescent="0.2">
      <c r="A403" s="158" t="s">
        <v>243</v>
      </c>
      <c r="B403" s="65">
        <v>2</v>
      </c>
      <c r="C403" s="66">
        <v>2</v>
      </c>
      <c r="D403" s="65">
        <v>25</v>
      </c>
      <c r="E403" s="66">
        <v>25</v>
      </c>
      <c r="F403" s="67"/>
      <c r="G403" s="65">
        <f>B403-C403</f>
        <v>0</v>
      </c>
      <c r="H403" s="66">
        <f>D403-E403</f>
        <v>0</v>
      </c>
      <c r="I403" s="20">
        <f>IF(C403=0, "-", IF(G403/C403&lt;10, G403/C403, "&gt;999%"))</f>
        <v>0</v>
      </c>
      <c r="J403" s="21">
        <f>IF(E403=0, "-", IF(H403/E403&lt;10, H403/E403, "&gt;999%"))</f>
        <v>0</v>
      </c>
    </row>
    <row r="404" spans="1:10" x14ac:dyDescent="0.2">
      <c r="A404" s="158" t="s">
        <v>398</v>
      </c>
      <c r="B404" s="65">
        <v>2</v>
      </c>
      <c r="C404" s="66">
        <v>5</v>
      </c>
      <c r="D404" s="65">
        <v>76</v>
      </c>
      <c r="E404" s="66">
        <v>51</v>
      </c>
      <c r="F404" s="67"/>
      <c r="G404" s="65">
        <f>B404-C404</f>
        <v>-3</v>
      </c>
      <c r="H404" s="66">
        <f>D404-E404</f>
        <v>25</v>
      </c>
      <c r="I404" s="20">
        <f>IF(C404=0, "-", IF(G404/C404&lt;10, G404/C404, "&gt;999%"))</f>
        <v>-0.6</v>
      </c>
      <c r="J404" s="21">
        <f>IF(E404=0, "-", IF(H404/E404&lt;10, H404/E404, "&gt;999%"))</f>
        <v>0.49019607843137253</v>
      </c>
    </row>
    <row r="405" spans="1:10" x14ac:dyDescent="0.2">
      <c r="A405" s="158" t="s">
        <v>216</v>
      </c>
      <c r="B405" s="65">
        <v>11</v>
      </c>
      <c r="C405" s="66">
        <v>12</v>
      </c>
      <c r="D405" s="65">
        <v>114</v>
      </c>
      <c r="E405" s="66">
        <v>123</v>
      </c>
      <c r="F405" s="67"/>
      <c r="G405" s="65">
        <f>B405-C405</f>
        <v>-1</v>
      </c>
      <c r="H405" s="66">
        <f>D405-E405</f>
        <v>-9</v>
      </c>
      <c r="I405" s="20">
        <f>IF(C405=0, "-", IF(G405/C405&lt;10, G405/C405, "&gt;999%"))</f>
        <v>-8.3333333333333329E-2</v>
      </c>
      <c r="J405" s="21">
        <f>IF(E405=0, "-", IF(H405/E405&lt;10, H405/E405, "&gt;999%"))</f>
        <v>-7.3170731707317069E-2</v>
      </c>
    </row>
    <row r="406" spans="1:10" s="160" customFormat="1" x14ac:dyDescent="0.2">
      <c r="A406" s="178" t="s">
        <v>689</v>
      </c>
      <c r="B406" s="71">
        <v>16</v>
      </c>
      <c r="C406" s="72">
        <v>20</v>
      </c>
      <c r="D406" s="71">
        <v>230</v>
      </c>
      <c r="E406" s="72">
        <v>211</v>
      </c>
      <c r="F406" s="73"/>
      <c r="G406" s="71">
        <f>B406-C406</f>
        <v>-4</v>
      </c>
      <c r="H406" s="72">
        <f>D406-E406</f>
        <v>19</v>
      </c>
      <c r="I406" s="37">
        <f>IF(C406=0, "-", IF(G406/C406&lt;10, G406/C406, "&gt;999%"))</f>
        <v>-0.2</v>
      </c>
      <c r="J406" s="38">
        <f>IF(E406=0, "-", IF(H406/E406&lt;10, H406/E406, "&gt;999%"))</f>
        <v>9.004739336492891E-2</v>
      </c>
    </row>
    <row r="407" spans="1:10" x14ac:dyDescent="0.2">
      <c r="A407" s="177"/>
      <c r="B407" s="143"/>
      <c r="C407" s="144"/>
      <c r="D407" s="143"/>
      <c r="E407" s="144"/>
      <c r="F407" s="145"/>
      <c r="G407" s="143"/>
      <c r="H407" s="144"/>
      <c r="I407" s="151"/>
      <c r="J407" s="152"/>
    </row>
    <row r="408" spans="1:10" s="139" customFormat="1" x14ac:dyDescent="0.2">
      <c r="A408" s="159" t="s">
        <v>80</v>
      </c>
      <c r="B408" s="65"/>
      <c r="C408" s="66"/>
      <c r="D408" s="65"/>
      <c r="E408" s="66"/>
      <c r="F408" s="67"/>
      <c r="G408" s="65"/>
      <c r="H408" s="66"/>
      <c r="I408" s="20"/>
      <c r="J408" s="21"/>
    </row>
    <row r="409" spans="1:10" x14ac:dyDescent="0.2">
      <c r="A409" s="158" t="s">
        <v>376</v>
      </c>
      <c r="B409" s="65">
        <v>12</v>
      </c>
      <c r="C409" s="66">
        <v>253</v>
      </c>
      <c r="D409" s="65">
        <v>1866</v>
      </c>
      <c r="E409" s="66">
        <v>1847</v>
      </c>
      <c r="F409" s="67"/>
      <c r="G409" s="65">
        <f t="shared" ref="G409:G418" si="64">B409-C409</f>
        <v>-241</v>
      </c>
      <c r="H409" s="66">
        <f t="shared" ref="H409:H418" si="65">D409-E409</f>
        <v>19</v>
      </c>
      <c r="I409" s="20">
        <f t="shared" ref="I409:I418" si="66">IF(C409=0, "-", IF(G409/C409&lt;10, G409/C409, "&gt;999%"))</f>
        <v>-0.95256916996047436</v>
      </c>
      <c r="J409" s="21">
        <f t="shared" ref="J409:J418" si="67">IF(E409=0, "-", IF(H409/E409&lt;10, H409/E409, "&gt;999%"))</f>
        <v>1.028695181375203E-2</v>
      </c>
    </row>
    <row r="410" spans="1:10" x14ac:dyDescent="0.2">
      <c r="A410" s="158" t="s">
        <v>377</v>
      </c>
      <c r="B410" s="65">
        <v>75</v>
      </c>
      <c r="C410" s="66">
        <v>70</v>
      </c>
      <c r="D410" s="65">
        <v>749</v>
      </c>
      <c r="E410" s="66">
        <v>454</v>
      </c>
      <c r="F410" s="67"/>
      <c r="G410" s="65">
        <f t="shared" si="64"/>
        <v>5</v>
      </c>
      <c r="H410" s="66">
        <f t="shared" si="65"/>
        <v>295</v>
      </c>
      <c r="I410" s="20">
        <f t="shared" si="66"/>
        <v>7.1428571428571425E-2</v>
      </c>
      <c r="J410" s="21">
        <f t="shared" si="67"/>
        <v>0.64977973568281944</v>
      </c>
    </row>
    <row r="411" spans="1:10" x14ac:dyDescent="0.2">
      <c r="A411" s="158" t="s">
        <v>510</v>
      </c>
      <c r="B411" s="65">
        <v>37</v>
      </c>
      <c r="C411" s="66">
        <v>7</v>
      </c>
      <c r="D411" s="65">
        <v>298</v>
      </c>
      <c r="E411" s="66">
        <v>37</v>
      </c>
      <c r="F411" s="67"/>
      <c r="G411" s="65">
        <f t="shared" si="64"/>
        <v>30</v>
      </c>
      <c r="H411" s="66">
        <f t="shared" si="65"/>
        <v>261</v>
      </c>
      <c r="I411" s="20">
        <f t="shared" si="66"/>
        <v>4.2857142857142856</v>
      </c>
      <c r="J411" s="21">
        <f t="shared" si="67"/>
        <v>7.0540540540540544</v>
      </c>
    </row>
    <row r="412" spans="1:10" x14ac:dyDescent="0.2">
      <c r="A412" s="158" t="s">
        <v>198</v>
      </c>
      <c r="B412" s="65">
        <v>55</v>
      </c>
      <c r="C412" s="66">
        <v>2</v>
      </c>
      <c r="D412" s="65">
        <v>295</v>
      </c>
      <c r="E412" s="66">
        <v>58</v>
      </c>
      <c r="F412" s="67"/>
      <c r="G412" s="65">
        <f t="shared" si="64"/>
        <v>53</v>
      </c>
      <c r="H412" s="66">
        <f t="shared" si="65"/>
        <v>237</v>
      </c>
      <c r="I412" s="20" t="str">
        <f t="shared" si="66"/>
        <v>&gt;999%</v>
      </c>
      <c r="J412" s="21">
        <f t="shared" si="67"/>
        <v>4.0862068965517242</v>
      </c>
    </row>
    <row r="413" spans="1:10" x14ac:dyDescent="0.2">
      <c r="A413" s="158" t="s">
        <v>410</v>
      </c>
      <c r="B413" s="65">
        <v>175</v>
      </c>
      <c r="C413" s="66">
        <v>157</v>
      </c>
      <c r="D413" s="65">
        <v>2074</v>
      </c>
      <c r="E413" s="66">
        <v>1816</v>
      </c>
      <c r="F413" s="67"/>
      <c r="G413" s="65">
        <f t="shared" si="64"/>
        <v>18</v>
      </c>
      <c r="H413" s="66">
        <f t="shared" si="65"/>
        <v>258</v>
      </c>
      <c r="I413" s="20">
        <f t="shared" si="66"/>
        <v>0.11464968152866242</v>
      </c>
      <c r="J413" s="21">
        <f t="shared" si="67"/>
        <v>0.14207048458149779</v>
      </c>
    </row>
    <row r="414" spans="1:10" x14ac:dyDescent="0.2">
      <c r="A414" s="158" t="s">
        <v>450</v>
      </c>
      <c r="B414" s="65">
        <v>0</v>
      </c>
      <c r="C414" s="66">
        <v>72</v>
      </c>
      <c r="D414" s="65">
        <v>406</v>
      </c>
      <c r="E414" s="66">
        <v>527</v>
      </c>
      <c r="F414" s="67"/>
      <c r="G414" s="65">
        <f t="shared" si="64"/>
        <v>-72</v>
      </c>
      <c r="H414" s="66">
        <f t="shared" si="65"/>
        <v>-121</v>
      </c>
      <c r="I414" s="20">
        <f t="shared" si="66"/>
        <v>-1</v>
      </c>
      <c r="J414" s="21">
        <f t="shared" si="67"/>
        <v>-0.22960151802656548</v>
      </c>
    </row>
    <row r="415" spans="1:10" x14ac:dyDescent="0.2">
      <c r="A415" s="158" t="s">
        <v>451</v>
      </c>
      <c r="B415" s="65">
        <v>5</v>
      </c>
      <c r="C415" s="66">
        <v>92</v>
      </c>
      <c r="D415" s="65">
        <v>869</v>
      </c>
      <c r="E415" s="66">
        <v>897</v>
      </c>
      <c r="F415" s="67"/>
      <c r="G415" s="65">
        <f t="shared" si="64"/>
        <v>-87</v>
      </c>
      <c r="H415" s="66">
        <f t="shared" si="65"/>
        <v>-28</v>
      </c>
      <c r="I415" s="20">
        <f t="shared" si="66"/>
        <v>-0.94565217391304346</v>
      </c>
      <c r="J415" s="21">
        <f t="shared" si="67"/>
        <v>-3.121516164994426E-2</v>
      </c>
    </row>
    <row r="416" spans="1:10" x14ac:dyDescent="0.2">
      <c r="A416" s="158" t="s">
        <v>522</v>
      </c>
      <c r="B416" s="65">
        <v>40</v>
      </c>
      <c r="C416" s="66">
        <v>19</v>
      </c>
      <c r="D416" s="65">
        <v>375</v>
      </c>
      <c r="E416" s="66">
        <v>278</v>
      </c>
      <c r="F416" s="67"/>
      <c r="G416" s="65">
        <f t="shared" si="64"/>
        <v>21</v>
      </c>
      <c r="H416" s="66">
        <f t="shared" si="65"/>
        <v>97</v>
      </c>
      <c r="I416" s="20">
        <f t="shared" si="66"/>
        <v>1.1052631578947369</v>
      </c>
      <c r="J416" s="21">
        <f t="shared" si="67"/>
        <v>0.34892086330935251</v>
      </c>
    </row>
    <row r="417" spans="1:10" x14ac:dyDescent="0.2">
      <c r="A417" s="158" t="s">
        <v>536</v>
      </c>
      <c r="B417" s="65">
        <v>204</v>
      </c>
      <c r="C417" s="66">
        <v>164</v>
      </c>
      <c r="D417" s="65">
        <v>2266</v>
      </c>
      <c r="E417" s="66">
        <v>1738</v>
      </c>
      <c r="F417" s="67"/>
      <c r="G417" s="65">
        <f t="shared" si="64"/>
        <v>40</v>
      </c>
      <c r="H417" s="66">
        <f t="shared" si="65"/>
        <v>528</v>
      </c>
      <c r="I417" s="20">
        <f t="shared" si="66"/>
        <v>0.24390243902439024</v>
      </c>
      <c r="J417" s="21">
        <f t="shared" si="67"/>
        <v>0.30379746835443039</v>
      </c>
    </row>
    <row r="418" spans="1:10" s="160" customFormat="1" x14ac:dyDescent="0.2">
      <c r="A418" s="178" t="s">
        <v>690</v>
      </c>
      <c r="B418" s="71">
        <v>603</v>
      </c>
      <c r="C418" s="72">
        <v>836</v>
      </c>
      <c r="D418" s="71">
        <v>9198</v>
      </c>
      <c r="E418" s="72">
        <v>7652</v>
      </c>
      <c r="F418" s="73"/>
      <c r="G418" s="71">
        <f t="shared" si="64"/>
        <v>-233</v>
      </c>
      <c r="H418" s="72">
        <f t="shared" si="65"/>
        <v>1546</v>
      </c>
      <c r="I418" s="37">
        <f t="shared" si="66"/>
        <v>-0.27870813397129185</v>
      </c>
      <c r="J418" s="38">
        <f t="shared" si="67"/>
        <v>0.20203868269733402</v>
      </c>
    </row>
    <row r="419" spans="1:10" x14ac:dyDescent="0.2">
      <c r="A419" s="177"/>
      <c r="B419" s="143"/>
      <c r="C419" s="144"/>
      <c r="D419" s="143"/>
      <c r="E419" s="144"/>
      <c r="F419" s="145"/>
      <c r="G419" s="143"/>
      <c r="H419" s="144"/>
      <c r="I419" s="151"/>
      <c r="J419" s="152"/>
    </row>
    <row r="420" spans="1:10" s="139" customFormat="1" x14ac:dyDescent="0.2">
      <c r="A420" s="159" t="s">
        <v>81</v>
      </c>
      <c r="B420" s="65"/>
      <c r="C420" s="66"/>
      <c r="D420" s="65"/>
      <c r="E420" s="66"/>
      <c r="F420" s="67"/>
      <c r="G420" s="65"/>
      <c r="H420" s="66"/>
      <c r="I420" s="20"/>
      <c r="J420" s="21"/>
    </row>
    <row r="421" spans="1:10" x14ac:dyDescent="0.2">
      <c r="A421" s="158" t="s">
        <v>317</v>
      </c>
      <c r="B421" s="65">
        <v>0</v>
      </c>
      <c r="C421" s="66">
        <v>1</v>
      </c>
      <c r="D421" s="65">
        <v>21</v>
      </c>
      <c r="E421" s="66">
        <v>9</v>
      </c>
      <c r="F421" s="67"/>
      <c r="G421" s="65">
        <f t="shared" ref="G421:G431" si="68">B421-C421</f>
        <v>-1</v>
      </c>
      <c r="H421" s="66">
        <f t="shared" ref="H421:H431" si="69">D421-E421</f>
        <v>12</v>
      </c>
      <c r="I421" s="20">
        <f t="shared" ref="I421:I431" si="70">IF(C421=0, "-", IF(G421/C421&lt;10, G421/C421, "&gt;999%"))</f>
        <v>-1</v>
      </c>
      <c r="J421" s="21">
        <f t="shared" ref="J421:J431" si="71">IF(E421=0, "-", IF(H421/E421&lt;10, H421/E421, "&gt;999%"))</f>
        <v>1.3333333333333333</v>
      </c>
    </row>
    <row r="422" spans="1:10" x14ac:dyDescent="0.2">
      <c r="A422" s="158" t="s">
        <v>347</v>
      </c>
      <c r="B422" s="65">
        <v>0</v>
      </c>
      <c r="C422" s="66">
        <v>0</v>
      </c>
      <c r="D422" s="65">
        <v>2</v>
      </c>
      <c r="E422" s="66">
        <v>2</v>
      </c>
      <c r="F422" s="67"/>
      <c r="G422" s="65">
        <f t="shared" si="68"/>
        <v>0</v>
      </c>
      <c r="H422" s="66">
        <f t="shared" si="69"/>
        <v>0</v>
      </c>
      <c r="I422" s="20" t="str">
        <f t="shared" si="70"/>
        <v>-</v>
      </c>
      <c r="J422" s="21">
        <f t="shared" si="71"/>
        <v>0</v>
      </c>
    </row>
    <row r="423" spans="1:10" x14ac:dyDescent="0.2">
      <c r="A423" s="158" t="s">
        <v>357</v>
      </c>
      <c r="B423" s="65">
        <v>10</v>
      </c>
      <c r="C423" s="66">
        <v>10</v>
      </c>
      <c r="D423" s="65">
        <v>207</v>
      </c>
      <c r="E423" s="66">
        <v>93</v>
      </c>
      <c r="F423" s="67"/>
      <c r="G423" s="65">
        <f t="shared" si="68"/>
        <v>0</v>
      </c>
      <c r="H423" s="66">
        <f t="shared" si="69"/>
        <v>114</v>
      </c>
      <c r="I423" s="20">
        <f t="shared" si="70"/>
        <v>0</v>
      </c>
      <c r="J423" s="21">
        <f t="shared" si="71"/>
        <v>1.2258064516129032</v>
      </c>
    </row>
    <row r="424" spans="1:10" x14ac:dyDescent="0.2">
      <c r="A424" s="158" t="s">
        <v>244</v>
      </c>
      <c r="B424" s="65">
        <v>3</v>
      </c>
      <c r="C424" s="66">
        <v>6</v>
      </c>
      <c r="D424" s="65">
        <v>29</v>
      </c>
      <c r="E424" s="66">
        <v>39</v>
      </c>
      <c r="F424" s="67"/>
      <c r="G424" s="65">
        <f t="shared" si="68"/>
        <v>-3</v>
      </c>
      <c r="H424" s="66">
        <f t="shared" si="69"/>
        <v>-10</v>
      </c>
      <c r="I424" s="20">
        <f t="shared" si="70"/>
        <v>-0.5</v>
      </c>
      <c r="J424" s="21">
        <f t="shared" si="71"/>
        <v>-0.25641025641025639</v>
      </c>
    </row>
    <row r="425" spans="1:10" x14ac:dyDescent="0.2">
      <c r="A425" s="158" t="s">
        <v>523</v>
      </c>
      <c r="B425" s="65">
        <v>19</v>
      </c>
      <c r="C425" s="66">
        <v>7</v>
      </c>
      <c r="D425" s="65">
        <v>167</v>
      </c>
      <c r="E425" s="66">
        <v>108</v>
      </c>
      <c r="F425" s="67"/>
      <c r="G425" s="65">
        <f t="shared" si="68"/>
        <v>12</v>
      </c>
      <c r="H425" s="66">
        <f t="shared" si="69"/>
        <v>59</v>
      </c>
      <c r="I425" s="20">
        <f t="shared" si="70"/>
        <v>1.7142857142857142</v>
      </c>
      <c r="J425" s="21">
        <f t="shared" si="71"/>
        <v>0.54629629629629628</v>
      </c>
    </row>
    <row r="426" spans="1:10" x14ac:dyDescent="0.2">
      <c r="A426" s="158" t="s">
        <v>537</v>
      </c>
      <c r="B426" s="65">
        <v>131</v>
      </c>
      <c r="C426" s="66">
        <v>96</v>
      </c>
      <c r="D426" s="65">
        <v>1291</v>
      </c>
      <c r="E426" s="66">
        <v>879</v>
      </c>
      <c r="F426" s="67"/>
      <c r="G426" s="65">
        <f t="shared" si="68"/>
        <v>35</v>
      </c>
      <c r="H426" s="66">
        <f t="shared" si="69"/>
        <v>412</v>
      </c>
      <c r="I426" s="20">
        <f t="shared" si="70"/>
        <v>0.36458333333333331</v>
      </c>
      <c r="J426" s="21">
        <f t="shared" si="71"/>
        <v>0.46871444823663255</v>
      </c>
    </row>
    <row r="427" spans="1:10" x14ac:dyDescent="0.2">
      <c r="A427" s="158" t="s">
        <v>452</v>
      </c>
      <c r="B427" s="65">
        <v>0</v>
      </c>
      <c r="C427" s="66">
        <v>6</v>
      </c>
      <c r="D427" s="65">
        <v>4</v>
      </c>
      <c r="E427" s="66">
        <v>65</v>
      </c>
      <c r="F427" s="67"/>
      <c r="G427" s="65">
        <f t="shared" si="68"/>
        <v>-6</v>
      </c>
      <c r="H427" s="66">
        <f t="shared" si="69"/>
        <v>-61</v>
      </c>
      <c r="I427" s="20">
        <f t="shared" si="70"/>
        <v>-1</v>
      </c>
      <c r="J427" s="21">
        <f t="shared" si="71"/>
        <v>-0.93846153846153846</v>
      </c>
    </row>
    <row r="428" spans="1:10" x14ac:dyDescent="0.2">
      <c r="A428" s="158" t="s">
        <v>479</v>
      </c>
      <c r="B428" s="65">
        <v>3</v>
      </c>
      <c r="C428" s="66">
        <v>41</v>
      </c>
      <c r="D428" s="65">
        <v>493</v>
      </c>
      <c r="E428" s="66">
        <v>415</v>
      </c>
      <c r="F428" s="67"/>
      <c r="G428" s="65">
        <f t="shared" si="68"/>
        <v>-38</v>
      </c>
      <c r="H428" s="66">
        <f t="shared" si="69"/>
        <v>78</v>
      </c>
      <c r="I428" s="20">
        <f t="shared" si="70"/>
        <v>-0.92682926829268297</v>
      </c>
      <c r="J428" s="21">
        <f t="shared" si="71"/>
        <v>0.18795180722891566</v>
      </c>
    </row>
    <row r="429" spans="1:10" x14ac:dyDescent="0.2">
      <c r="A429" s="158" t="s">
        <v>378</v>
      </c>
      <c r="B429" s="65">
        <v>0</v>
      </c>
      <c r="C429" s="66">
        <v>77</v>
      </c>
      <c r="D429" s="65">
        <v>611</v>
      </c>
      <c r="E429" s="66">
        <v>754</v>
      </c>
      <c r="F429" s="67"/>
      <c r="G429" s="65">
        <f t="shared" si="68"/>
        <v>-77</v>
      </c>
      <c r="H429" s="66">
        <f t="shared" si="69"/>
        <v>-143</v>
      </c>
      <c r="I429" s="20">
        <f t="shared" si="70"/>
        <v>-1</v>
      </c>
      <c r="J429" s="21">
        <f t="shared" si="71"/>
        <v>-0.18965517241379309</v>
      </c>
    </row>
    <row r="430" spans="1:10" x14ac:dyDescent="0.2">
      <c r="A430" s="158" t="s">
        <v>411</v>
      </c>
      <c r="B430" s="65">
        <v>121</v>
      </c>
      <c r="C430" s="66">
        <v>166</v>
      </c>
      <c r="D430" s="65">
        <v>2443</v>
      </c>
      <c r="E430" s="66">
        <v>1688</v>
      </c>
      <c r="F430" s="67"/>
      <c r="G430" s="65">
        <f t="shared" si="68"/>
        <v>-45</v>
      </c>
      <c r="H430" s="66">
        <f t="shared" si="69"/>
        <v>755</v>
      </c>
      <c r="I430" s="20">
        <f t="shared" si="70"/>
        <v>-0.27108433734939757</v>
      </c>
      <c r="J430" s="21">
        <f t="shared" si="71"/>
        <v>0.44727488151658767</v>
      </c>
    </row>
    <row r="431" spans="1:10" s="160" customFormat="1" x14ac:dyDescent="0.2">
      <c r="A431" s="178" t="s">
        <v>691</v>
      </c>
      <c r="B431" s="71">
        <v>287</v>
      </c>
      <c r="C431" s="72">
        <v>410</v>
      </c>
      <c r="D431" s="71">
        <v>5268</v>
      </c>
      <c r="E431" s="72">
        <v>4052</v>
      </c>
      <c r="F431" s="73"/>
      <c r="G431" s="71">
        <f t="shared" si="68"/>
        <v>-123</v>
      </c>
      <c r="H431" s="72">
        <f t="shared" si="69"/>
        <v>1216</v>
      </c>
      <c r="I431" s="37">
        <f t="shared" si="70"/>
        <v>-0.3</v>
      </c>
      <c r="J431" s="38">
        <f t="shared" si="71"/>
        <v>0.30009871668311944</v>
      </c>
    </row>
    <row r="432" spans="1:10" x14ac:dyDescent="0.2">
      <c r="A432" s="177"/>
      <c r="B432" s="143"/>
      <c r="C432" s="144"/>
      <c r="D432" s="143"/>
      <c r="E432" s="144"/>
      <c r="F432" s="145"/>
      <c r="G432" s="143"/>
      <c r="H432" s="144"/>
      <c r="I432" s="151"/>
      <c r="J432" s="152"/>
    </row>
    <row r="433" spans="1:10" s="139" customFormat="1" x14ac:dyDescent="0.2">
      <c r="A433" s="159" t="s">
        <v>82</v>
      </c>
      <c r="B433" s="65"/>
      <c r="C433" s="66"/>
      <c r="D433" s="65"/>
      <c r="E433" s="66"/>
      <c r="F433" s="67"/>
      <c r="G433" s="65"/>
      <c r="H433" s="66"/>
      <c r="I433" s="20"/>
      <c r="J433" s="21"/>
    </row>
    <row r="434" spans="1:10" x14ac:dyDescent="0.2">
      <c r="A434" s="158" t="s">
        <v>379</v>
      </c>
      <c r="B434" s="65">
        <v>2</v>
      </c>
      <c r="C434" s="66">
        <v>0</v>
      </c>
      <c r="D434" s="65">
        <v>30</v>
      </c>
      <c r="E434" s="66">
        <v>0</v>
      </c>
      <c r="F434" s="67"/>
      <c r="G434" s="65">
        <f t="shared" ref="G434:G442" si="72">B434-C434</f>
        <v>2</v>
      </c>
      <c r="H434" s="66">
        <f t="shared" ref="H434:H442" si="73">D434-E434</f>
        <v>30</v>
      </c>
      <c r="I434" s="20" t="str">
        <f t="shared" ref="I434:I442" si="74">IF(C434=0, "-", IF(G434/C434&lt;10, G434/C434, "&gt;999%"))</f>
        <v>-</v>
      </c>
      <c r="J434" s="21" t="str">
        <f t="shared" ref="J434:J442" si="75">IF(E434=0, "-", IF(H434/E434&lt;10, H434/E434, "&gt;999%"))</f>
        <v>-</v>
      </c>
    </row>
    <row r="435" spans="1:10" x14ac:dyDescent="0.2">
      <c r="A435" s="158" t="s">
        <v>412</v>
      </c>
      <c r="B435" s="65">
        <v>3</v>
      </c>
      <c r="C435" s="66">
        <v>3</v>
      </c>
      <c r="D435" s="65">
        <v>41</v>
      </c>
      <c r="E435" s="66">
        <v>53</v>
      </c>
      <c r="F435" s="67"/>
      <c r="G435" s="65">
        <f t="shared" si="72"/>
        <v>0</v>
      </c>
      <c r="H435" s="66">
        <f t="shared" si="73"/>
        <v>-12</v>
      </c>
      <c r="I435" s="20">
        <f t="shared" si="74"/>
        <v>0</v>
      </c>
      <c r="J435" s="21">
        <f t="shared" si="75"/>
        <v>-0.22641509433962265</v>
      </c>
    </row>
    <row r="436" spans="1:10" x14ac:dyDescent="0.2">
      <c r="A436" s="158" t="s">
        <v>226</v>
      </c>
      <c r="B436" s="65">
        <v>0</v>
      </c>
      <c r="C436" s="66">
        <v>0</v>
      </c>
      <c r="D436" s="65">
        <v>0</v>
      </c>
      <c r="E436" s="66">
        <v>8</v>
      </c>
      <c r="F436" s="67"/>
      <c r="G436" s="65">
        <f t="shared" si="72"/>
        <v>0</v>
      </c>
      <c r="H436" s="66">
        <f t="shared" si="73"/>
        <v>-8</v>
      </c>
      <c r="I436" s="20" t="str">
        <f t="shared" si="74"/>
        <v>-</v>
      </c>
      <c r="J436" s="21">
        <f t="shared" si="75"/>
        <v>-1</v>
      </c>
    </row>
    <row r="437" spans="1:10" x14ac:dyDescent="0.2">
      <c r="A437" s="158" t="s">
        <v>413</v>
      </c>
      <c r="B437" s="65">
        <v>0</v>
      </c>
      <c r="C437" s="66">
        <v>3</v>
      </c>
      <c r="D437" s="65">
        <v>14</v>
      </c>
      <c r="E437" s="66">
        <v>11</v>
      </c>
      <c r="F437" s="67"/>
      <c r="G437" s="65">
        <f t="shared" si="72"/>
        <v>-3</v>
      </c>
      <c r="H437" s="66">
        <f t="shared" si="73"/>
        <v>3</v>
      </c>
      <c r="I437" s="20">
        <f t="shared" si="74"/>
        <v>-1</v>
      </c>
      <c r="J437" s="21">
        <f t="shared" si="75"/>
        <v>0.27272727272727271</v>
      </c>
    </row>
    <row r="438" spans="1:10" x14ac:dyDescent="0.2">
      <c r="A438" s="158" t="s">
        <v>250</v>
      </c>
      <c r="B438" s="65">
        <v>0</v>
      </c>
      <c r="C438" s="66">
        <v>0</v>
      </c>
      <c r="D438" s="65">
        <v>3</v>
      </c>
      <c r="E438" s="66">
        <v>10</v>
      </c>
      <c r="F438" s="67"/>
      <c r="G438" s="65">
        <f t="shared" si="72"/>
        <v>0</v>
      </c>
      <c r="H438" s="66">
        <f t="shared" si="73"/>
        <v>-7</v>
      </c>
      <c r="I438" s="20" t="str">
        <f t="shared" si="74"/>
        <v>-</v>
      </c>
      <c r="J438" s="21">
        <f t="shared" si="75"/>
        <v>-0.7</v>
      </c>
    </row>
    <row r="439" spans="1:10" x14ac:dyDescent="0.2">
      <c r="A439" s="158" t="s">
        <v>556</v>
      </c>
      <c r="B439" s="65">
        <v>0</v>
      </c>
      <c r="C439" s="66">
        <v>0</v>
      </c>
      <c r="D439" s="65">
        <v>1</v>
      </c>
      <c r="E439" s="66">
        <v>0</v>
      </c>
      <c r="F439" s="67"/>
      <c r="G439" s="65">
        <f t="shared" si="72"/>
        <v>0</v>
      </c>
      <c r="H439" s="66">
        <f t="shared" si="73"/>
        <v>1</v>
      </c>
      <c r="I439" s="20" t="str">
        <f t="shared" si="74"/>
        <v>-</v>
      </c>
      <c r="J439" s="21" t="str">
        <f t="shared" si="75"/>
        <v>-</v>
      </c>
    </row>
    <row r="440" spans="1:10" x14ac:dyDescent="0.2">
      <c r="A440" s="158" t="s">
        <v>511</v>
      </c>
      <c r="B440" s="65">
        <v>0</v>
      </c>
      <c r="C440" s="66">
        <v>0</v>
      </c>
      <c r="D440" s="65">
        <v>13</v>
      </c>
      <c r="E440" s="66">
        <v>5</v>
      </c>
      <c r="F440" s="67"/>
      <c r="G440" s="65">
        <f t="shared" si="72"/>
        <v>0</v>
      </c>
      <c r="H440" s="66">
        <f t="shared" si="73"/>
        <v>8</v>
      </c>
      <c r="I440" s="20" t="str">
        <f t="shared" si="74"/>
        <v>-</v>
      </c>
      <c r="J440" s="21">
        <f t="shared" si="75"/>
        <v>1.6</v>
      </c>
    </row>
    <row r="441" spans="1:10" x14ac:dyDescent="0.2">
      <c r="A441" s="158" t="s">
        <v>501</v>
      </c>
      <c r="B441" s="65">
        <v>0</v>
      </c>
      <c r="C441" s="66">
        <v>1</v>
      </c>
      <c r="D441" s="65">
        <v>11</v>
      </c>
      <c r="E441" s="66">
        <v>11</v>
      </c>
      <c r="F441" s="67"/>
      <c r="G441" s="65">
        <f t="shared" si="72"/>
        <v>-1</v>
      </c>
      <c r="H441" s="66">
        <f t="shared" si="73"/>
        <v>0</v>
      </c>
      <c r="I441" s="20">
        <f t="shared" si="74"/>
        <v>-1</v>
      </c>
      <c r="J441" s="21">
        <f t="shared" si="75"/>
        <v>0</v>
      </c>
    </row>
    <row r="442" spans="1:10" s="160" customFormat="1" x14ac:dyDescent="0.2">
      <c r="A442" s="178" t="s">
        <v>692</v>
      </c>
      <c r="B442" s="71">
        <v>5</v>
      </c>
      <c r="C442" s="72">
        <v>7</v>
      </c>
      <c r="D442" s="71">
        <v>113</v>
      </c>
      <c r="E442" s="72">
        <v>98</v>
      </c>
      <c r="F442" s="73"/>
      <c r="G442" s="71">
        <f t="shared" si="72"/>
        <v>-2</v>
      </c>
      <c r="H442" s="72">
        <f t="shared" si="73"/>
        <v>15</v>
      </c>
      <c r="I442" s="37">
        <f t="shared" si="74"/>
        <v>-0.2857142857142857</v>
      </c>
      <c r="J442" s="38">
        <f t="shared" si="75"/>
        <v>0.15306122448979592</v>
      </c>
    </row>
    <row r="443" spans="1:10" x14ac:dyDescent="0.2">
      <c r="A443" s="177"/>
      <c r="B443" s="143"/>
      <c r="C443" s="144"/>
      <c r="D443" s="143"/>
      <c r="E443" s="144"/>
      <c r="F443" s="145"/>
      <c r="G443" s="143"/>
      <c r="H443" s="144"/>
      <c r="I443" s="151"/>
      <c r="J443" s="152"/>
    </row>
    <row r="444" spans="1:10" s="139" customFormat="1" x14ac:dyDescent="0.2">
      <c r="A444" s="159" t="s">
        <v>83</v>
      </c>
      <c r="B444" s="65"/>
      <c r="C444" s="66"/>
      <c r="D444" s="65"/>
      <c r="E444" s="66"/>
      <c r="F444" s="67"/>
      <c r="G444" s="65"/>
      <c r="H444" s="66"/>
      <c r="I444" s="20"/>
      <c r="J444" s="21"/>
    </row>
    <row r="445" spans="1:10" x14ac:dyDescent="0.2">
      <c r="A445" s="158" t="s">
        <v>348</v>
      </c>
      <c r="B445" s="65">
        <v>3</v>
      </c>
      <c r="C445" s="66">
        <v>0</v>
      </c>
      <c r="D445" s="65">
        <v>30</v>
      </c>
      <c r="E445" s="66">
        <v>28</v>
      </c>
      <c r="F445" s="67"/>
      <c r="G445" s="65">
        <f t="shared" ref="G445:G453" si="76">B445-C445</f>
        <v>3</v>
      </c>
      <c r="H445" s="66">
        <f t="shared" ref="H445:H453" si="77">D445-E445</f>
        <v>2</v>
      </c>
      <c r="I445" s="20" t="str">
        <f t="shared" ref="I445:I453" si="78">IF(C445=0, "-", IF(G445/C445&lt;10, G445/C445, "&gt;999%"))</f>
        <v>-</v>
      </c>
      <c r="J445" s="21">
        <f t="shared" ref="J445:J453" si="79">IF(E445=0, "-", IF(H445/E445&lt;10, H445/E445, "&gt;999%"))</f>
        <v>7.1428571428571425E-2</v>
      </c>
    </row>
    <row r="446" spans="1:10" x14ac:dyDescent="0.2">
      <c r="A446" s="158" t="s">
        <v>335</v>
      </c>
      <c r="B446" s="65">
        <v>2</v>
      </c>
      <c r="C446" s="66">
        <v>0</v>
      </c>
      <c r="D446" s="65">
        <v>9</v>
      </c>
      <c r="E446" s="66">
        <v>7</v>
      </c>
      <c r="F446" s="67"/>
      <c r="G446" s="65">
        <f t="shared" si="76"/>
        <v>2</v>
      </c>
      <c r="H446" s="66">
        <f t="shared" si="77"/>
        <v>2</v>
      </c>
      <c r="I446" s="20" t="str">
        <f t="shared" si="78"/>
        <v>-</v>
      </c>
      <c r="J446" s="21">
        <f t="shared" si="79"/>
        <v>0.2857142857142857</v>
      </c>
    </row>
    <row r="447" spans="1:10" x14ac:dyDescent="0.2">
      <c r="A447" s="158" t="s">
        <v>475</v>
      </c>
      <c r="B447" s="65">
        <v>3</v>
      </c>
      <c r="C447" s="66">
        <v>8</v>
      </c>
      <c r="D447" s="65">
        <v>31</v>
      </c>
      <c r="E447" s="66">
        <v>46</v>
      </c>
      <c r="F447" s="67"/>
      <c r="G447" s="65">
        <f t="shared" si="76"/>
        <v>-5</v>
      </c>
      <c r="H447" s="66">
        <f t="shared" si="77"/>
        <v>-15</v>
      </c>
      <c r="I447" s="20">
        <f t="shared" si="78"/>
        <v>-0.625</v>
      </c>
      <c r="J447" s="21">
        <f t="shared" si="79"/>
        <v>-0.32608695652173914</v>
      </c>
    </row>
    <row r="448" spans="1:10" x14ac:dyDescent="0.2">
      <c r="A448" s="158" t="s">
        <v>476</v>
      </c>
      <c r="B448" s="65">
        <v>3</v>
      </c>
      <c r="C448" s="66">
        <v>3</v>
      </c>
      <c r="D448" s="65">
        <v>33</v>
      </c>
      <c r="E448" s="66">
        <v>56</v>
      </c>
      <c r="F448" s="67"/>
      <c r="G448" s="65">
        <f t="shared" si="76"/>
        <v>0</v>
      </c>
      <c r="H448" s="66">
        <f t="shared" si="77"/>
        <v>-23</v>
      </c>
      <c r="I448" s="20">
        <f t="shared" si="78"/>
        <v>0</v>
      </c>
      <c r="J448" s="21">
        <f t="shared" si="79"/>
        <v>-0.4107142857142857</v>
      </c>
    </row>
    <row r="449" spans="1:10" x14ac:dyDescent="0.2">
      <c r="A449" s="158" t="s">
        <v>336</v>
      </c>
      <c r="B449" s="65">
        <v>1</v>
      </c>
      <c r="C449" s="66">
        <v>1</v>
      </c>
      <c r="D449" s="65">
        <v>7</v>
      </c>
      <c r="E449" s="66">
        <v>10</v>
      </c>
      <c r="F449" s="67"/>
      <c r="G449" s="65">
        <f t="shared" si="76"/>
        <v>0</v>
      </c>
      <c r="H449" s="66">
        <f t="shared" si="77"/>
        <v>-3</v>
      </c>
      <c r="I449" s="20">
        <f t="shared" si="78"/>
        <v>0</v>
      </c>
      <c r="J449" s="21">
        <f t="shared" si="79"/>
        <v>-0.3</v>
      </c>
    </row>
    <row r="450" spans="1:10" x14ac:dyDescent="0.2">
      <c r="A450" s="158" t="s">
        <v>434</v>
      </c>
      <c r="B450" s="65">
        <v>21</v>
      </c>
      <c r="C450" s="66">
        <v>7</v>
      </c>
      <c r="D450" s="65">
        <v>176</v>
      </c>
      <c r="E450" s="66">
        <v>149</v>
      </c>
      <c r="F450" s="67"/>
      <c r="G450" s="65">
        <f t="shared" si="76"/>
        <v>14</v>
      </c>
      <c r="H450" s="66">
        <f t="shared" si="77"/>
        <v>27</v>
      </c>
      <c r="I450" s="20">
        <f t="shared" si="78"/>
        <v>2</v>
      </c>
      <c r="J450" s="21">
        <f t="shared" si="79"/>
        <v>0.18120805369127516</v>
      </c>
    </row>
    <row r="451" spans="1:10" x14ac:dyDescent="0.2">
      <c r="A451" s="158" t="s">
        <v>295</v>
      </c>
      <c r="B451" s="65">
        <v>0</v>
      </c>
      <c r="C451" s="66">
        <v>1</v>
      </c>
      <c r="D451" s="65">
        <v>2</v>
      </c>
      <c r="E451" s="66">
        <v>2</v>
      </c>
      <c r="F451" s="67"/>
      <c r="G451" s="65">
        <f t="shared" si="76"/>
        <v>-1</v>
      </c>
      <c r="H451" s="66">
        <f t="shared" si="77"/>
        <v>0</v>
      </c>
      <c r="I451" s="20">
        <f t="shared" si="78"/>
        <v>-1</v>
      </c>
      <c r="J451" s="21">
        <f t="shared" si="79"/>
        <v>0</v>
      </c>
    </row>
    <row r="452" spans="1:10" x14ac:dyDescent="0.2">
      <c r="A452" s="158" t="s">
        <v>284</v>
      </c>
      <c r="B452" s="65">
        <v>6</v>
      </c>
      <c r="C452" s="66">
        <v>0</v>
      </c>
      <c r="D452" s="65">
        <v>43</v>
      </c>
      <c r="E452" s="66">
        <v>0</v>
      </c>
      <c r="F452" s="67"/>
      <c r="G452" s="65">
        <f t="shared" si="76"/>
        <v>6</v>
      </c>
      <c r="H452" s="66">
        <f t="shared" si="77"/>
        <v>43</v>
      </c>
      <c r="I452" s="20" t="str">
        <f t="shared" si="78"/>
        <v>-</v>
      </c>
      <c r="J452" s="21" t="str">
        <f t="shared" si="79"/>
        <v>-</v>
      </c>
    </row>
    <row r="453" spans="1:10" s="160" customFormat="1" x14ac:dyDescent="0.2">
      <c r="A453" s="178" t="s">
        <v>693</v>
      </c>
      <c r="B453" s="71">
        <v>39</v>
      </c>
      <c r="C453" s="72">
        <v>20</v>
      </c>
      <c r="D453" s="71">
        <v>331</v>
      </c>
      <c r="E453" s="72">
        <v>298</v>
      </c>
      <c r="F453" s="73"/>
      <c r="G453" s="71">
        <f t="shared" si="76"/>
        <v>19</v>
      </c>
      <c r="H453" s="72">
        <f t="shared" si="77"/>
        <v>33</v>
      </c>
      <c r="I453" s="37">
        <f t="shared" si="78"/>
        <v>0.95</v>
      </c>
      <c r="J453" s="38">
        <f t="shared" si="79"/>
        <v>0.11073825503355705</v>
      </c>
    </row>
    <row r="454" spans="1:10" x14ac:dyDescent="0.2">
      <c r="A454" s="177"/>
      <c r="B454" s="143"/>
      <c r="C454" s="144"/>
      <c r="D454" s="143"/>
      <c r="E454" s="144"/>
      <c r="F454" s="145"/>
      <c r="G454" s="143"/>
      <c r="H454" s="144"/>
      <c r="I454" s="151"/>
      <c r="J454" s="152"/>
    </row>
    <row r="455" spans="1:10" s="139" customFormat="1" x14ac:dyDescent="0.2">
      <c r="A455" s="159" t="s">
        <v>84</v>
      </c>
      <c r="B455" s="65"/>
      <c r="C455" s="66"/>
      <c r="D455" s="65"/>
      <c r="E455" s="66"/>
      <c r="F455" s="67"/>
      <c r="G455" s="65"/>
      <c r="H455" s="66"/>
      <c r="I455" s="20"/>
      <c r="J455" s="21"/>
    </row>
    <row r="456" spans="1:10" x14ac:dyDescent="0.2">
      <c r="A456" s="158" t="s">
        <v>538</v>
      </c>
      <c r="B456" s="65">
        <v>42</v>
      </c>
      <c r="C456" s="66">
        <v>15</v>
      </c>
      <c r="D456" s="65">
        <v>328</v>
      </c>
      <c r="E456" s="66">
        <v>252</v>
      </c>
      <c r="F456" s="67"/>
      <c r="G456" s="65">
        <f>B456-C456</f>
        <v>27</v>
      </c>
      <c r="H456" s="66">
        <f>D456-E456</f>
        <v>76</v>
      </c>
      <c r="I456" s="20">
        <f>IF(C456=0, "-", IF(G456/C456&lt;10, G456/C456, "&gt;999%"))</f>
        <v>1.8</v>
      </c>
      <c r="J456" s="21">
        <f>IF(E456=0, "-", IF(H456/E456&lt;10, H456/E456, "&gt;999%"))</f>
        <v>0.30158730158730157</v>
      </c>
    </row>
    <row r="457" spans="1:10" x14ac:dyDescent="0.2">
      <c r="A457" s="158" t="s">
        <v>539</v>
      </c>
      <c r="B457" s="65">
        <v>8</v>
      </c>
      <c r="C457" s="66">
        <v>0</v>
      </c>
      <c r="D457" s="65">
        <v>23</v>
      </c>
      <c r="E457" s="66">
        <v>0</v>
      </c>
      <c r="F457" s="67"/>
      <c r="G457" s="65">
        <f>B457-C457</f>
        <v>8</v>
      </c>
      <c r="H457" s="66">
        <f>D457-E457</f>
        <v>23</v>
      </c>
      <c r="I457" s="20" t="str">
        <f>IF(C457=0, "-", IF(G457/C457&lt;10, G457/C457, "&gt;999%"))</f>
        <v>-</v>
      </c>
      <c r="J457" s="21" t="str">
        <f>IF(E457=0, "-", IF(H457/E457&lt;10, H457/E457, "&gt;999%"))</f>
        <v>-</v>
      </c>
    </row>
    <row r="458" spans="1:10" x14ac:dyDescent="0.2">
      <c r="A458" s="158" t="s">
        <v>540</v>
      </c>
      <c r="B458" s="65">
        <v>0</v>
      </c>
      <c r="C458" s="66">
        <v>1</v>
      </c>
      <c r="D458" s="65">
        <v>0</v>
      </c>
      <c r="E458" s="66">
        <v>2</v>
      </c>
      <c r="F458" s="67"/>
      <c r="G458" s="65">
        <f>B458-C458</f>
        <v>-1</v>
      </c>
      <c r="H458" s="66">
        <f>D458-E458</f>
        <v>-2</v>
      </c>
      <c r="I458" s="20">
        <f>IF(C458=0, "-", IF(G458/C458&lt;10, G458/C458, "&gt;999%"))</f>
        <v>-1</v>
      </c>
      <c r="J458" s="21">
        <f>IF(E458=0, "-", IF(H458/E458&lt;10, H458/E458, "&gt;999%"))</f>
        <v>-1</v>
      </c>
    </row>
    <row r="459" spans="1:10" s="160" customFormat="1" x14ac:dyDescent="0.2">
      <c r="A459" s="178" t="s">
        <v>694</v>
      </c>
      <c r="B459" s="71">
        <v>50</v>
      </c>
      <c r="C459" s="72">
        <v>16</v>
      </c>
      <c r="D459" s="71">
        <v>351</v>
      </c>
      <c r="E459" s="72">
        <v>254</v>
      </c>
      <c r="F459" s="73"/>
      <c r="G459" s="71">
        <f>B459-C459</f>
        <v>34</v>
      </c>
      <c r="H459" s="72">
        <f>D459-E459</f>
        <v>97</v>
      </c>
      <c r="I459" s="37">
        <f>IF(C459=0, "-", IF(G459/C459&lt;10, G459/C459, "&gt;999%"))</f>
        <v>2.125</v>
      </c>
      <c r="J459" s="38">
        <f>IF(E459=0, "-", IF(H459/E459&lt;10, H459/E459, "&gt;999%"))</f>
        <v>0.38188976377952755</v>
      </c>
    </row>
    <row r="460" spans="1:10" x14ac:dyDescent="0.2">
      <c r="A460" s="177"/>
      <c r="B460" s="143"/>
      <c r="C460" s="144"/>
      <c r="D460" s="143"/>
      <c r="E460" s="144"/>
      <c r="F460" s="145"/>
      <c r="G460" s="143"/>
      <c r="H460" s="144"/>
      <c r="I460" s="151"/>
      <c r="J460" s="152"/>
    </row>
    <row r="461" spans="1:10" s="139" customFormat="1" x14ac:dyDescent="0.2">
      <c r="A461" s="159" t="s">
        <v>85</v>
      </c>
      <c r="B461" s="65"/>
      <c r="C461" s="66"/>
      <c r="D461" s="65"/>
      <c r="E461" s="66"/>
      <c r="F461" s="67"/>
      <c r="G461" s="65"/>
      <c r="H461" s="66"/>
      <c r="I461" s="20"/>
      <c r="J461" s="21"/>
    </row>
    <row r="462" spans="1:10" x14ac:dyDescent="0.2">
      <c r="A462" s="158" t="s">
        <v>380</v>
      </c>
      <c r="B462" s="65">
        <v>3</v>
      </c>
      <c r="C462" s="66">
        <v>0</v>
      </c>
      <c r="D462" s="65">
        <v>35</v>
      </c>
      <c r="E462" s="66">
        <v>0</v>
      </c>
      <c r="F462" s="67"/>
      <c r="G462" s="65">
        <f t="shared" ref="G462:G472" si="80">B462-C462</f>
        <v>3</v>
      </c>
      <c r="H462" s="66">
        <f t="shared" ref="H462:H472" si="81">D462-E462</f>
        <v>35</v>
      </c>
      <c r="I462" s="20" t="str">
        <f t="shared" ref="I462:I472" si="82">IF(C462=0, "-", IF(G462/C462&lt;10, G462/C462, "&gt;999%"))</f>
        <v>-</v>
      </c>
      <c r="J462" s="21" t="str">
        <f t="shared" ref="J462:J472" si="83">IF(E462=0, "-", IF(H462/E462&lt;10, H462/E462, "&gt;999%"))</f>
        <v>-</v>
      </c>
    </row>
    <row r="463" spans="1:10" x14ac:dyDescent="0.2">
      <c r="A463" s="158" t="s">
        <v>358</v>
      </c>
      <c r="B463" s="65">
        <v>6</v>
      </c>
      <c r="C463" s="66">
        <v>0</v>
      </c>
      <c r="D463" s="65">
        <v>56</v>
      </c>
      <c r="E463" s="66">
        <v>6</v>
      </c>
      <c r="F463" s="67"/>
      <c r="G463" s="65">
        <f t="shared" si="80"/>
        <v>6</v>
      </c>
      <c r="H463" s="66">
        <f t="shared" si="81"/>
        <v>50</v>
      </c>
      <c r="I463" s="20" t="str">
        <f t="shared" si="82"/>
        <v>-</v>
      </c>
      <c r="J463" s="21">
        <f t="shared" si="83"/>
        <v>8.3333333333333339</v>
      </c>
    </row>
    <row r="464" spans="1:10" x14ac:dyDescent="0.2">
      <c r="A464" s="158" t="s">
        <v>207</v>
      </c>
      <c r="B464" s="65">
        <v>0</v>
      </c>
      <c r="C464" s="66">
        <v>0</v>
      </c>
      <c r="D464" s="65">
        <v>0</v>
      </c>
      <c r="E464" s="66">
        <v>3</v>
      </c>
      <c r="F464" s="67"/>
      <c r="G464" s="65">
        <f t="shared" si="80"/>
        <v>0</v>
      </c>
      <c r="H464" s="66">
        <f t="shared" si="81"/>
        <v>-3</v>
      </c>
      <c r="I464" s="20" t="str">
        <f t="shared" si="82"/>
        <v>-</v>
      </c>
      <c r="J464" s="21">
        <f t="shared" si="83"/>
        <v>-1</v>
      </c>
    </row>
    <row r="465" spans="1:10" x14ac:dyDescent="0.2">
      <c r="A465" s="158" t="s">
        <v>381</v>
      </c>
      <c r="B465" s="65">
        <v>0</v>
      </c>
      <c r="C465" s="66">
        <v>0</v>
      </c>
      <c r="D465" s="65">
        <v>0</v>
      </c>
      <c r="E465" s="66">
        <v>51</v>
      </c>
      <c r="F465" s="67"/>
      <c r="G465" s="65">
        <f t="shared" si="80"/>
        <v>0</v>
      </c>
      <c r="H465" s="66">
        <f t="shared" si="81"/>
        <v>-51</v>
      </c>
      <c r="I465" s="20" t="str">
        <f t="shared" si="82"/>
        <v>-</v>
      </c>
      <c r="J465" s="21">
        <f t="shared" si="83"/>
        <v>-1</v>
      </c>
    </row>
    <row r="466" spans="1:10" x14ac:dyDescent="0.2">
      <c r="A466" s="158" t="s">
        <v>502</v>
      </c>
      <c r="B466" s="65">
        <v>5</v>
      </c>
      <c r="C466" s="66">
        <v>4</v>
      </c>
      <c r="D466" s="65">
        <v>74</v>
      </c>
      <c r="E466" s="66">
        <v>48</v>
      </c>
      <c r="F466" s="67"/>
      <c r="G466" s="65">
        <f t="shared" si="80"/>
        <v>1</v>
      </c>
      <c r="H466" s="66">
        <f t="shared" si="81"/>
        <v>26</v>
      </c>
      <c r="I466" s="20">
        <f t="shared" si="82"/>
        <v>0.25</v>
      </c>
      <c r="J466" s="21">
        <f t="shared" si="83"/>
        <v>0.54166666666666663</v>
      </c>
    </row>
    <row r="467" spans="1:10" x14ac:dyDescent="0.2">
      <c r="A467" s="158" t="s">
        <v>414</v>
      </c>
      <c r="B467" s="65">
        <v>6</v>
      </c>
      <c r="C467" s="66">
        <v>11</v>
      </c>
      <c r="D467" s="65">
        <v>151</v>
      </c>
      <c r="E467" s="66">
        <v>155</v>
      </c>
      <c r="F467" s="67"/>
      <c r="G467" s="65">
        <f t="shared" si="80"/>
        <v>-5</v>
      </c>
      <c r="H467" s="66">
        <f t="shared" si="81"/>
        <v>-4</v>
      </c>
      <c r="I467" s="20">
        <f t="shared" si="82"/>
        <v>-0.45454545454545453</v>
      </c>
      <c r="J467" s="21">
        <f t="shared" si="83"/>
        <v>-2.5806451612903226E-2</v>
      </c>
    </row>
    <row r="468" spans="1:10" x14ac:dyDescent="0.2">
      <c r="A468" s="158" t="s">
        <v>557</v>
      </c>
      <c r="B468" s="65">
        <v>3</v>
      </c>
      <c r="C468" s="66">
        <v>3</v>
      </c>
      <c r="D468" s="65">
        <v>65</v>
      </c>
      <c r="E468" s="66">
        <v>56</v>
      </c>
      <c r="F468" s="67"/>
      <c r="G468" s="65">
        <f t="shared" si="80"/>
        <v>0</v>
      </c>
      <c r="H468" s="66">
        <f t="shared" si="81"/>
        <v>9</v>
      </c>
      <c r="I468" s="20">
        <f t="shared" si="82"/>
        <v>0</v>
      </c>
      <c r="J468" s="21">
        <f t="shared" si="83"/>
        <v>0.16071428571428573</v>
      </c>
    </row>
    <row r="469" spans="1:10" x14ac:dyDescent="0.2">
      <c r="A469" s="158" t="s">
        <v>496</v>
      </c>
      <c r="B469" s="65">
        <v>0</v>
      </c>
      <c r="C469" s="66">
        <v>0</v>
      </c>
      <c r="D469" s="65">
        <v>8</v>
      </c>
      <c r="E469" s="66">
        <v>0</v>
      </c>
      <c r="F469" s="67"/>
      <c r="G469" s="65">
        <f t="shared" si="80"/>
        <v>0</v>
      </c>
      <c r="H469" s="66">
        <f t="shared" si="81"/>
        <v>8</v>
      </c>
      <c r="I469" s="20" t="str">
        <f t="shared" si="82"/>
        <v>-</v>
      </c>
      <c r="J469" s="21" t="str">
        <f t="shared" si="83"/>
        <v>-</v>
      </c>
    </row>
    <row r="470" spans="1:10" x14ac:dyDescent="0.2">
      <c r="A470" s="158" t="s">
        <v>227</v>
      </c>
      <c r="B470" s="65">
        <v>2</v>
      </c>
      <c r="C470" s="66">
        <v>0</v>
      </c>
      <c r="D470" s="65">
        <v>10</v>
      </c>
      <c r="E470" s="66">
        <v>17</v>
      </c>
      <c r="F470" s="67"/>
      <c r="G470" s="65">
        <f t="shared" si="80"/>
        <v>2</v>
      </c>
      <c r="H470" s="66">
        <f t="shared" si="81"/>
        <v>-7</v>
      </c>
      <c r="I470" s="20" t="str">
        <f t="shared" si="82"/>
        <v>-</v>
      </c>
      <c r="J470" s="21">
        <f t="shared" si="83"/>
        <v>-0.41176470588235292</v>
      </c>
    </row>
    <row r="471" spans="1:10" x14ac:dyDescent="0.2">
      <c r="A471" s="158" t="s">
        <v>512</v>
      </c>
      <c r="B471" s="65">
        <v>7</v>
      </c>
      <c r="C471" s="66">
        <v>13</v>
      </c>
      <c r="D471" s="65">
        <v>141</v>
      </c>
      <c r="E471" s="66">
        <v>101</v>
      </c>
      <c r="F471" s="67"/>
      <c r="G471" s="65">
        <f t="shared" si="80"/>
        <v>-6</v>
      </c>
      <c r="H471" s="66">
        <f t="shared" si="81"/>
        <v>40</v>
      </c>
      <c r="I471" s="20">
        <f t="shared" si="82"/>
        <v>-0.46153846153846156</v>
      </c>
      <c r="J471" s="21">
        <f t="shared" si="83"/>
        <v>0.39603960396039606</v>
      </c>
    </row>
    <row r="472" spans="1:10" s="160" customFormat="1" x14ac:dyDescent="0.2">
      <c r="A472" s="178" t="s">
        <v>695</v>
      </c>
      <c r="B472" s="71">
        <v>32</v>
      </c>
      <c r="C472" s="72">
        <v>31</v>
      </c>
      <c r="D472" s="71">
        <v>540</v>
      </c>
      <c r="E472" s="72">
        <v>437</v>
      </c>
      <c r="F472" s="73"/>
      <c r="G472" s="71">
        <f t="shared" si="80"/>
        <v>1</v>
      </c>
      <c r="H472" s="72">
        <f t="shared" si="81"/>
        <v>103</v>
      </c>
      <c r="I472" s="37">
        <f t="shared" si="82"/>
        <v>3.2258064516129031E-2</v>
      </c>
      <c r="J472" s="38">
        <f t="shared" si="83"/>
        <v>0.23569794050343248</v>
      </c>
    </row>
    <row r="473" spans="1:10" x14ac:dyDescent="0.2">
      <c r="A473" s="177"/>
      <c r="B473" s="143"/>
      <c r="C473" s="144"/>
      <c r="D473" s="143"/>
      <c r="E473" s="144"/>
      <c r="F473" s="145"/>
      <c r="G473" s="143"/>
      <c r="H473" s="144"/>
      <c r="I473" s="151"/>
      <c r="J473" s="152"/>
    </row>
    <row r="474" spans="1:10" s="139" customFormat="1" x14ac:dyDescent="0.2">
      <c r="A474" s="159" t="s">
        <v>86</v>
      </c>
      <c r="B474" s="65"/>
      <c r="C474" s="66"/>
      <c r="D474" s="65"/>
      <c r="E474" s="66"/>
      <c r="F474" s="67"/>
      <c r="G474" s="65"/>
      <c r="H474" s="66"/>
      <c r="I474" s="20"/>
      <c r="J474" s="21"/>
    </row>
    <row r="475" spans="1:10" x14ac:dyDescent="0.2">
      <c r="A475" s="158" t="s">
        <v>349</v>
      </c>
      <c r="B475" s="65">
        <v>0</v>
      </c>
      <c r="C475" s="66">
        <v>0</v>
      </c>
      <c r="D475" s="65">
        <v>4</v>
      </c>
      <c r="E475" s="66">
        <v>2</v>
      </c>
      <c r="F475" s="67"/>
      <c r="G475" s="65">
        <f>B475-C475</f>
        <v>0</v>
      </c>
      <c r="H475" s="66">
        <f>D475-E475</f>
        <v>2</v>
      </c>
      <c r="I475" s="20" t="str">
        <f>IF(C475=0, "-", IF(G475/C475&lt;10, G475/C475, "&gt;999%"))</f>
        <v>-</v>
      </c>
      <c r="J475" s="21">
        <f>IF(E475=0, "-", IF(H475/E475&lt;10, H475/E475, "&gt;999%"))</f>
        <v>1</v>
      </c>
    </row>
    <row r="476" spans="1:10" x14ac:dyDescent="0.2">
      <c r="A476" s="158" t="s">
        <v>491</v>
      </c>
      <c r="B476" s="65">
        <v>0</v>
      </c>
      <c r="C476" s="66">
        <v>0</v>
      </c>
      <c r="D476" s="65">
        <v>1</v>
      </c>
      <c r="E476" s="66">
        <v>2</v>
      </c>
      <c r="F476" s="67"/>
      <c r="G476" s="65">
        <f>B476-C476</f>
        <v>0</v>
      </c>
      <c r="H476" s="66">
        <f>D476-E476</f>
        <v>-1</v>
      </c>
      <c r="I476" s="20" t="str">
        <f>IF(C476=0, "-", IF(G476/C476&lt;10, G476/C476, "&gt;999%"))</f>
        <v>-</v>
      </c>
      <c r="J476" s="21">
        <f>IF(E476=0, "-", IF(H476/E476&lt;10, H476/E476, "&gt;999%"))</f>
        <v>-0.5</v>
      </c>
    </row>
    <row r="477" spans="1:10" x14ac:dyDescent="0.2">
      <c r="A477" s="158" t="s">
        <v>296</v>
      </c>
      <c r="B477" s="65">
        <v>0</v>
      </c>
      <c r="C477" s="66">
        <v>0</v>
      </c>
      <c r="D477" s="65">
        <v>2</v>
      </c>
      <c r="E477" s="66">
        <v>0</v>
      </c>
      <c r="F477" s="67"/>
      <c r="G477" s="65">
        <f>B477-C477</f>
        <v>0</v>
      </c>
      <c r="H477" s="66">
        <f>D477-E477</f>
        <v>2</v>
      </c>
      <c r="I477" s="20" t="str">
        <f>IF(C477=0, "-", IF(G477/C477&lt;10, G477/C477, "&gt;999%"))</f>
        <v>-</v>
      </c>
      <c r="J477" s="21" t="str">
        <f>IF(E477=0, "-", IF(H477/E477&lt;10, H477/E477, "&gt;999%"))</f>
        <v>-</v>
      </c>
    </row>
    <row r="478" spans="1:10" s="160" customFormat="1" x14ac:dyDescent="0.2">
      <c r="A478" s="178" t="s">
        <v>696</v>
      </c>
      <c r="B478" s="71">
        <v>0</v>
      </c>
      <c r="C478" s="72">
        <v>0</v>
      </c>
      <c r="D478" s="71">
        <v>7</v>
      </c>
      <c r="E478" s="72">
        <v>4</v>
      </c>
      <c r="F478" s="73"/>
      <c r="G478" s="71">
        <f>B478-C478</f>
        <v>0</v>
      </c>
      <c r="H478" s="72">
        <f>D478-E478</f>
        <v>3</v>
      </c>
      <c r="I478" s="37" t="str">
        <f>IF(C478=0, "-", IF(G478/C478&lt;10, G478/C478, "&gt;999%"))</f>
        <v>-</v>
      </c>
      <c r="J478" s="38">
        <f>IF(E478=0, "-", IF(H478/E478&lt;10, H478/E478, "&gt;999%"))</f>
        <v>0.75</v>
      </c>
    </row>
    <row r="479" spans="1:10" x14ac:dyDescent="0.2">
      <c r="A479" s="177"/>
      <c r="B479" s="143"/>
      <c r="C479" s="144"/>
      <c r="D479" s="143"/>
      <c r="E479" s="144"/>
      <c r="F479" s="145"/>
      <c r="G479" s="143"/>
      <c r="H479" s="144"/>
      <c r="I479" s="151"/>
      <c r="J479" s="152"/>
    </row>
    <row r="480" spans="1:10" s="139" customFormat="1" x14ac:dyDescent="0.2">
      <c r="A480" s="159" t="s">
        <v>87</v>
      </c>
      <c r="B480" s="65"/>
      <c r="C480" s="66"/>
      <c r="D480" s="65"/>
      <c r="E480" s="66"/>
      <c r="F480" s="67"/>
      <c r="G480" s="65"/>
      <c r="H480" s="66"/>
      <c r="I480" s="20"/>
      <c r="J480" s="21"/>
    </row>
    <row r="481" spans="1:10" x14ac:dyDescent="0.2">
      <c r="A481" s="158" t="s">
        <v>580</v>
      </c>
      <c r="B481" s="65">
        <v>18</v>
      </c>
      <c r="C481" s="66">
        <v>12</v>
      </c>
      <c r="D481" s="65">
        <v>205</v>
      </c>
      <c r="E481" s="66">
        <v>145</v>
      </c>
      <c r="F481" s="67"/>
      <c r="G481" s="65">
        <f>B481-C481</f>
        <v>6</v>
      </c>
      <c r="H481" s="66">
        <f>D481-E481</f>
        <v>60</v>
      </c>
      <c r="I481" s="20">
        <f>IF(C481=0, "-", IF(G481/C481&lt;10, G481/C481, "&gt;999%"))</f>
        <v>0.5</v>
      </c>
      <c r="J481" s="21">
        <f>IF(E481=0, "-", IF(H481/E481&lt;10, H481/E481, "&gt;999%"))</f>
        <v>0.41379310344827586</v>
      </c>
    </row>
    <row r="482" spans="1:10" x14ac:dyDescent="0.2">
      <c r="A482" s="158" t="s">
        <v>567</v>
      </c>
      <c r="B482" s="65">
        <v>0</v>
      </c>
      <c r="C482" s="66">
        <v>0</v>
      </c>
      <c r="D482" s="65">
        <v>0</v>
      </c>
      <c r="E482" s="66">
        <v>6</v>
      </c>
      <c r="F482" s="67"/>
      <c r="G482" s="65">
        <f>B482-C482</f>
        <v>0</v>
      </c>
      <c r="H482" s="66">
        <f>D482-E482</f>
        <v>-6</v>
      </c>
      <c r="I482" s="20" t="str">
        <f>IF(C482=0, "-", IF(G482/C482&lt;10, G482/C482, "&gt;999%"))</f>
        <v>-</v>
      </c>
      <c r="J482" s="21">
        <f>IF(E482=0, "-", IF(H482/E482&lt;10, H482/E482, "&gt;999%"))</f>
        <v>-1</v>
      </c>
    </row>
    <row r="483" spans="1:10" s="160" customFormat="1" x14ac:dyDescent="0.2">
      <c r="A483" s="178" t="s">
        <v>697</v>
      </c>
      <c r="B483" s="71">
        <v>18</v>
      </c>
      <c r="C483" s="72">
        <v>12</v>
      </c>
      <c r="D483" s="71">
        <v>205</v>
      </c>
      <c r="E483" s="72">
        <v>151</v>
      </c>
      <c r="F483" s="73"/>
      <c r="G483" s="71">
        <f>B483-C483</f>
        <v>6</v>
      </c>
      <c r="H483" s="72">
        <f>D483-E483</f>
        <v>54</v>
      </c>
      <c r="I483" s="37">
        <f>IF(C483=0, "-", IF(G483/C483&lt;10, G483/C483, "&gt;999%"))</f>
        <v>0.5</v>
      </c>
      <c r="J483" s="38">
        <f>IF(E483=0, "-", IF(H483/E483&lt;10, H483/E483, "&gt;999%"))</f>
        <v>0.35761589403973509</v>
      </c>
    </row>
    <row r="484" spans="1:10" x14ac:dyDescent="0.2">
      <c r="A484" s="177"/>
      <c r="B484" s="143"/>
      <c r="C484" s="144"/>
      <c r="D484" s="143"/>
      <c r="E484" s="144"/>
      <c r="F484" s="145"/>
      <c r="G484" s="143"/>
      <c r="H484" s="144"/>
      <c r="I484" s="151"/>
      <c r="J484" s="152"/>
    </row>
    <row r="485" spans="1:10" s="139" customFormat="1" x14ac:dyDescent="0.2">
      <c r="A485" s="159" t="s">
        <v>88</v>
      </c>
      <c r="B485" s="65"/>
      <c r="C485" s="66"/>
      <c r="D485" s="65"/>
      <c r="E485" s="66"/>
      <c r="F485" s="67"/>
      <c r="G485" s="65"/>
      <c r="H485" s="66"/>
      <c r="I485" s="20"/>
      <c r="J485" s="21"/>
    </row>
    <row r="486" spans="1:10" x14ac:dyDescent="0.2">
      <c r="A486" s="158" t="s">
        <v>208</v>
      </c>
      <c r="B486" s="65">
        <v>0</v>
      </c>
      <c r="C486" s="66">
        <v>4</v>
      </c>
      <c r="D486" s="65">
        <v>42</v>
      </c>
      <c r="E486" s="66">
        <v>35</v>
      </c>
      <c r="F486" s="67"/>
      <c r="G486" s="65">
        <f t="shared" ref="G486:G494" si="84">B486-C486</f>
        <v>-4</v>
      </c>
      <c r="H486" s="66">
        <f t="shared" ref="H486:H494" si="85">D486-E486</f>
        <v>7</v>
      </c>
      <c r="I486" s="20">
        <f t="shared" ref="I486:I494" si="86">IF(C486=0, "-", IF(G486/C486&lt;10, G486/C486, "&gt;999%"))</f>
        <v>-1</v>
      </c>
      <c r="J486" s="21">
        <f t="shared" ref="J486:J494" si="87">IF(E486=0, "-", IF(H486/E486&lt;10, H486/E486, "&gt;999%"))</f>
        <v>0.2</v>
      </c>
    </row>
    <row r="487" spans="1:10" x14ac:dyDescent="0.2">
      <c r="A487" s="158" t="s">
        <v>382</v>
      </c>
      <c r="B487" s="65">
        <v>3</v>
      </c>
      <c r="C487" s="66">
        <v>9</v>
      </c>
      <c r="D487" s="65">
        <v>129</v>
      </c>
      <c r="E487" s="66">
        <v>25</v>
      </c>
      <c r="F487" s="67"/>
      <c r="G487" s="65">
        <f t="shared" si="84"/>
        <v>-6</v>
      </c>
      <c r="H487" s="66">
        <f t="shared" si="85"/>
        <v>104</v>
      </c>
      <c r="I487" s="20">
        <f t="shared" si="86"/>
        <v>-0.66666666666666663</v>
      </c>
      <c r="J487" s="21">
        <f t="shared" si="87"/>
        <v>4.16</v>
      </c>
    </row>
    <row r="488" spans="1:10" x14ac:dyDescent="0.2">
      <c r="A488" s="158" t="s">
        <v>415</v>
      </c>
      <c r="B488" s="65">
        <v>3</v>
      </c>
      <c r="C488" s="66">
        <v>5</v>
      </c>
      <c r="D488" s="65">
        <v>85</v>
      </c>
      <c r="E488" s="66">
        <v>61</v>
      </c>
      <c r="F488" s="67"/>
      <c r="G488" s="65">
        <f t="shared" si="84"/>
        <v>-2</v>
      </c>
      <c r="H488" s="66">
        <f t="shared" si="85"/>
        <v>24</v>
      </c>
      <c r="I488" s="20">
        <f t="shared" si="86"/>
        <v>-0.4</v>
      </c>
      <c r="J488" s="21">
        <f t="shared" si="87"/>
        <v>0.39344262295081966</v>
      </c>
    </row>
    <row r="489" spans="1:10" x14ac:dyDescent="0.2">
      <c r="A489" s="158" t="s">
        <v>453</v>
      </c>
      <c r="B489" s="65">
        <v>2</v>
      </c>
      <c r="C489" s="66">
        <v>7</v>
      </c>
      <c r="D489" s="65">
        <v>102</v>
      </c>
      <c r="E489" s="66">
        <v>87</v>
      </c>
      <c r="F489" s="67"/>
      <c r="G489" s="65">
        <f t="shared" si="84"/>
        <v>-5</v>
      </c>
      <c r="H489" s="66">
        <f t="shared" si="85"/>
        <v>15</v>
      </c>
      <c r="I489" s="20">
        <f t="shared" si="86"/>
        <v>-0.7142857142857143</v>
      </c>
      <c r="J489" s="21">
        <f t="shared" si="87"/>
        <v>0.17241379310344829</v>
      </c>
    </row>
    <row r="490" spans="1:10" x14ac:dyDescent="0.2">
      <c r="A490" s="158" t="s">
        <v>251</v>
      </c>
      <c r="B490" s="65">
        <v>3</v>
      </c>
      <c r="C490" s="66">
        <v>17</v>
      </c>
      <c r="D490" s="65">
        <v>64</v>
      </c>
      <c r="E490" s="66">
        <v>124</v>
      </c>
      <c r="F490" s="67"/>
      <c r="G490" s="65">
        <f t="shared" si="84"/>
        <v>-14</v>
      </c>
      <c r="H490" s="66">
        <f t="shared" si="85"/>
        <v>-60</v>
      </c>
      <c r="I490" s="20">
        <f t="shared" si="86"/>
        <v>-0.82352941176470584</v>
      </c>
      <c r="J490" s="21">
        <f t="shared" si="87"/>
        <v>-0.4838709677419355</v>
      </c>
    </row>
    <row r="491" spans="1:10" x14ac:dyDescent="0.2">
      <c r="A491" s="158" t="s">
        <v>228</v>
      </c>
      <c r="B491" s="65">
        <v>0</v>
      </c>
      <c r="C491" s="66">
        <v>0</v>
      </c>
      <c r="D491" s="65">
        <v>0</v>
      </c>
      <c r="E491" s="66">
        <v>6</v>
      </c>
      <c r="F491" s="67"/>
      <c r="G491" s="65">
        <f t="shared" si="84"/>
        <v>0</v>
      </c>
      <c r="H491" s="66">
        <f t="shared" si="85"/>
        <v>-6</v>
      </c>
      <c r="I491" s="20" t="str">
        <f t="shared" si="86"/>
        <v>-</v>
      </c>
      <c r="J491" s="21">
        <f t="shared" si="87"/>
        <v>-1</v>
      </c>
    </row>
    <row r="492" spans="1:10" x14ac:dyDescent="0.2">
      <c r="A492" s="158" t="s">
        <v>229</v>
      </c>
      <c r="B492" s="65">
        <v>3</v>
      </c>
      <c r="C492" s="66">
        <v>0</v>
      </c>
      <c r="D492" s="65">
        <v>49</v>
      </c>
      <c r="E492" s="66">
        <v>2</v>
      </c>
      <c r="F492" s="67"/>
      <c r="G492" s="65">
        <f t="shared" si="84"/>
        <v>3</v>
      </c>
      <c r="H492" s="66">
        <f t="shared" si="85"/>
        <v>47</v>
      </c>
      <c r="I492" s="20" t="str">
        <f t="shared" si="86"/>
        <v>-</v>
      </c>
      <c r="J492" s="21" t="str">
        <f t="shared" si="87"/>
        <v>&gt;999%</v>
      </c>
    </row>
    <row r="493" spans="1:10" x14ac:dyDescent="0.2">
      <c r="A493" s="158" t="s">
        <v>274</v>
      </c>
      <c r="B493" s="65">
        <v>7</v>
      </c>
      <c r="C493" s="66">
        <v>1</v>
      </c>
      <c r="D493" s="65">
        <v>44</v>
      </c>
      <c r="E493" s="66">
        <v>14</v>
      </c>
      <c r="F493" s="67"/>
      <c r="G493" s="65">
        <f t="shared" si="84"/>
        <v>6</v>
      </c>
      <c r="H493" s="66">
        <f t="shared" si="85"/>
        <v>30</v>
      </c>
      <c r="I493" s="20">
        <f t="shared" si="86"/>
        <v>6</v>
      </c>
      <c r="J493" s="21">
        <f t="shared" si="87"/>
        <v>2.1428571428571428</v>
      </c>
    </row>
    <row r="494" spans="1:10" s="160" customFormat="1" x14ac:dyDescent="0.2">
      <c r="A494" s="178" t="s">
        <v>698</v>
      </c>
      <c r="B494" s="71">
        <v>21</v>
      </c>
      <c r="C494" s="72">
        <v>43</v>
      </c>
      <c r="D494" s="71">
        <v>515</v>
      </c>
      <c r="E494" s="72">
        <v>354</v>
      </c>
      <c r="F494" s="73"/>
      <c r="G494" s="71">
        <f t="shared" si="84"/>
        <v>-22</v>
      </c>
      <c r="H494" s="72">
        <f t="shared" si="85"/>
        <v>161</v>
      </c>
      <c r="I494" s="37">
        <f t="shared" si="86"/>
        <v>-0.51162790697674421</v>
      </c>
      <c r="J494" s="38">
        <f t="shared" si="87"/>
        <v>0.45480225988700562</v>
      </c>
    </row>
    <row r="495" spans="1:10" x14ac:dyDescent="0.2">
      <c r="A495" s="177"/>
      <c r="B495" s="143"/>
      <c r="C495" s="144"/>
      <c r="D495" s="143"/>
      <c r="E495" s="144"/>
      <c r="F495" s="145"/>
      <c r="G495" s="143"/>
      <c r="H495" s="144"/>
      <c r="I495" s="151"/>
      <c r="J495" s="152"/>
    </row>
    <row r="496" spans="1:10" s="139" customFormat="1" x14ac:dyDescent="0.2">
      <c r="A496" s="159" t="s">
        <v>89</v>
      </c>
      <c r="B496" s="65"/>
      <c r="C496" s="66"/>
      <c r="D496" s="65"/>
      <c r="E496" s="66"/>
      <c r="F496" s="67"/>
      <c r="G496" s="65"/>
      <c r="H496" s="66"/>
      <c r="I496" s="20"/>
      <c r="J496" s="21"/>
    </row>
    <row r="497" spans="1:10" x14ac:dyDescent="0.2">
      <c r="A497" s="158" t="s">
        <v>416</v>
      </c>
      <c r="B497" s="65">
        <v>1</v>
      </c>
      <c r="C497" s="66">
        <v>3</v>
      </c>
      <c r="D497" s="65">
        <v>36</v>
      </c>
      <c r="E497" s="66">
        <v>32</v>
      </c>
      <c r="F497" s="67"/>
      <c r="G497" s="65">
        <f t="shared" ref="G497:G502" si="88">B497-C497</f>
        <v>-2</v>
      </c>
      <c r="H497" s="66">
        <f t="shared" ref="H497:H502" si="89">D497-E497</f>
        <v>4</v>
      </c>
      <c r="I497" s="20">
        <f t="shared" ref="I497:I502" si="90">IF(C497=0, "-", IF(G497/C497&lt;10, G497/C497, "&gt;999%"))</f>
        <v>-0.66666666666666663</v>
      </c>
      <c r="J497" s="21">
        <f t="shared" ref="J497:J502" si="91">IF(E497=0, "-", IF(H497/E497&lt;10, H497/E497, "&gt;999%"))</f>
        <v>0.125</v>
      </c>
    </row>
    <row r="498" spans="1:10" x14ac:dyDescent="0.2">
      <c r="A498" s="158" t="s">
        <v>541</v>
      </c>
      <c r="B498" s="65">
        <v>6</v>
      </c>
      <c r="C498" s="66">
        <v>22</v>
      </c>
      <c r="D498" s="65">
        <v>229</v>
      </c>
      <c r="E498" s="66">
        <v>122</v>
      </c>
      <c r="F498" s="67"/>
      <c r="G498" s="65">
        <f t="shared" si="88"/>
        <v>-16</v>
      </c>
      <c r="H498" s="66">
        <f t="shared" si="89"/>
        <v>107</v>
      </c>
      <c r="I498" s="20">
        <f t="shared" si="90"/>
        <v>-0.72727272727272729</v>
      </c>
      <c r="J498" s="21">
        <f t="shared" si="91"/>
        <v>0.87704918032786883</v>
      </c>
    </row>
    <row r="499" spans="1:10" x14ac:dyDescent="0.2">
      <c r="A499" s="158" t="s">
        <v>454</v>
      </c>
      <c r="B499" s="65">
        <v>12</v>
      </c>
      <c r="C499" s="66">
        <v>4</v>
      </c>
      <c r="D499" s="65">
        <v>138</v>
      </c>
      <c r="E499" s="66">
        <v>42</v>
      </c>
      <c r="F499" s="67"/>
      <c r="G499" s="65">
        <f t="shared" si="88"/>
        <v>8</v>
      </c>
      <c r="H499" s="66">
        <f t="shared" si="89"/>
        <v>96</v>
      </c>
      <c r="I499" s="20">
        <f t="shared" si="90"/>
        <v>2</v>
      </c>
      <c r="J499" s="21">
        <f t="shared" si="91"/>
        <v>2.2857142857142856</v>
      </c>
    </row>
    <row r="500" spans="1:10" x14ac:dyDescent="0.2">
      <c r="A500" s="158" t="s">
        <v>359</v>
      </c>
      <c r="B500" s="65">
        <v>0</v>
      </c>
      <c r="C500" s="66">
        <v>0</v>
      </c>
      <c r="D500" s="65">
        <v>0</v>
      </c>
      <c r="E500" s="66">
        <v>4</v>
      </c>
      <c r="F500" s="67"/>
      <c r="G500" s="65">
        <f t="shared" si="88"/>
        <v>0</v>
      </c>
      <c r="H500" s="66">
        <f t="shared" si="89"/>
        <v>-4</v>
      </c>
      <c r="I500" s="20" t="str">
        <f t="shared" si="90"/>
        <v>-</v>
      </c>
      <c r="J500" s="21">
        <f t="shared" si="91"/>
        <v>-1</v>
      </c>
    </row>
    <row r="501" spans="1:10" x14ac:dyDescent="0.2">
      <c r="A501" s="158" t="s">
        <v>383</v>
      </c>
      <c r="B501" s="65">
        <v>0</v>
      </c>
      <c r="C501" s="66">
        <v>0</v>
      </c>
      <c r="D501" s="65">
        <v>0</v>
      </c>
      <c r="E501" s="66">
        <v>1</v>
      </c>
      <c r="F501" s="67"/>
      <c r="G501" s="65">
        <f t="shared" si="88"/>
        <v>0</v>
      </c>
      <c r="H501" s="66">
        <f t="shared" si="89"/>
        <v>-1</v>
      </c>
      <c r="I501" s="20" t="str">
        <f t="shared" si="90"/>
        <v>-</v>
      </c>
      <c r="J501" s="21">
        <f t="shared" si="91"/>
        <v>-1</v>
      </c>
    </row>
    <row r="502" spans="1:10" s="160" customFormat="1" x14ac:dyDescent="0.2">
      <c r="A502" s="178" t="s">
        <v>699</v>
      </c>
      <c r="B502" s="71">
        <v>19</v>
      </c>
      <c r="C502" s="72">
        <v>29</v>
      </c>
      <c r="D502" s="71">
        <v>403</v>
      </c>
      <c r="E502" s="72">
        <v>201</v>
      </c>
      <c r="F502" s="73"/>
      <c r="G502" s="71">
        <f t="shared" si="88"/>
        <v>-10</v>
      </c>
      <c r="H502" s="72">
        <f t="shared" si="89"/>
        <v>202</v>
      </c>
      <c r="I502" s="37">
        <f t="shared" si="90"/>
        <v>-0.34482758620689657</v>
      </c>
      <c r="J502" s="38">
        <f t="shared" si="91"/>
        <v>1.0049751243781095</v>
      </c>
    </row>
    <row r="503" spans="1:10" x14ac:dyDescent="0.2">
      <c r="A503" s="177"/>
      <c r="B503" s="143"/>
      <c r="C503" s="144"/>
      <c r="D503" s="143"/>
      <c r="E503" s="144"/>
      <c r="F503" s="145"/>
      <c r="G503" s="143"/>
      <c r="H503" s="144"/>
      <c r="I503" s="151"/>
      <c r="J503" s="152"/>
    </row>
    <row r="504" spans="1:10" s="139" customFormat="1" x14ac:dyDescent="0.2">
      <c r="A504" s="159" t="s">
        <v>90</v>
      </c>
      <c r="B504" s="65"/>
      <c r="C504" s="66"/>
      <c r="D504" s="65"/>
      <c r="E504" s="66"/>
      <c r="F504" s="67"/>
      <c r="G504" s="65"/>
      <c r="H504" s="66"/>
      <c r="I504" s="20"/>
      <c r="J504" s="21"/>
    </row>
    <row r="505" spans="1:10" x14ac:dyDescent="0.2">
      <c r="A505" s="158" t="s">
        <v>318</v>
      </c>
      <c r="B505" s="65">
        <v>0</v>
      </c>
      <c r="C505" s="66">
        <v>5</v>
      </c>
      <c r="D505" s="65">
        <v>19</v>
      </c>
      <c r="E505" s="66">
        <v>36</v>
      </c>
      <c r="F505" s="67"/>
      <c r="G505" s="65">
        <f t="shared" ref="G505:G513" si="92">B505-C505</f>
        <v>-5</v>
      </c>
      <c r="H505" s="66">
        <f t="shared" ref="H505:H513" si="93">D505-E505</f>
        <v>-17</v>
      </c>
      <c r="I505" s="20">
        <f t="shared" ref="I505:I513" si="94">IF(C505=0, "-", IF(G505/C505&lt;10, G505/C505, "&gt;999%"))</f>
        <v>-1</v>
      </c>
      <c r="J505" s="21">
        <f t="shared" ref="J505:J513" si="95">IF(E505=0, "-", IF(H505/E505&lt;10, H505/E505, "&gt;999%"))</f>
        <v>-0.47222222222222221</v>
      </c>
    </row>
    <row r="506" spans="1:10" x14ac:dyDescent="0.2">
      <c r="A506" s="158" t="s">
        <v>417</v>
      </c>
      <c r="B506" s="65">
        <v>137</v>
      </c>
      <c r="C506" s="66">
        <v>93</v>
      </c>
      <c r="D506" s="65">
        <v>1181</v>
      </c>
      <c r="E506" s="66">
        <v>1081</v>
      </c>
      <c r="F506" s="67"/>
      <c r="G506" s="65">
        <f t="shared" si="92"/>
        <v>44</v>
      </c>
      <c r="H506" s="66">
        <f t="shared" si="93"/>
        <v>100</v>
      </c>
      <c r="I506" s="20">
        <f t="shared" si="94"/>
        <v>0.4731182795698925</v>
      </c>
      <c r="J506" s="21">
        <f t="shared" si="95"/>
        <v>9.2506938020351523E-2</v>
      </c>
    </row>
    <row r="507" spans="1:10" x14ac:dyDescent="0.2">
      <c r="A507" s="158" t="s">
        <v>230</v>
      </c>
      <c r="B507" s="65">
        <v>16</v>
      </c>
      <c r="C507" s="66">
        <v>26</v>
      </c>
      <c r="D507" s="65">
        <v>279</v>
      </c>
      <c r="E507" s="66">
        <v>258</v>
      </c>
      <c r="F507" s="67"/>
      <c r="G507" s="65">
        <f t="shared" si="92"/>
        <v>-10</v>
      </c>
      <c r="H507" s="66">
        <f t="shared" si="93"/>
        <v>21</v>
      </c>
      <c r="I507" s="20">
        <f t="shared" si="94"/>
        <v>-0.38461538461538464</v>
      </c>
      <c r="J507" s="21">
        <f t="shared" si="95"/>
        <v>8.1395348837209308E-2</v>
      </c>
    </row>
    <row r="508" spans="1:10" x14ac:dyDescent="0.2">
      <c r="A508" s="158" t="s">
        <v>252</v>
      </c>
      <c r="B508" s="65">
        <v>0</v>
      </c>
      <c r="C508" s="66">
        <v>0</v>
      </c>
      <c r="D508" s="65">
        <v>1</v>
      </c>
      <c r="E508" s="66">
        <v>22</v>
      </c>
      <c r="F508" s="67"/>
      <c r="G508" s="65">
        <f t="shared" si="92"/>
        <v>0</v>
      </c>
      <c r="H508" s="66">
        <f t="shared" si="93"/>
        <v>-21</v>
      </c>
      <c r="I508" s="20" t="str">
        <f t="shared" si="94"/>
        <v>-</v>
      </c>
      <c r="J508" s="21">
        <f t="shared" si="95"/>
        <v>-0.95454545454545459</v>
      </c>
    </row>
    <row r="509" spans="1:10" x14ac:dyDescent="0.2">
      <c r="A509" s="158" t="s">
        <v>253</v>
      </c>
      <c r="B509" s="65">
        <v>0</v>
      </c>
      <c r="C509" s="66">
        <v>3</v>
      </c>
      <c r="D509" s="65">
        <v>48</v>
      </c>
      <c r="E509" s="66">
        <v>162</v>
      </c>
      <c r="F509" s="67"/>
      <c r="G509" s="65">
        <f t="shared" si="92"/>
        <v>-3</v>
      </c>
      <c r="H509" s="66">
        <f t="shared" si="93"/>
        <v>-114</v>
      </c>
      <c r="I509" s="20">
        <f t="shared" si="94"/>
        <v>-1</v>
      </c>
      <c r="J509" s="21">
        <f t="shared" si="95"/>
        <v>-0.70370370370370372</v>
      </c>
    </row>
    <row r="510" spans="1:10" x14ac:dyDescent="0.2">
      <c r="A510" s="158" t="s">
        <v>455</v>
      </c>
      <c r="B510" s="65">
        <v>65</v>
      </c>
      <c r="C510" s="66">
        <v>25</v>
      </c>
      <c r="D510" s="65">
        <v>827</v>
      </c>
      <c r="E510" s="66">
        <v>464</v>
      </c>
      <c r="F510" s="67"/>
      <c r="G510" s="65">
        <f t="shared" si="92"/>
        <v>40</v>
      </c>
      <c r="H510" s="66">
        <f t="shared" si="93"/>
        <v>363</v>
      </c>
      <c r="I510" s="20">
        <f t="shared" si="94"/>
        <v>1.6</v>
      </c>
      <c r="J510" s="21">
        <f t="shared" si="95"/>
        <v>0.78232758620689657</v>
      </c>
    </row>
    <row r="511" spans="1:10" x14ac:dyDescent="0.2">
      <c r="A511" s="158" t="s">
        <v>231</v>
      </c>
      <c r="B511" s="65">
        <v>7</v>
      </c>
      <c r="C511" s="66">
        <v>7</v>
      </c>
      <c r="D511" s="65">
        <v>99</v>
      </c>
      <c r="E511" s="66">
        <v>110</v>
      </c>
      <c r="F511" s="67"/>
      <c r="G511" s="65">
        <f t="shared" si="92"/>
        <v>0</v>
      </c>
      <c r="H511" s="66">
        <f t="shared" si="93"/>
        <v>-11</v>
      </c>
      <c r="I511" s="20">
        <f t="shared" si="94"/>
        <v>0</v>
      </c>
      <c r="J511" s="21">
        <f t="shared" si="95"/>
        <v>-0.1</v>
      </c>
    </row>
    <row r="512" spans="1:10" x14ac:dyDescent="0.2">
      <c r="A512" s="158" t="s">
        <v>384</v>
      </c>
      <c r="B512" s="65">
        <v>22</v>
      </c>
      <c r="C512" s="66">
        <v>83</v>
      </c>
      <c r="D512" s="65">
        <v>858</v>
      </c>
      <c r="E512" s="66">
        <v>684</v>
      </c>
      <c r="F512" s="67"/>
      <c r="G512" s="65">
        <f t="shared" si="92"/>
        <v>-61</v>
      </c>
      <c r="H512" s="66">
        <f t="shared" si="93"/>
        <v>174</v>
      </c>
      <c r="I512" s="20">
        <f t="shared" si="94"/>
        <v>-0.73493975903614461</v>
      </c>
      <c r="J512" s="21">
        <f t="shared" si="95"/>
        <v>0.25438596491228072</v>
      </c>
    </row>
    <row r="513" spans="1:10" s="160" customFormat="1" x14ac:dyDescent="0.2">
      <c r="A513" s="178" t="s">
        <v>700</v>
      </c>
      <c r="B513" s="71">
        <v>247</v>
      </c>
      <c r="C513" s="72">
        <v>242</v>
      </c>
      <c r="D513" s="71">
        <v>3312</v>
      </c>
      <c r="E513" s="72">
        <v>2817</v>
      </c>
      <c r="F513" s="73"/>
      <c r="G513" s="71">
        <f t="shared" si="92"/>
        <v>5</v>
      </c>
      <c r="H513" s="72">
        <f t="shared" si="93"/>
        <v>495</v>
      </c>
      <c r="I513" s="37">
        <f t="shared" si="94"/>
        <v>2.0661157024793389E-2</v>
      </c>
      <c r="J513" s="38">
        <f t="shared" si="95"/>
        <v>0.1757188498402556</v>
      </c>
    </row>
    <row r="514" spans="1:10" x14ac:dyDescent="0.2">
      <c r="A514" s="177"/>
      <c r="B514" s="143"/>
      <c r="C514" s="144"/>
      <c r="D514" s="143"/>
      <c r="E514" s="144"/>
      <c r="F514" s="145"/>
      <c r="G514" s="143"/>
      <c r="H514" s="144"/>
      <c r="I514" s="151"/>
      <c r="J514" s="152"/>
    </row>
    <row r="515" spans="1:10" s="139" customFormat="1" x14ac:dyDescent="0.2">
      <c r="A515" s="159" t="s">
        <v>91</v>
      </c>
      <c r="B515" s="65"/>
      <c r="C515" s="66"/>
      <c r="D515" s="65"/>
      <c r="E515" s="66"/>
      <c r="F515" s="67"/>
      <c r="G515" s="65"/>
      <c r="H515" s="66"/>
      <c r="I515" s="20"/>
      <c r="J515" s="21"/>
    </row>
    <row r="516" spans="1:10" x14ac:dyDescent="0.2">
      <c r="A516" s="158" t="s">
        <v>209</v>
      </c>
      <c r="B516" s="65">
        <v>35</v>
      </c>
      <c r="C516" s="66">
        <v>73</v>
      </c>
      <c r="D516" s="65">
        <v>592</v>
      </c>
      <c r="E516" s="66">
        <v>523</v>
      </c>
      <c r="F516" s="67"/>
      <c r="G516" s="65">
        <f t="shared" ref="G516:G522" si="96">B516-C516</f>
        <v>-38</v>
      </c>
      <c r="H516" s="66">
        <f t="shared" ref="H516:H522" si="97">D516-E516</f>
        <v>69</v>
      </c>
      <c r="I516" s="20">
        <f t="shared" ref="I516:I522" si="98">IF(C516=0, "-", IF(G516/C516&lt;10, G516/C516, "&gt;999%"))</f>
        <v>-0.52054794520547942</v>
      </c>
      <c r="J516" s="21">
        <f t="shared" ref="J516:J522" si="99">IF(E516=0, "-", IF(H516/E516&lt;10, H516/E516, "&gt;999%"))</f>
        <v>0.13193116634799235</v>
      </c>
    </row>
    <row r="517" spans="1:10" x14ac:dyDescent="0.2">
      <c r="A517" s="158" t="s">
        <v>360</v>
      </c>
      <c r="B517" s="65">
        <v>55</v>
      </c>
      <c r="C517" s="66">
        <v>16</v>
      </c>
      <c r="D517" s="65">
        <v>289</v>
      </c>
      <c r="E517" s="66">
        <v>61</v>
      </c>
      <c r="F517" s="67"/>
      <c r="G517" s="65">
        <f t="shared" si="96"/>
        <v>39</v>
      </c>
      <c r="H517" s="66">
        <f t="shared" si="97"/>
        <v>228</v>
      </c>
      <c r="I517" s="20">
        <f t="shared" si="98"/>
        <v>2.4375</v>
      </c>
      <c r="J517" s="21">
        <f t="shared" si="99"/>
        <v>3.737704918032787</v>
      </c>
    </row>
    <row r="518" spans="1:10" x14ac:dyDescent="0.2">
      <c r="A518" s="158" t="s">
        <v>361</v>
      </c>
      <c r="B518" s="65">
        <v>74</v>
      </c>
      <c r="C518" s="66">
        <v>26</v>
      </c>
      <c r="D518" s="65">
        <v>379</v>
      </c>
      <c r="E518" s="66">
        <v>284</v>
      </c>
      <c r="F518" s="67"/>
      <c r="G518" s="65">
        <f t="shared" si="96"/>
        <v>48</v>
      </c>
      <c r="H518" s="66">
        <f t="shared" si="97"/>
        <v>95</v>
      </c>
      <c r="I518" s="20">
        <f t="shared" si="98"/>
        <v>1.8461538461538463</v>
      </c>
      <c r="J518" s="21">
        <f t="shared" si="99"/>
        <v>0.33450704225352113</v>
      </c>
    </row>
    <row r="519" spans="1:10" x14ac:dyDescent="0.2">
      <c r="A519" s="158" t="s">
        <v>385</v>
      </c>
      <c r="B519" s="65">
        <v>6</v>
      </c>
      <c r="C519" s="66">
        <v>13</v>
      </c>
      <c r="D519" s="65">
        <v>68</v>
      </c>
      <c r="E519" s="66">
        <v>83</v>
      </c>
      <c r="F519" s="67"/>
      <c r="G519" s="65">
        <f t="shared" si="96"/>
        <v>-7</v>
      </c>
      <c r="H519" s="66">
        <f t="shared" si="97"/>
        <v>-15</v>
      </c>
      <c r="I519" s="20">
        <f t="shared" si="98"/>
        <v>-0.53846153846153844</v>
      </c>
      <c r="J519" s="21">
        <f t="shared" si="99"/>
        <v>-0.18072289156626506</v>
      </c>
    </row>
    <row r="520" spans="1:10" x14ac:dyDescent="0.2">
      <c r="A520" s="158" t="s">
        <v>210</v>
      </c>
      <c r="B520" s="65">
        <v>53</v>
      </c>
      <c r="C520" s="66">
        <v>73</v>
      </c>
      <c r="D520" s="65">
        <v>581</v>
      </c>
      <c r="E520" s="66">
        <v>546</v>
      </c>
      <c r="F520" s="67"/>
      <c r="G520" s="65">
        <f t="shared" si="96"/>
        <v>-20</v>
      </c>
      <c r="H520" s="66">
        <f t="shared" si="97"/>
        <v>35</v>
      </c>
      <c r="I520" s="20">
        <f t="shared" si="98"/>
        <v>-0.27397260273972601</v>
      </c>
      <c r="J520" s="21">
        <f t="shared" si="99"/>
        <v>6.4102564102564097E-2</v>
      </c>
    </row>
    <row r="521" spans="1:10" x14ac:dyDescent="0.2">
      <c r="A521" s="158" t="s">
        <v>386</v>
      </c>
      <c r="B521" s="65">
        <v>24</v>
      </c>
      <c r="C521" s="66">
        <v>48</v>
      </c>
      <c r="D521" s="65">
        <v>602</v>
      </c>
      <c r="E521" s="66">
        <v>793</v>
      </c>
      <c r="F521" s="67"/>
      <c r="G521" s="65">
        <f t="shared" si="96"/>
        <v>-24</v>
      </c>
      <c r="H521" s="66">
        <f t="shared" si="97"/>
        <v>-191</v>
      </c>
      <c r="I521" s="20">
        <f t="shared" si="98"/>
        <v>-0.5</v>
      </c>
      <c r="J521" s="21">
        <f t="shared" si="99"/>
        <v>-0.24085750315258511</v>
      </c>
    </row>
    <row r="522" spans="1:10" s="160" customFormat="1" x14ac:dyDescent="0.2">
      <c r="A522" s="178" t="s">
        <v>701</v>
      </c>
      <c r="B522" s="71">
        <v>247</v>
      </c>
      <c r="C522" s="72">
        <v>249</v>
      </c>
      <c r="D522" s="71">
        <v>2511</v>
      </c>
      <c r="E522" s="72">
        <v>2290</v>
      </c>
      <c r="F522" s="73"/>
      <c r="G522" s="71">
        <f t="shared" si="96"/>
        <v>-2</v>
      </c>
      <c r="H522" s="72">
        <f t="shared" si="97"/>
        <v>221</v>
      </c>
      <c r="I522" s="37">
        <f t="shared" si="98"/>
        <v>-8.0321285140562242E-3</v>
      </c>
      <c r="J522" s="38">
        <f t="shared" si="99"/>
        <v>9.6506550218340606E-2</v>
      </c>
    </row>
    <row r="523" spans="1:10" x14ac:dyDescent="0.2">
      <c r="A523" s="177"/>
      <c r="B523" s="143"/>
      <c r="C523" s="144"/>
      <c r="D523" s="143"/>
      <c r="E523" s="144"/>
      <c r="F523" s="145"/>
      <c r="G523" s="143"/>
      <c r="H523" s="144"/>
      <c r="I523" s="151"/>
      <c r="J523" s="152"/>
    </row>
    <row r="524" spans="1:10" s="139" customFormat="1" x14ac:dyDescent="0.2">
      <c r="A524" s="159" t="s">
        <v>92</v>
      </c>
      <c r="B524" s="65"/>
      <c r="C524" s="66"/>
      <c r="D524" s="65"/>
      <c r="E524" s="66"/>
      <c r="F524" s="67"/>
      <c r="G524" s="65"/>
      <c r="H524" s="66"/>
      <c r="I524" s="20"/>
      <c r="J524" s="21"/>
    </row>
    <row r="525" spans="1:10" x14ac:dyDescent="0.2">
      <c r="A525" s="158" t="s">
        <v>319</v>
      </c>
      <c r="B525" s="65">
        <v>0</v>
      </c>
      <c r="C525" s="66">
        <v>2</v>
      </c>
      <c r="D525" s="65">
        <v>15</v>
      </c>
      <c r="E525" s="66">
        <v>20</v>
      </c>
      <c r="F525" s="67"/>
      <c r="G525" s="65">
        <f t="shared" ref="G525:G548" si="100">B525-C525</f>
        <v>-2</v>
      </c>
      <c r="H525" s="66">
        <f t="shared" ref="H525:H548" si="101">D525-E525</f>
        <v>-5</v>
      </c>
      <c r="I525" s="20">
        <f t="shared" ref="I525:I548" si="102">IF(C525=0, "-", IF(G525/C525&lt;10, G525/C525, "&gt;999%"))</f>
        <v>-1</v>
      </c>
      <c r="J525" s="21">
        <f t="shared" ref="J525:J548" si="103">IF(E525=0, "-", IF(H525/E525&lt;10, H525/E525, "&gt;999%"))</f>
        <v>-0.25</v>
      </c>
    </row>
    <row r="526" spans="1:10" x14ac:dyDescent="0.2">
      <c r="A526" s="158" t="s">
        <v>254</v>
      </c>
      <c r="B526" s="65">
        <v>127</v>
      </c>
      <c r="C526" s="66">
        <v>79</v>
      </c>
      <c r="D526" s="65">
        <v>1276</v>
      </c>
      <c r="E526" s="66">
        <v>1275</v>
      </c>
      <c r="F526" s="67"/>
      <c r="G526" s="65">
        <f t="shared" si="100"/>
        <v>48</v>
      </c>
      <c r="H526" s="66">
        <f t="shared" si="101"/>
        <v>1</v>
      </c>
      <c r="I526" s="20">
        <f t="shared" si="102"/>
        <v>0.60759493670886078</v>
      </c>
      <c r="J526" s="21">
        <f t="shared" si="103"/>
        <v>7.8431372549019605E-4</v>
      </c>
    </row>
    <row r="527" spans="1:10" x14ac:dyDescent="0.2">
      <c r="A527" s="158" t="s">
        <v>387</v>
      </c>
      <c r="B527" s="65">
        <v>55</v>
      </c>
      <c r="C527" s="66">
        <v>75</v>
      </c>
      <c r="D527" s="65">
        <v>576</v>
      </c>
      <c r="E527" s="66">
        <v>674</v>
      </c>
      <c r="F527" s="67"/>
      <c r="G527" s="65">
        <f t="shared" si="100"/>
        <v>-20</v>
      </c>
      <c r="H527" s="66">
        <f t="shared" si="101"/>
        <v>-98</v>
      </c>
      <c r="I527" s="20">
        <f t="shared" si="102"/>
        <v>-0.26666666666666666</v>
      </c>
      <c r="J527" s="21">
        <f t="shared" si="103"/>
        <v>-0.14540059347181009</v>
      </c>
    </row>
    <row r="528" spans="1:10" x14ac:dyDescent="0.2">
      <c r="A528" s="158" t="s">
        <v>499</v>
      </c>
      <c r="B528" s="65">
        <v>3</v>
      </c>
      <c r="C528" s="66">
        <v>11</v>
      </c>
      <c r="D528" s="65">
        <v>79</v>
      </c>
      <c r="E528" s="66">
        <v>95</v>
      </c>
      <c r="F528" s="67"/>
      <c r="G528" s="65">
        <f t="shared" si="100"/>
        <v>-8</v>
      </c>
      <c r="H528" s="66">
        <f t="shared" si="101"/>
        <v>-16</v>
      </c>
      <c r="I528" s="20">
        <f t="shared" si="102"/>
        <v>-0.72727272727272729</v>
      </c>
      <c r="J528" s="21">
        <f t="shared" si="103"/>
        <v>-0.16842105263157894</v>
      </c>
    </row>
    <row r="529" spans="1:10" x14ac:dyDescent="0.2">
      <c r="A529" s="158" t="s">
        <v>232</v>
      </c>
      <c r="B529" s="65">
        <v>127</v>
      </c>
      <c r="C529" s="66">
        <v>185</v>
      </c>
      <c r="D529" s="65">
        <v>2836</v>
      </c>
      <c r="E529" s="66">
        <v>2189</v>
      </c>
      <c r="F529" s="67"/>
      <c r="G529" s="65">
        <f t="shared" si="100"/>
        <v>-58</v>
      </c>
      <c r="H529" s="66">
        <f t="shared" si="101"/>
        <v>647</v>
      </c>
      <c r="I529" s="20">
        <f t="shared" si="102"/>
        <v>-0.31351351351351353</v>
      </c>
      <c r="J529" s="21">
        <f t="shared" si="103"/>
        <v>0.29556875285518502</v>
      </c>
    </row>
    <row r="530" spans="1:10" x14ac:dyDescent="0.2">
      <c r="A530" s="158" t="s">
        <v>456</v>
      </c>
      <c r="B530" s="65">
        <v>33</v>
      </c>
      <c r="C530" s="66">
        <v>63</v>
      </c>
      <c r="D530" s="65">
        <v>591</v>
      </c>
      <c r="E530" s="66">
        <v>459</v>
      </c>
      <c r="F530" s="67"/>
      <c r="G530" s="65">
        <f t="shared" si="100"/>
        <v>-30</v>
      </c>
      <c r="H530" s="66">
        <f t="shared" si="101"/>
        <v>132</v>
      </c>
      <c r="I530" s="20">
        <f t="shared" si="102"/>
        <v>-0.47619047619047616</v>
      </c>
      <c r="J530" s="21">
        <f t="shared" si="103"/>
        <v>0.28758169934640521</v>
      </c>
    </row>
    <row r="531" spans="1:10" x14ac:dyDescent="0.2">
      <c r="A531" s="158" t="s">
        <v>309</v>
      </c>
      <c r="B531" s="65">
        <v>4</v>
      </c>
      <c r="C531" s="66">
        <v>1</v>
      </c>
      <c r="D531" s="65">
        <v>32</v>
      </c>
      <c r="E531" s="66">
        <v>27</v>
      </c>
      <c r="F531" s="67"/>
      <c r="G531" s="65">
        <f t="shared" si="100"/>
        <v>3</v>
      </c>
      <c r="H531" s="66">
        <f t="shared" si="101"/>
        <v>5</v>
      </c>
      <c r="I531" s="20">
        <f t="shared" si="102"/>
        <v>3</v>
      </c>
      <c r="J531" s="21">
        <f t="shared" si="103"/>
        <v>0.18518518518518517</v>
      </c>
    </row>
    <row r="532" spans="1:10" x14ac:dyDescent="0.2">
      <c r="A532" s="158" t="s">
        <v>497</v>
      </c>
      <c r="B532" s="65">
        <v>62</v>
      </c>
      <c r="C532" s="66">
        <v>44</v>
      </c>
      <c r="D532" s="65">
        <v>594</v>
      </c>
      <c r="E532" s="66">
        <v>505</v>
      </c>
      <c r="F532" s="67"/>
      <c r="G532" s="65">
        <f t="shared" si="100"/>
        <v>18</v>
      </c>
      <c r="H532" s="66">
        <f t="shared" si="101"/>
        <v>89</v>
      </c>
      <c r="I532" s="20">
        <f t="shared" si="102"/>
        <v>0.40909090909090912</v>
      </c>
      <c r="J532" s="21">
        <f t="shared" si="103"/>
        <v>0.17623762376237623</v>
      </c>
    </row>
    <row r="533" spans="1:10" x14ac:dyDescent="0.2">
      <c r="A533" s="158" t="s">
        <v>513</v>
      </c>
      <c r="B533" s="65">
        <v>49</v>
      </c>
      <c r="C533" s="66">
        <v>46</v>
      </c>
      <c r="D533" s="65">
        <v>574</v>
      </c>
      <c r="E533" s="66">
        <v>334</v>
      </c>
      <c r="F533" s="67"/>
      <c r="G533" s="65">
        <f t="shared" si="100"/>
        <v>3</v>
      </c>
      <c r="H533" s="66">
        <f t="shared" si="101"/>
        <v>240</v>
      </c>
      <c r="I533" s="20">
        <f t="shared" si="102"/>
        <v>6.5217391304347824E-2</v>
      </c>
      <c r="J533" s="21">
        <f t="shared" si="103"/>
        <v>0.71856287425149701</v>
      </c>
    </row>
    <row r="534" spans="1:10" x14ac:dyDescent="0.2">
      <c r="A534" s="158" t="s">
        <v>524</v>
      </c>
      <c r="B534" s="65">
        <v>109</v>
      </c>
      <c r="C534" s="66">
        <v>82</v>
      </c>
      <c r="D534" s="65">
        <v>1156</v>
      </c>
      <c r="E534" s="66">
        <v>910</v>
      </c>
      <c r="F534" s="67"/>
      <c r="G534" s="65">
        <f t="shared" si="100"/>
        <v>27</v>
      </c>
      <c r="H534" s="66">
        <f t="shared" si="101"/>
        <v>246</v>
      </c>
      <c r="I534" s="20">
        <f t="shared" si="102"/>
        <v>0.32926829268292684</v>
      </c>
      <c r="J534" s="21">
        <f t="shared" si="103"/>
        <v>0.27032967032967031</v>
      </c>
    </row>
    <row r="535" spans="1:10" x14ac:dyDescent="0.2">
      <c r="A535" s="158" t="s">
        <v>542</v>
      </c>
      <c r="B535" s="65">
        <v>382</v>
      </c>
      <c r="C535" s="66">
        <v>757</v>
      </c>
      <c r="D535" s="65">
        <v>6182</v>
      </c>
      <c r="E535" s="66">
        <v>6009</v>
      </c>
      <c r="F535" s="67"/>
      <c r="G535" s="65">
        <f t="shared" si="100"/>
        <v>-375</v>
      </c>
      <c r="H535" s="66">
        <f t="shared" si="101"/>
        <v>173</v>
      </c>
      <c r="I535" s="20">
        <f t="shared" si="102"/>
        <v>-0.49537648612945839</v>
      </c>
      <c r="J535" s="21">
        <f t="shared" si="103"/>
        <v>2.8790148111166584E-2</v>
      </c>
    </row>
    <row r="536" spans="1:10" x14ac:dyDescent="0.2">
      <c r="A536" s="158" t="s">
        <v>457</v>
      </c>
      <c r="B536" s="65">
        <v>44</v>
      </c>
      <c r="C536" s="66">
        <v>9</v>
      </c>
      <c r="D536" s="65">
        <v>782</v>
      </c>
      <c r="E536" s="66">
        <v>803</v>
      </c>
      <c r="F536" s="67"/>
      <c r="G536" s="65">
        <f t="shared" si="100"/>
        <v>35</v>
      </c>
      <c r="H536" s="66">
        <f t="shared" si="101"/>
        <v>-21</v>
      </c>
      <c r="I536" s="20">
        <f t="shared" si="102"/>
        <v>3.8888888888888888</v>
      </c>
      <c r="J536" s="21">
        <f t="shared" si="103"/>
        <v>-2.6151930261519303E-2</v>
      </c>
    </row>
    <row r="537" spans="1:10" x14ac:dyDescent="0.2">
      <c r="A537" s="158" t="s">
        <v>543</v>
      </c>
      <c r="B537" s="65">
        <v>142</v>
      </c>
      <c r="C537" s="66">
        <v>241</v>
      </c>
      <c r="D537" s="65">
        <v>2157</v>
      </c>
      <c r="E537" s="66">
        <v>1988</v>
      </c>
      <c r="F537" s="67"/>
      <c r="G537" s="65">
        <f t="shared" si="100"/>
        <v>-99</v>
      </c>
      <c r="H537" s="66">
        <f t="shared" si="101"/>
        <v>169</v>
      </c>
      <c r="I537" s="20">
        <f t="shared" si="102"/>
        <v>-0.41078838174273857</v>
      </c>
      <c r="J537" s="21">
        <f t="shared" si="103"/>
        <v>8.501006036217304E-2</v>
      </c>
    </row>
    <row r="538" spans="1:10" x14ac:dyDescent="0.2">
      <c r="A538" s="158" t="s">
        <v>480</v>
      </c>
      <c r="B538" s="65">
        <v>105</v>
      </c>
      <c r="C538" s="66">
        <v>360</v>
      </c>
      <c r="D538" s="65">
        <v>2381</v>
      </c>
      <c r="E538" s="66">
        <v>2445</v>
      </c>
      <c r="F538" s="67"/>
      <c r="G538" s="65">
        <f t="shared" si="100"/>
        <v>-255</v>
      </c>
      <c r="H538" s="66">
        <f t="shared" si="101"/>
        <v>-64</v>
      </c>
      <c r="I538" s="20">
        <f t="shared" si="102"/>
        <v>-0.70833333333333337</v>
      </c>
      <c r="J538" s="21">
        <f t="shared" si="103"/>
        <v>-2.6175869120654397E-2</v>
      </c>
    </row>
    <row r="539" spans="1:10" x14ac:dyDescent="0.2">
      <c r="A539" s="158" t="s">
        <v>458</v>
      </c>
      <c r="B539" s="65">
        <v>338</v>
      </c>
      <c r="C539" s="66">
        <v>377</v>
      </c>
      <c r="D539" s="65">
        <v>3286</v>
      </c>
      <c r="E539" s="66">
        <v>2698</v>
      </c>
      <c r="F539" s="67"/>
      <c r="G539" s="65">
        <f t="shared" si="100"/>
        <v>-39</v>
      </c>
      <c r="H539" s="66">
        <f t="shared" si="101"/>
        <v>588</v>
      </c>
      <c r="I539" s="20">
        <f t="shared" si="102"/>
        <v>-0.10344827586206896</v>
      </c>
      <c r="J539" s="21">
        <f t="shared" si="103"/>
        <v>0.21793921423276502</v>
      </c>
    </row>
    <row r="540" spans="1:10" x14ac:dyDescent="0.2">
      <c r="A540" s="158" t="s">
        <v>233</v>
      </c>
      <c r="B540" s="65">
        <v>0</v>
      </c>
      <c r="C540" s="66">
        <v>0</v>
      </c>
      <c r="D540" s="65">
        <v>4</v>
      </c>
      <c r="E540" s="66">
        <v>6</v>
      </c>
      <c r="F540" s="67"/>
      <c r="G540" s="65">
        <f t="shared" si="100"/>
        <v>0</v>
      </c>
      <c r="H540" s="66">
        <f t="shared" si="101"/>
        <v>-2</v>
      </c>
      <c r="I540" s="20" t="str">
        <f t="shared" si="102"/>
        <v>-</v>
      </c>
      <c r="J540" s="21">
        <f t="shared" si="103"/>
        <v>-0.33333333333333331</v>
      </c>
    </row>
    <row r="541" spans="1:10" x14ac:dyDescent="0.2">
      <c r="A541" s="158" t="s">
        <v>211</v>
      </c>
      <c r="B541" s="65">
        <v>0</v>
      </c>
      <c r="C541" s="66">
        <v>0</v>
      </c>
      <c r="D541" s="65">
        <v>0</v>
      </c>
      <c r="E541" s="66">
        <v>7</v>
      </c>
      <c r="F541" s="67"/>
      <c r="G541" s="65">
        <f t="shared" si="100"/>
        <v>0</v>
      </c>
      <c r="H541" s="66">
        <f t="shared" si="101"/>
        <v>-7</v>
      </c>
      <c r="I541" s="20" t="str">
        <f t="shared" si="102"/>
        <v>-</v>
      </c>
      <c r="J541" s="21">
        <f t="shared" si="103"/>
        <v>-1</v>
      </c>
    </row>
    <row r="542" spans="1:10" x14ac:dyDescent="0.2">
      <c r="A542" s="158" t="s">
        <v>234</v>
      </c>
      <c r="B542" s="65">
        <v>0</v>
      </c>
      <c r="C542" s="66">
        <v>2</v>
      </c>
      <c r="D542" s="65">
        <v>46</v>
      </c>
      <c r="E542" s="66">
        <v>34</v>
      </c>
      <c r="F542" s="67"/>
      <c r="G542" s="65">
        <f t="shared" si="100"/>
        <v>-2</v>
      </c>
      <c r="H542" s="66">
        <f t="shared" si="101"/>
        <v>12</v>
      </c>
      <c r="I542" s="20">
        <f t="shared" si="102"/>
        <v>-1</v>
      </c>
      <c r="J542" s="21">
        <f t="shared" si="103"/>
        <v>0.35294117647058826</v>
      </c>
    </row>
    <row r="543" spans="1:10" x14ac:dyDescent="0.2">
      <c r="A543" s="158" t="s">
        <v>418</v>
      </c>
      <c r="B543" s="65">
        <v>289</v>
      </c>
      <c r="C543" s="66">
        <v>387</v>
      </c>
      <c r="D543" s="65">
        <v>3490</v>
      </c>
      <c r="E543" s="66">
        <v>3953</v>
      </c>
      <c r="F543" s="67"/>
      <c r="G543" s="65">
        <f t="shared" si="100"/>
        <v>-98</v>
      </c>
      <c r="H543" s="66">
        <f t="shared" si="101"/>
        <v>-463</v>
      </c>
      <c r="I543" s="20">
        <f t="shared" si="102"/>
        <v>-0.25322997416020671</v>
      </c>
      <c r="J543" s="21">
        <f t="shared" si="103"/>
        <v>-0.11712623324057678</v>
      </c>
    </row>
    <row r="544" spans="1:10" x14ac:dyDescent="0.2">
      <c r="A544" s="158" t="s">
        <v>337</v>
      </c>
      <c r="B544" s="65">
        <v>0</v>
      </c>
      <c r="C544" s="66">
        <v>0</v>
      </c>
      <c r="D544" s="65">
        <v>13</v>
      </c>
      <c r="E544" s="66">
        <v>13</v>
      </c>
      <c r="F544" s="67"/>
      <c r="G544" s="65">
        <f t="shared" si="100"/>
        <v>0</v>
      </c>
      <c r="H544" s="66">
        <f t="shared" si="101"/>
        <v>0</v>
      </c>
      <c r="I544" s="20" t="str">
        <f t="shared" si="102"/>
        <v>-</v>
      </c>
      <c r="J544" s="21">
        <f t="shared" si="103"/>
        <v>0</v>
      </c>
    </row>
    <row r="545" spans="1:10" x14ac:dyDescent="0.2">
      <c r="A545" s="158" t="s">
        <v>302</v>
      </c>
      <c r="B545" s="65">
        <v>0</v>
      </c>
      <c r="C545" s="66">
        <v>0</v>
      </c>
      <c r="D545" s="65">
        <v>0</v>
      </c>
      <c r="E545" s="66">
        <v>9</v>
      </c>
      <c r="F545" s="67"/>
      <c r="G545" s="65">
        <f t="shared" si="100"/>
        <v>0</v>
      </c>
      <c r="H545" s="66">
        <f t="shared" si="101"/>
        <v>-9</v>
      </c>
      <c r="I545" s="20" t="str">
        <f t="shared" si="102"/>
        <v>-</v>
      </c>
      <c r="J545" s="21">
        <f t="shared" si="103"/>
        <v>-1</v>
      </c>
    </row>
    <row r="546" spans="1:10" x14ac:dyDescent="0.2">
      <c r="A546" s="158" t="s">
        <v>212</v>
      </c>
      <c r="B546" s="65">
        <v>13</v>
      </c>
      <c r="C546" s="66">
        <v>39</v>
      </c>
      <c r="D546" s="65">
        <v>459</v>
      </c>
      <c r="E546" s="66">
        <v>469</v>
      </c>
      <c r="F546" s="67"/>
      <c r="G546" s="65">
        <f t="shared" si="100"/>
        <v>-26</v>
      </c>
      <c r="H546" s="66">
        <f t="shared" si="101"/>
        <v>-10</v>
      </c>
      <c r="I546" s="20">
        <f t="shared" si="102"/>
        <v>-0.66666666666666663</v>
      </c>
      <c r="J546" s="21">
        <f t="shared" si="103"/>
        <v>-2.1321961620469083E-2</v>
      </c>
    </row>
    <row r="547" spans="1:10" x14ac:dyDescent="0.2">
      <c r="A547" s="158" t="s">
        <v>362</v>
      </c>
      <c r="B547" s="65">
        <v>61</v>
      </c>
      <c r="C547" s="66">
        <v>47</v>
      </c>
      <c r="D547" s="65">
        <v>716</v>
      </c>
      <c r="E547" s="66">
        <v>143</v>
      </c>
      <c r="F547" s="67"/>
      <c r="G547" s="65">
        <f t="shared" si="100"/>
        <v>14</v>
      </c>
      <c r="H547" s="66">
        <f t="shared" si="101"/>
        <v>573</v>
      </c>
      <c r="I547" s="20">
        <f t="shared" si="102"/>
        <v>0.2978723404255319</v>
      </c>
      <c r="J547" s="21">
        <f t="shared" si="103"/>
        <v>4.0069930069930066</v>
      </c>
    </row>
    <row r="548" spans="1:10" s="160" customFormat="1" x14ac:dyDescent="0.2">
      <c r="A548" s="178" t="s">
        <v>702</v>
      </c>
      <c r="B548" s="71">
        <v>1943</v>
      </c>
      <c r="C548" s="72">
        <v>2807</v>
      </c>
      <c r="D548" s="71">
        <v>27245</v>
      </c>
      <c r="E548" s="72">
        <v>25065</v>
      </c>
      <c r="F548" s="73"/>
      <c r="G548" s="71">
        <f t="shared" si="100"/>
        <v>-864</v>
      </c>
      <c r="H548" s="72">
        <f t="shared" si="101"/>
        <v>2180</v>
      </c>
      <c r="I548" s="37">
        <f t="shared" si="102"/>
        <v>-0.30780192376202353</v>
      </c>
      <c r="J548" s="38">
        <f t="shared" si="103"/>
        <v>8.6973867943347299E-2</v>
      </c>
    </row>
    <row r="549" spans="1:10" x14ac:dyDescent="0.2">
      <c r="A549" s="177"/>
      <c r="B549" s="143"/>
      <c r="C549" s="144"/>
      <c r="D549" s="143"/>
      <c r="E549" s="144"/>
      <c r="F549" s="145"/>
      <c r="G549" s="143"/>
      <c r="H549" s="144"/>
      <c r="I549" s="151"/>
      <c r="J549" s="152"/>
    </row>
    <row r="550" spans="1:10" s="139" customFormat="1" x14ac:dyDescent="0.2">
      <c r="A550" s="159" t="s">
        <v>93</v>
      </c>
      <c r="B550" s="65"/>
      <c r="C550" s="66"/>
      <c r="D550" s="65"/>
      <c r="E550" s="66"/>
      <c r="F550" s="67"/>
      <c r="G550" s="65"/>
      <c r="H550" s="66"/>
      <c r="I550" s="20"/>
      <c r="J550" s="21"/>
    </row>
    <row r="551" spans="1:10" x14ac:dyDescent="0.2">
      <c r="A551" s="158" t="s">
        <v>581</v>
      </c>
      <c r="B551" s="65">
        <v>10</v>
      </c>
      <c r="C551" s="66">
        <v>3</v>
      </c>
      <c r="D551" s="65">
        <v>78</v>
      </c>
      <c r="E551" s="66">
        <v>64</v>
      </c>
      <c r="F551" s="67"/>
      <c r="G551" s="65">
        <f>B551-C551</f>
        <v>7</v>
      </c>
      <c r="H551" s="66">
        <f>D551-E551</f>
        <v>14</v>
      </c>
      <c r="I551" s="20">
        <f>IF(C551=0, "-", IF(G551/C551&lt;10, G551/C551, "&gt;999%"))</f>
        <v>2.3333333333333335</v>
      </c>
      <c r="J551" s="21">
        <f>IF(E551=0, "-", IF(H551/E551&lt;10, H551/E551, "&gt;999%"))</f>
        <v>0.21875</v>
      </c>
    </row>
    <row r="552" spans="1:10" x14ac:dyDescent="0.2">
      <c r="A552" s="158" t="s">
        <v>568</v>
      </c>
      <c r="B552" s="65">
        <v>1</v>
      </c>
      <c r="C552" s="66">
        <v>5</v>
      </c>
      <c r="D552" s="65">
        <v>31</v>
      </c>
      <c r="E552" s="66">
        <v>19</v>
      </c>
      <c r="F552" s="67"/>
      <c r="G552" s="65">
        <f>B552-C552</f>
        <v>-4</v>
      </c>
      <c r="H552" s="66">
        <f>D552-E552</f>
        <v>12</v>
      </c>
      <c r="I552" s="20">
        <f>IF(C552=0, "-", IF(G552/C552&lt;10, G552/C552, "&gt;999%"))</f>
        <v>-0.8</v>
      </c>
      <c r="J552" s="21">
        <f>IF(E552=0, "-", IF(H552/E552&lt;10, H552/E552, "&gt;999%"))</f>
        <v>0.63157894736842102</v>
      </c>
    </row>
    <row r="553" spans="1:10" s="160" customFormat="1" x14ac:dyDescent="0.2">
      <c r="A553" s="178" t="s">
        <v>703</v>
      </c>
      <c r="B553" s="71">
        <v>11</v>
      </c>
      <c r="C553" s="72">
        <v>8</v>
      </c>
      <c r="D553" s="71">
        <v>109</v>
      </c>
      <c r="E553" s="72">
        <v>83</v>
      </c>
      <c r="F553" s="73"/>
      <c r="G553" s="71">
        <f>B553-C553</f>
        <v>3</v>
      </c>
      <c r="H553" s="72">
        <f>D553-E553</f>
        <v>26</v>
      </c>
      <c r="I553" s="37">
        <f>IF(C553=0, "-", IF(G553/C553&lt;10, G553/C553, "&gt;999%"))</f>
        <v>0.375</v>
      </c>
      <c r="J553" s="38">
        <f>IF(E553=0, "-", IF(H553/E553&lt;10, H553/E553, "&gt;999%"))</f>
        <v>0.31325301204819278</v>
      </c>
    </row>
    <row r="554" spans="1:10" x14ac:dyDescent="0.2">
      <c r="A554" s="177"/>
      <c r="B554" s="143"/>
      <c r="C554" s="144"/>
      <c r="D554" s="143"/>
      <c r="E554" s="144"/>
      <c r="F554" s="145"/>
      <c r="G554" s="143"/>
      <c r="H554" s="144"/>
      <c r="I554" s="151"/>
      <c r="J554" s="152"/>
    </row>
    <row r="555" spans="1:10" s="139" customFormat="1" x14ac:dyDescent="0.2">
      <c r="A555" s="159" t="s">
        <v>94</v>
      </c>
      <c r="B555" s="65"/>
      <c r="C555" s="66"/>
      <c r="D555" s="65"/>
      <c r="E555" s="66"/>
      <c r="F555" s="67"/>
      <c r="G555" s="65"/>
      <c r="H555" s="66"/>
      <c r="I555" s="20"/>
      <c r="J555" s="21"/>
    </row>
    <row r="556" spans="1:10" x14ac:dyDescent="0.2">
      <c r="A556" s="158" t="s">
        <v>525</v>
      </c>
      <c r="B556" s="65">
        <v>0</v>
      </c>
      <c r="C556" s="66">
        <v>0</v>
      </c>
      <c r="D556" s="65">
        <v>0</v>
      </c>
      <c r="E556" s="66">
        <v>5</v>
      </c>
      <c r="F556" s="67"/>
      <c r="G556" s="65">
        <f t="shared" ref="G556:G577" si="104">B556-C556</f>
        <v>0</v>
      </c>
      <c r="H556" s="66">
        <f t="shared" ref="H556:H577" si="105">D556-E556</f>
        <v>-5</v>
      </c>
      <c r="I556" s="20" t="str">
        <f t="shared" ref="I556:I577" si="106">IF(C556=0, "-", IF(G556/C556&lt;10, G556/C556, "&gt;999%"))</f>
        <v>-</v>
      </c>
      <c r="J556" s="21">
        <f t="shared" ref="J556:J577" si="107">IF(E556=0, "-", IF(H556/E556&lt;10, H556/E556, "&gt;999%"))</f>
        <v>-1</v>
      </c>
    </row>
    <row r="557" spans="1:10" x14ac:dyDescent="0.2">
      <c r="A557" s="158" t="s">
        <v>544</v>
      </c>
      <c r="B557" s="65">
        <v>34</v>
      </c>
      <c r="C557" s="66">
        <v>37</v>
      </c>
      <c r="D557" s="65">
        <v>633</v>
      </c>
      <c r="E557" s="66">
        <v>534</v>
      </c>
      <c r="F557" s="67"/>
      <c r="G557" s="65">
        <f t="shared" si="104"/>
        <v>-3</v>
      </c>
      <c r="H557" s="66">
        <f t="shared" si="105"/>
        <v>99</v>
      </c>
      <c r="I557" s="20">
        <f t="shared" si="106"/>
        <v>-8.1081081081081086E-2</v>
      </c>
      <c r="J557" s="21">
        <f t="shared" si="107"/>
        <v>0.1853932584269663</v>
      </c>
    </row>
    <row r="558" spans="1:10" x14ac:dyDescent="0.2">
      <c r="A558" s="158" t="s">
        <v>268</v>
      </c>
      <c r="B558" s="65">
        <v>2</v>
      </c>
      <c r="C558" s="66">
        <v>0</v>
      </c>
      <c r="D558" s="65">
        <v>2</v>
      </c>
      <c r="E558" s="66">
        <v>0</v>
      </c>
      <c r="F558" s="67"/>
      <c r="G558" s="65">
        <f t="shared" si="104"/>
        <v>2</v>
      </c>
      <c r="H558" s="66">
        <f t="shared" si="105"/>
        <v>2</v>
      </c>
      <c r="I558" s="20" t="str">
        <f t="shared" si="106"/>
        <v>-</v>
      </c>
      <c r="J558" s="21" t="str">
        <f t="shared" si="107"/>
        <v>-</v>
      </c>
    </row>
    <row r="559" spans="1:10" x14ac:dyDescent="0.2">
      <c r="A559" s="158" t="s">
        <v>303</v>
      </c>
      <c r="B559" s="65">
        <v>1</v>
      </c>
      <c r="C559" s="66">
        <v>2</v>
      </c>
      <c r="D559" s="65">
        <v>12</v>
      </c>
      <c r="E559" s="66">
        <v>20</v>
      </c>
      <c r="F559" s="67"/>
      <c r="G559" s="65">
        <f t="shared" si="104"/>
        <v>-1</v>
      </c>
      <c r="H559" s="66">
        <f t="shared" si="105"/>
        <v>-8</v>
      </c>
      <c r="I559" s="20">
        <f t="shared" si="106"/>
        <v>-0.5</v>
      </c>
      <c r="J559" s="21">
        <f t="shared" si="107"/>
        <v>-0.4</v>
      </c>
    </row>
    <row r="560" spans="1:10" x14ac:dyDescent="0.2">
      <c r="A560" s="158" t="s">
        <v>503</v>
      </c>
      <c r="B560" s="65">
        <v>1</v>
      </c>
      <c r="C560" s="66">
        <v>11</v>
      </c>
      <c r="D560" s="65">
        <v>42</v>
      </c>
      <c r="E560" s="66">
        <v>132</v>
      </c>
      <c r="F560" s="67"/>
      <c r="G560" s="65">
        <f t="shared" si="104"/>
        <v>-10</v>
      </c>
      <c r="H560" s="66">
        <f t="shared" si="105"/>
        <v>-90</v>
      </c>
      <c r="I560" s="20">
        <f t="shared" si="106"/>
        <v>-0.90909090909090906</v>
      </c>
      <c r="J560" s="21">
        <f t="shared" si="107"/>
        <v>-0.68181818181818177</v>
      </c>
    </row>
    <row r="561" spans="1:10" x14ac:dyDescent="0.2">
      <c r="A561" s="158" t="s">
        <v>310</v>
      </c>
      <c r="B561" s="65">
        <v>2</v>
      </c>
      <c r="C561" s="66">
        <v>0</v>
      </c>
      <c r="D561" s="65">
        <v>9</v>
      </c>
      <c r="E561" s="66">
        <v>0</v>
      </c>
      <c r="F561" s="67"/>
      <c r="G561" s="65">
        <f t="shared" si="104"/>
        <v>2</v>
      </c>
      <c r="H561" s="66">
        <f t="shared" si="105"/>
        <v>9</v>
      </c>
      <c r="I561" s="20" t="str">
        <f t="shared" si="106"/>
        <v>-</v>
      </c>
      <c r="J561" s="21" t="str">
        <f t="shared" si="107"/>
        <v>-</v>
      </c>
    </row>
    <row r="562" spans="1:10" x14ac:dyDescent="0.2">
      <c r="A562" s="158" t="s">
        <v>304</v>
      </c>
      <c r="B562" s="65">
        <v>0</v>
      </c>
      <c r="C562" s="66">
        <v>0</v>
      </c>
      <c r="D562" s="65">
        <v>6</v>
      </c>
      <c r="E562" s="66">
        <v>0</v>
      </c>
      <c r="F562" s="67"/>
      <c r="G562" s="65">
        <f t="shared" si="104"/>
        <v>0</v>
      </c>
      <c r="H562" s="66">
        <f t="shared" si="105"/>
        <v>6</v>
      </c>
      <c r="I562" s="20" t="str">
        <f t="shared" si="106"/>
        <v>-</v>
      </c>
      <c r="J562" s="21" t="str">
        <f t="shared" si="107"/>
        <v>-</v>
      </c>
    </row>
    <row r="563" spans="1:10" x14ac:dyDescent="0.2">
      <c r="A563" s="158" t="s">
        <v>558</v>
      </c>
      <c r="B563" s="65">
        <v>2</v>
      </c>
      <c r="C563" s="66">
        <v>2</v>
      </c>
      <c r="D563" s="65">
        <v>79</v>
      </c>
      <c r="E563" s="66">
        <v>99</v>
      </c>
      <c r="F563" s="67"/>
      <c r="G563" s="65">
        <f t="shared" si="104"/>
        <v>0</v>
      </c>
      <c r="H563" s="66">
        <f t="shared" si="105"/>
        <v>-20</v>
      </c>
      <c r="I563" s="20">
        <f t="shared" si="106"/>
        <v>0</v>
      </c>
      <c r="J563" s="21">
        <f t="shared" si="107"/>
        <v>-0.20202020202020202</v>
      </c>
    </row>
    <row r="564" spans="1:10" x14ac:dyDescent="0.2">
      <c r="A564" s="158" t="s">
        <v>498</v>
      </c>
      <c r="B564" s="65">
        <v>0</v>
      </c>
      <c r="C564" s="66">
        <v>0</v>
      </c>
      <c r="D564" s="65">
        <v>6</v>
      </c>
      <c r="E564" s="66">
        <v>0</v>
      </c>
      <c r="F564" s="67"/>
      <c r="G564" s="65">
        <f t="shared" si="104"/>
        <v>0</v>
      </c>
      <c r="H564" s="66">
        <f t="shared" si="105"/>
        <v>6</v>
      </c>
      <c r="I564" s="20" t="str">
        <f t="shared" si="106"/>
        <v>-</v>
      </c>
      <c r="J564" s="21" t="str">
        <f t="shared" si="107"/>
        <v>-</v>
      </c>
    </row>
    <row r="565" spans="1:10" x14ac:dyDescent="0.2">
      <c r="A565" s="158" t="s">
        <v>235</v>
      </c>
      <c r="B565" s="65">
        <v>28</v>
      </c>
      <c r="C565" s="66">
        <v>23</v>
      </c>
      <c r="D565" s="65">
        <v>139</v>
      </c>
      <c r="E565" s="66">
        <v>641</v>
      </c>
      <c r="F565" s="67"/>
      <c r="G565" s="65">
        <f t="shared" si="104"/>
        <v>5</v>
      </c>
      <c r="H565" s="66">
        <f t="shared" si="105"/>
        <v>-502</v>
      </c>
      <c r="I565" s="20">
        <f t="shared" si="106"/>
        <v>0.21739130434782608</v>
      </c>
      <c r="J565" s="21">
        <f t="shared" si="107"/>
        <v>-0.78315132605304216</v>
      </c>
    </row>
    <row r="566" spans="1:10" x14ac:dyDescent="0.2">
      <c r="A566" s="158" t="s">
        <v>419</v>
      </c>
      <c r="B566" s="65">
        <v>0</v>
      </c>
      <c r="C566" s="66">
        <v>0</v>
      </c>
      <c r="D566" s="65">
        <v>0</v>
      </c>
      <c r="E566" s="66">
        <v>15</v>
      </c>
      <c r="F566" s="67"/>
      <c r="G566" s="65">
        <f t="shared" si="104"/>
        <v>0</v>
      </c>
      <c r="H566" s="66">
        <f t="shared" si="105"/>
        <v>-15</v>
      </c>
      <c r="I566" s="20" t="str">
        <f t="shared" si="106"/>
        <v>-</v>
      </c>
      <c r="J566" s="21">
        <f t="shared" si="107"/>
        <v>-1</v>
      </c>
    </row>
    <row r="567" spans="1:10" x14ac:dyDescent="0.2">
      <c r="A567" s="158" t="s">
        <v>305</v>
      </c>
      <c r="B567" s="65">
        <v>1</v>
      </c>
      <c r="C567" s="66">
        <v>1</v>
      </c>
      <c r="D567" s="65">
        <v>39</v>
      </c>
      <c r="E567" s="66">
        <v>2</v>
      </c>
      <c r="F567" s="67"/>
      <c r="G567" s="65">
        <f t="shared" si="104"/>
        <v>0</v>
      </c>
      <c r="H567" s="66">
        <f t="shared" si="105"/>
        <v>37</v>
      </c>
      <c r="I567" s="20">
        <f t="shared" si="106"/>
        <v>0</v>
      </c>
      <c r="J567" s="21" t="str">
        <f t="shared" si="107"/>
        <v>&gt;999%</v>
      </c>
    </row>
    <row r="568" spans="1:10" x14ac:dyDescent="0.2">
      <c r="A568" s="158" t="s">
        <v>255</v>
      </c>
      <c r="B568" s="65">
        <v>5</v>
      </c>
      <c r="C568" s="66">
        <v>3</v>
      </c>
      <c r="D568" s="65">
        <v>57</v>
      </c>
      <c r="E568" s="66">
        <v>29</v>
      </c>
      <c r="F568" s="67"/>
      <c r="G568" s="65">
        <f t="shared" si="104"/>
        <v>2</v>
      </c>
      <c r="H568" s="66">
        <f t="shared" si="105"/>
        <v>28</v>
      </c>
      <c r="I568" s="20">
        <f t="shared" si="106"/>
        <v>0.66666666666666663</v>
      </c>
      <c r="J568" s="21">
        <f t="shared" si="107"/>
        <v>0.96551724137931039</v>
      </c>
    </row>
    <row r="569" spans="1:10" x14ac:dyDescent="0.2">
      <c r="A569" s="158" t="s">
        <v>459</v>
      </c>
      <c r="B569" s="65">
        <v>0</v>
      </c>
      <c r="C569" s="66">
        <v>0</v>
      </c>
      <c r="D569" s="65">
        <v>9</v>
      </c>
      <c r="E569" s="66">
        <v>0</v>
      </c>
      <c r="F569" s="67"/>
      <c r="G569" s="65">
        <f t="shared" si="104"/>
        <v>0</v>
      </c>
      <c r="H569" s="66">
        <f t="shared" si="105"/>
        <v>9</v>
      </c>
      <c r="I569" s="20" t="str">
        <f t="shared" si="106"/>
        <v>-</v>
      </c>
      <c r="J569" s="21" t="str">
        <f t="shared" si="107"/>
        <v>-</v>
      </c>
    </row>
    <row r="570" spans="1:10" x14ac:dyDescent="0.2">
      <c r="A570" s="158" t="s">
        <v>213</v>
      </c>
      <c r="B570" s="65">
        <v>25</v>
      </c>
      <c r="C570" s="66">
        <v>40</v>
      </c>
      <c r="D570" s="65">
        <v>363</v>
      </c>
      <c r="E570" s="66">
        <v>260</v>
      </c>
      <c r="F570" s="67"/>
      <c r="G570" s="65">
        <f t="shared" si="104"/>
        <v>-15</v>
      </c>
      <c r="H570" s="66">
        <f t="shared" si="105"/>
        <v>103</v>
      </c>
      <c r="I570" s="20">
        <f t="shared" si="106"/>
        <v>-0.375</v>
      </c>
      <c r="J570" s="21">
        <f t="shared" si="107"/>
        <v>0.39615384615384613</v>
      </c>
    </row>
    <row r="571" spans="1:10" x14ac:dyDescent="0.2">
      <c r="A571" s="158" t="s">
        <v>363</v>
      </c>
      <c r="B571" s="65">
        <v>29</v>
      </c>
      <c r="C571" s="66">
        <v>33</v>
      </c>
      <c r="D571" s="65">
        <v>564</v>
      </c>
      <c r="E571" s="66">
        <v>226</v>
      </c>
      <c r="F571" s="67"/>
      <c r="G571" s="65">
        <f t="shared" si="104"/>
        <v>-4</v>
      </c>
      <c r="H571" s="66">
        <f t="shared" si="105"/>
        <v>338</v>
      </c>
      <c r="I571" s="20">
        <f t="shared" si="106"/>
        <v>-0.12121212121212122</v>
      </c>
      <c r="J571" s="21">
        <f t="shared" si="107"/>
        <v>1.4955752212389382</v>
      </c>
    </row>
    <row r="572" spans="1:10" x14ac:dyDescent="0.2">
      <c r="A572" s="158" t="s">
        <v>420</v>
      </c>
      <c r="B572" s="65">
        <v>11</v>
      </c>
      <c r="C572" s="66">
        <v>11</v>
      </c>
      <c r="D572" s="65">
        <v>232</v>
      </c>
      <c r="E572" s="66">
        <v>373</v>
      </c>
      <c r="F572" s="67"/>
      <c r="G572" s="65">
        <f t="shared" si="104"/>
        <v>0</v>
      </c>
      <c r="H572" s="66">
        <f t="shared" si="105"/>
        <v>-141</v>
      </c>
      <c r="I572" s="20">
        <f t="shared" si="106"/>
        <v>0</v>
      </c>
      <c r="J572" s="21">
        <f t="shared" si="107"/>
        <v>-0.37801608579088469</v>
      </c>
    </row>
    <row r="573" spans="1:10" x14ac:dyDescent="0.2">
      <c r="A573" s="158" t="s">
        <v>460</v>
      </c>
      <c r="B573" s="65">
        <v>18</v>
      </c>
      <c r="C573" s="66">
        <v>17</v>
      </c>
      <c r="D573" s="65">
        <v>313</v>
      </c>
      <c r="E573" s="66">
        <v>225</v>
      </c>
      <c r="F573" s="67"/>
      <c r="G573" s="65">
        <f t="shared" si="104"/>
        <v>1</v>
      </c>
      <c r="H573" s="66">
        <f t="shared" si="105"/>
        <v>88</v>
      </c>
      <c r="I573" s="20">
        <f t="shared" si="106"/>
        <v>5.8823529411764705E-2</v>
      </c>
      <c r="J573" s="21">
        <f t="shared" si="107"/>
        <v>0.39111111111111113</v>
      </c>
    </row>
    <row r="574" spans="1:10" x14ac:dyDescent="0.2">
      <c r="A574" s="158" t="s">
        <v>477</v>
      </c>
      <c r="B574" s="65">
        <v>3</v>
      </c>
      <c r="C574" s="66">
        <v>9</v>
      </c>
      <c r="D574" s="65">
        <v>97</v>
      </c>
      <c r="E574" s="66">
        <v>96</v>
      </c>
      <c r="F574" s="67"/>
      <c r="G574" s="65">
        <f t="shared" si="104"/>
        <v>-6</v>
      </c>
      <c r="H574" s="66">
        <f t="shared" si="105"/>
        <v>1</v>
      </c>
      <c r="I574" s="20">
        <f t="shared" si="106"/>
        <v>-0.66666666666666663</v>
      </c>
      <c r="J574" s="21">
        <f t="shared" si="107"/>
        <v>1.0416666666666666E-2</v>
      </c>
    </row>
    <row r="575" spans="1:10" x14ac:dyDescent="0.2">
      <c r="A575" s="158" t="s">
        <v>514</v>
      </c>
      <c r="B575" s="65">
        <v>1</v>
      </c>
      <c r="C575" s="66">
        <v>1</v>
      </c>
      <c r="D575" s="65">
        <v>73</v>
      </c>
      <c r="E575" s="66">
        <v>11</v>
      </c>
      <c r="F575" s="67"/>
      <c r="G575" s="65">
        <f t="shared" si="104"/>
        <v>0</v>
      </c>
      <c r="H575" s="66">
        <f t="shared" si="105"/>
        <v>62</v>
      </c>
      <c r="I575" s="20">
        <f t="shared" si="106"/>
        <v>0</v>
      </c>
      <c r="J575" s="21">
        <f t="shared" si="107"/>
        <v>5.6363636363636367</v>
      </c>
    </row>
    <row r="576" spans="1:10" x14ac:dyDescent="0.2">
      <c r="A576" s="158" t="s">
        <v>388</v>
      </c>
      <c r="B576" s="65">
        <v>24</v>
      </c>
      <c r="C576" s="66">
        <v>27</v>
      </c>
      <c r="D576" s="65">
        <v>361</v>
      </c>
      <c r="E576" s="66">
        <v>115</v>
      </c>
      <c r="F576" s="67"/>
      <c r="G576" s="65">
        <f t="shared" si="104"/>
        <v>-3</v>
      </c>
      <c r="H576" s="66">
        <f t="shared" si="105"/>
        <v>246</v>
      </c>
      <c r="I576" s="20">
        <f t="shared" si="106"/>
        <v>-0.1111111111111111</v>
      </c>
      <c r="J576" s="21">
        <f t="shared" si="107"/>
        <v>2.1391304347826088</v>
      </c>
    </row>
    <row r="577" spans="1:10" s="160" customFormat="1" x14ac:dyDescent="0.2">
      <c r="A577" s="178" t="s">
        <v>704</v>
      </c>
      <c r="B577" s="71">
        <v>187</v>
      </c>
      <c r="C577" s="72">
        <v>217</v>
      </c>
      <c r="D577" s="71">
        <v>3036</v>
      </c>
      <c r="E577" s="72">
        <v>2783</v>
      </c>
      <c r="F577" s="73"/>
      <c r="G577" s="71">
        <f t="shared" si="104"/>
        <v>-30</v>
      </c>
      <c r="H577" s="72">
        <f t="shared" si="105"/>
        <v>253</v>
      </c>
      <c r="I577" s="37">
        <f t="shared" si="106"/>
        <v>-0.13824884792626729</v>
      </c>
      <c r="J577" s="38">
        <f t="shared" si="107"/>
        <v>9.0909090909090912E-2</v>
      </c>
    </row>
    <row r="578" spans="1:10" x14ac:dyDescent="0.2">
      <c r="A578" s="177"/>
      <c r="B578" s="143"/>
      <c r="C578" s="144"/>
      <c r="D578" s="143"/>
      <c r="E578" s="144"/>
      <c r="F578" s="145"/>
      <c r="G578" s="143"/>
      <c r="H578" s="144"/>
      <c r="I578" s="151"/>
      <c r="J578" s="152"/>
    </row>
    <row r="579" spans="1:10" s="139" customFormat="1" x14ac:dyDescent="0.2">
      <c r="A579" s="159" t="s">
        <v>95</v>
      </c>
      <c r="B579" s="65"/>
      <c r="C579" s="66"/>
      <c r="D579" s="65"/>
      <c r="E579" s="66"/>
      <c r="F579" s="67"/>
      <c r="G579" s="65"/>
      <c r="H579" s="66"/>
      <c r="I579" s="20"/>
      <c r="J579" s="21"/>
    </row>
    <row r="580" spans="1:10" x14ac:dyDescent="0.2">
      <c r="A580" s="158" t="s">
        <v>269</v>
      </c>
      <c r="B580" s="65">
        <v>0</v>
      </c>
      <c r="C580" s="66">
        <v>0</v>
      </c>
      <c r="D580" s="65">
        <v>7</v>
      </c>
      <c r="E580" s="66">
        <v>21</v>
      </c>
      <c r="F580" s="67"/>
      <c r="G580" s="65">
        <f t="shared" ref="G580:G587" si="108">B580-C580</f>
        <v>0</v>
      </c>
      <c r="H580" s="66">
        <f t="shared" ref="H580:H587" si="109">D580-E580</f>
        <v>-14</v>
      </c>
      <c r="I580" s="20" t="str">
        <f t="shared" ref="I580:I587" si="110">IF(C580=0, "-", IF(G580/C580&lt;10, G580/C580, "&gt;999%"))</f>
        <v>-</v>
      </c>
      <c r="J580" s="21">
        <f t="shared" ref="J580:J587" si="111">IF(E580=0, "-", IF(H580/E580&lt;10, H580/E580, "&gt;999%"))</f>
        <v>-0.66666666666666663</v>
      </c>
    </row>
    <row r="581" spans="1:10" x14ac:dyDescent="0.2">
      <c r="A581" s="158" t="s">
        <v>270</v>
      </c>
      <c r="B581" s="65">
        <v>0</v>
      </c>
      <c r="C581" s="66">
        <v>0</v>
      </c>
      <c r="D581" s="65">
        <v>1</v>
      </c>
      <c r="E581" s="66">
        <v>18</v>
      </c>
      <c r="F581" s="67"/>
      <c r="G581" s="65">
        <f t="shared" si="108"/>
        <v>0</v>
      </c>
      <c r="H581" s="66">
        <f t="shared" si="109"/>
        <v>-17</v>
      </c>
      <c r="I581" s="20" t="str">
        <f t="shared" si="110"/>
        <v>-</v>
      </c>
      <c r="J581" s="21">
        <f t="shared" si="111"/>
        <v>-0.94444444444444442</v>
      </c>
    </row>
    <row r="582" spans="1:10" x14ac:dyDescent="0.2">
      <c r="A582" s="158" t="s">
        <v>271</v>
      </c>
      <c r="B582" s="65">
        <v>1</v>
      </c>
      <c r="C582" s="66">
        <v>0</v>
      </c>
      <c r="D582" s="65">
        <v>10</v>
      </c>
      <c r="E582" s="66">
        <v>0</v>
      </c>
      <c r="F582" s="67"/>
      <c r="G582" s="65">
        <f t="shared" si="108"/>
        <v>1</v>
      </c>
      <c r="H582" s="66">
        <f t="shared" si="109"/>
        <v>10</v>
      </c>
      <c r="I582" s="20" t="str">
        <f t="shared" si="110"/>
        <v>-</v>
      </c>
      <c r="J582" s="21" t="str">
        <f t="shared" si="111"/>
        <v>-</v>
      </c>
    </row>
    <row r="583" spans="1:10" x14ac:dyDescent="0.2">
      <c r="A583" s="158" t="s">
        <v>285</v>
      </c>
      <c r="B583" s="65">
        <v>0</v>
      </c>
      <c r="C583" s="66">
        <v>0</v>
      </c>
      <c r="D583" s="65">
        <v>0</v>
      </c>
      <c r="E583" s="66">
        <v>5</v>
      </c>
      <c r="F583" s="67"/>
      <c r="G583" s="65">
        <f t="shared" si="108"/>
        <v>0</v>
      </c>
      <c r="H583" s="66">
        <f t="shared" si="109"/>
        <v>-5</v>
      </c>
      <c r="I583" s="20" t="str">
        <f t="shared" si="110"/>
        <v>-</v>
      </c>
      <c r="J583" s="21">
        <f t="shared" si="111"/>
        <v>-1</v>
      </c>
    </row>
    <row r="584" spans="1:10" x14ac:dyDescent="0.2">
      <c r="A584" s="158" t="s">
        <v>399</v>
      </c>
      <c r="B584" s="65">
        <v>2</v>
      </c>
      <c r="C584" s="66">
        <v>25</v>
      </c>
      <c r="D584" s="65">
        <v>221</v>
      </c>
      <c r="E584" s="66">
        <v>197</v>
      </c>
      <c r="F584" s="67"/>
      <c r="G584" s="65">
        <f t="shared" si="108"/>
        <v>-23</v>
      </c>
      <c r="H584" s="66">
        <f t="shared" si="109"/>
        <v>24</v>
      </c>
      <c r="I584" s="20">
        <f t="shared" si="110"/>
        <v>-0.92</v>
      </c>
      <c r="J584" s="21">
        <f t="shared" si="111"/>
        <v>0.12182741116751269</v>
      </c>
    </row>
    <row r="585" spans="1:10" x14ac:dyDescent="0.2">
      <c r="A585" s="158" t="s">
        <v>435</v>
      </c>
      <c r="B585" s="65">
        <v>6</v>
      </c>
      <c r="C585" s="66">
        <v>14</v>
      </c>
      <c r="D585" s="65">
        <v>197</v>
      </c>
      <c r="E585" s="66">
        <v>170</v>
      </c>
      <c r="F585" s="67"/>
      <c r="G585" s="65">
        <f t="shared" si="108"/>
        <v>-8</v>
      </c>
      <c r="H585" s="66">
        <f t="shared" si="109"/>
        <v>27</v>
      </c>
      <c r="I585" s="20">
        <f t="shared" si="110"/>
        <v>-0.5714285714285714</v>
      </c>
      <c r="J585" s="21">
        <f t="shared" si="111"/>
        <v>0.1588235294117647</v>
      </c>
    </row>
    <row r="586" spans="1:10" x14ac:dyDescent="0.2">
      <c r="A586" s="158" t="s">
        <v>478</v>
      </c>
      <c r="B586" s="65">
        <v>6</v>
      </c>
      <c r="C586" s="66">
        <v>9</v>
      </c>
      <c r="D586" s="65">
        <v>67</v>
      </c>
      <c r="E586" s="66">
        <v>55</v>
      </c>
      <c r="F586" s="67"/>
      <c r="G586" s="65">
        <f t="shared" si="108"/>
        <v>-3</v>
      </c>
      <c r="H586" s="66">
        <f t="shared" si="109"/>
        <v>12</v>
      </c>
      <c r="I586" s="20">
        <f t="shared" si="110"/>
        <v>-0.33333333333333331</v>
      </c>
      <c r="J586" s="21">
        <f t="shared" si="111"/>
        <v>0.21818181818181817</v>
      </c>
    </row>
    <row r="587" spans="1:10" s="160" customFormat="1" x14ac:dyDescent="0.2">
      <c r="A587" s="178" t="s">
        <v>705</v>
      </c>
      <c r="B587" s="71">
        <v>15</v>
      </c>
      <c r="C587" s="72">
        <v>48</v>
      </c>
      <c r="D587" s="71">
        <v>503</v>
      </c>
      <c r="E587" s="72">
        <v>466</v>
      </c>
      <c r="F587" s="73"/>
      <c r="G587" s="71">
        <f t="shared" si="108"/>
        <v>-33</v>
      </c>
      <c r="H587" s="72">
        <f t="shared" si="109"/>
        <v>37</v>
      </c>
      <c r="I587" s="37">
        <f t="shared" si="110"/>
        <v>-0.6875</v>
      </c>
      <c r="J587" s="38">
        <f t="shared" si="111"/>
        <v>7.9399141630901282E-2</v>
      </c>
    </row>
    <row r="588" spans="1:10" x14ac:dyDescent="0.2">
      <c r="A588" s="177"/>
      <c r="B588" s="143"/>
      <c r="C588" s="144"/>
      <c r="D588" s="143"/>
      <c r="E588" s="144"/>
      <c r="F588" s="145"/>
      <c r="G588" s="143"/>
      <c r="H588" s="144"/>
      <c r="I588" s="151"/>
      <c r="J588" s="152"/>
    </row>
    <row r="589" spans="1:10" s="139" customFormat="1" x14ac:dyDescent="0.2">
      <c r="A589" s="159" t="s">
        <v>96</v>
      </c>
      <c r="B589" s="65"/>
      <c r="C589" s="66"/>
      <c r="D589" s="65"/>
      <c r="E589" s="66"/>
      <c r="F589" s="67"/>
      <c r="G589" s="65"/>
      <c r="H589" s="66"/>
      <c r="I589" s="20"/>
      <c r="J589" s="21"/>
    </row>
    <row r="590" spans="1:10" x14ac:dyDescent="0.2">
      <c r="A590" s="158" t="s">
        <v>582</v>
      </c>
      <c r="B590" s="65">
        <v>15</v>
      </c>
      <c r="C590" s="66">
        <v>25</v>
      </c>
      <c r="D590" s="65">
        <v>202</v>
      </c>
      <c r="E590" s="66">
        <v>229</v>
      </c>
      <c r="F590" s="67"/>
      <c r="G590" s="65">
        <f>B590-C590</f>
        <v>-10</v>
      </c>
      <c r="H590" s="66">
        <f>D590-E590</f>
        <v>-27</v>
      </c>
      <c r="I590" s="20">
        <f>IF(C590=0, "-", IF(G590/C590&lt;10, G590/C590, "&gt;999%"))</f>
        <v>-0.4</v>
      </c>
      <c r="J590" s="21">
        <f>IF(E590=0, "-", IF(H590/E590&lt;10, H590/E590, "&gt;999%"))</f>
        <v>-0.11790393013100436</v>
      </c>
    </row>
    <row r="591" spans="1:10" x14ac:dyDescent="0.2">
      <c r="A591" s="158" t="s">
        <v>569</v>
      </c>
      <c r="B591" s="65">
        <v>2</v>
      </c>
      <c r="C591" s="66">
        <v>0</v>
      </c>
      <c r="D591" s="65">
        <v>7</v>
      </c>
      <c r="E591" s="66">
        <v>7</v>
      </c>
      <c r="F591" s="67"/>
      <c r="G591" s="65">
        <f>B591-C591</f>
        <v>2</v>
      </c>
      <c r="H591" s="66">
        <f>D591-E591</f>
        <v>0</v>
      </c>
      <c r="I591" s="20" t="str">
        <f>IF(C591=0, "-", IF(G591/C591&lt;10, G591/C591, "&gt;999%"))</f>
        <v>-</v>
      </c>
      <c r="J591" s="21">
        <f>IF(E591=0, "-", IF(H591/E591&lt;10, H591/E591, "&gt;999%"))</f>
        <v>0</v>
      </c>
    </row>
    <row r="592" spans="1:10" s="160" customFormat="1" x14ac:dyDescent="0.2">
      <c r="A592" s="178" t="s">
        <v>706</v>
      </c>
      <c r="B592" s="71">
        <v>17</v>
      </c>
      <c r="C592" s="72">
        <v>25</v>
      </c>
      <c r="D592" s="71">
        <v>209</v>
      </c>
      <c r="E592" s="72">
        <v>236</v>
      </c>
      <c r="F592" s="73"/>
      <c r="G592" s="71">
        <f>B592-C592</f>
        <v>-8</v>
      </c>
      <c r="H592" s="72">
        <f>D592-E592</f>
        <v>-27</v>
      </c>
      <c r="I592" s="37">
        <f>IF(C592=0, "-", IF(G592/C592&lt;10, G592/C592, "&gt;999%"))</f>
        <v>-0.32</v>
      </c>
      <c r="J592" s="38">
        <f>IF(E592=0, "-", IF(H592/E592&lt;10, H592/E592, "&gt;999%"))</f>
        <v>-0.11440677966101695</v>
      </c>
    </row>
    <row r="593" spans="1:10" x14ac:dyDescent="0.2">
      <c r="A593" s="177"/>
      <c r="B593" s="143"/>
      <c r="C593" s="144"/>
      <c r="D593" s="143"/>
      <c r="E593" s="144"/>
      <c r="F593" s="145"/>
      <c r="G593" s="143"/>
      <c r="H593" s="144"/>
      <c r="I593" s="151"/>
      <c r="J593" s="152"/>
    </row>
    <row r="594" spans="1:10" s="139" customFormat="1" x14ac:dyDescent="0.2">
      <c r="A594" s="159" t="s">
        <v>97</v>
      </c>
      <c r="B594" s="65"/>
      <c r="C594" s="66"/>
      <c r="D594" s="65"/>
      <c r="E594" s="66"/>
      <c r="F594" s="67"/>
      <c r="G594" s="65"/>
      <c r="H594" s="66"/>
      <c r="I594" s="20"/>
      <c r="J594" s="21"/>
    </row>
    <row r="595" spans="1:10" x14ac:dyDescent="0.2">
      <c r="A595" s="158" t="s">
        <v>583</v>
      </c>
      <c r="B595" s="65">
        <v>3</v>
      </c>
      <c r="C595" s="66">
        <v>2</v>
      </c>
      <c r="D595" s="65">
        <v>25</v>
      </c>
      <c r="E595" s="66">
        <v>18</v>
      </c>
      <c r="F595" s="67"/>
      <c r="G595" s="65">
        <f>B595-C595</f>
        <v>1</v>
      </c>
      <c r="H595" s="66">
        <f>D595-E595</f>
        <v>7</v>
      </c>
      <c r="I595" s="20">
        <f>IF(C595=0, "-", IF(G595/C595&lt;10, G595/C595, "&gt;999%"))</f>
        <v>0.5</v>
      </c>
      <c r="J595" s="21">
        <f>IF(E595=0, "-", IF(H595/E595&lt;10, H595/E595, "&gt;999%"))</f>
        <v>0.3888888888888889</v>
      </c>
    </row>
    <row r="596" spans="1:10" s="160" customFormat="1" x14ac:dyDescent="0.2">
      <c r="A596" s="165" t="s">
        <v>707</v>
      </c>
      <c r="B596" s="166">
        <v>3</v>
      </c>
      <c r="C596" s="167">
        <v>2</v>
      </c>
      <c r="D596" s="166">
        <v>25</v>
      </c>
      <c r="E596" s="167">
        <v>18</v>
      </c>
      <c r="F596" s="168"/>
      <c r="G596" s="166">
        <f>B596-C596</f>
        <v>1</v>
      </c>
      <c r="H596" s="167">
        <f>D596-E596</f>
        <v>7</v>
      </c>
      <c r="I596" s="169">
        <f>IF(C596=0, "-", IF(G596/C596&lt;10, G596/C596, "&gt;999%"))</f>
        <v>0.5</v>
      </c>
      <c r="J596" s="170">
        <f>IF(E596=0, "-", IF(H596/E596&lt;10, H596/E596, "&gt;999%"))</f>
        <v>0.3888888888888889</v>
      </c>
    </row>
    <row r="597" spans="1:10" x14ac:dyDescent="0.2">
      <c r="A597" s="171"/>
      <c r="B597" s="172"/>
      <c r="C597" s="173"/>
      <c r="D597" s="172"/>
      <c r="E597" s="173"/>
      <c r="F597" s="174"/>
      <c r="G597" s="172"/>
      <c r="H597" s="173"/>
      <c r="I597" s="175"/>
      <c r="J597" s="176"/>
    </row>
    <row r="598" spans="1:10" x14ac:dyDescent="0.2">
      <c r="A598" s="27" t="s">
        <v>16</v>
      </c>
      <c r="B598" s="71">
        <f>SUM(B7:B597)/2</f>
        <v>7692</v>
      </c>
      <c r="C598" s="77">
        <f>SUM(C7:C597)/2</f>
        <v>9098</v>
      </c>
      <c r="D598" s="71">
        <f>SUM(D7:D597)/2</f>
        <v>106134</v>
      </c>
      <c r="E598" s="77">
        <f>SUM(E7:E597)/2</f>
        <v>89434</v>
      </c>
      <c r="F598" s="73"/>
      <c r="G598" s="71">
        <f>B598-C598</f>
        <v>-1406</v>
      </c>
      <c r="H598" s="72">
        <f>D598-E598</f>
        <v>16700</v>
      </c>
      <c r="I598" s="37">
        <f>IF(C598=0, 0, G598/C598)</f>
        <v>-0.15453945922180698</v>
      </c>
      <c r="J598" s="38">
        <f>IF(E598=0, 0, H598/E598)</f>
        <v>0.1867298790169287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7" max="16383" man="1"/>
    <brk id="169" max="16383" man="1"/>
    <brk id="228" max="16383" man="1"/>
    <brk id="289" max="16383" man="1"/>
    <brk id="351" max="16383" man="1"/>
    <brk id="406" max="16383" man="1"/>
    <brk id="459" max="16383" man="1"/>
    <brk id="513" max="16383" man="1"/>
    <brk id="5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110</v>
      </c>
      <c r="B7" s="65">
        <v>1279</v>
      </c>
      <c r="C7" s="66">
        <v>1529</v>
      </c>
      <c r="D7" s="65">
        <v>20220</v>
      </c>
      <c r="E7" s="66">
        <v>18588</v>
      </c>
      <c r="F7" s="67"/>
      <c r="G7" s="65">
        <f>B7-C7</f>
        <v>-250</v>
      </c>
      <c r="H7" s="66">
        <f>D7-E7</f>
        <v>1632</v>
      </c>
      <c r="I7" s="28">
        <f>IF(C7=0, "-", IF(G7/C7&lt;10, G7/C7*100, "&gt;999"))</f>
        <v>-16.350555918901243</v>
      </c>
      <c r="J7" s="29">
        <f>IF(E7=0, "-", IF(H7/E7&lt;10, H7/E7*100, "&gt;999"))</f>
        <v>8.7798579728857327</v>
      </c>
    </row>
    <row r="8" spans="1:10" x14ac:dyDescent="0.2">
      <c r="A8" s="7" t="s">
        <v>119</v>
      </c>
      <c r="B8" s="65">
        <v>3731</v>
      </c>
      <c r="C8" s="66">
        <v>4659</v>
      </c>
      <c r="D8" s="65">
        <v>52642</v>
      </c>
      <c r="E8" s="66">
        <v>44554</v>
      </c>
      <c r="F8" s="67"/>
      <c r="G8" s="65">
        <f>B8-C8</f>
        <v>-928</v>
      </c>
      <c r="H8" s="66">
        <f>D8-E8</f>
        <v>8088</v>
      </c>
      <c r="I8" s="28">
        <f>IF(C8=0, "-", IF(G8/C8&lt;10, G8/C8*100, "&gt;999"))</f>
        <v>-19.918437432925522</v>
      </c>
      <c r="J8" s="29">
        <f>IF(E8=0, "-", IF(H8/E8&lt;10, H8/E8*100, "&gt;999"))</f>
        <v>18.153252233245052</v>
      </c>
    </row>
    <row r="9" spans="1:10" x14ac:dyDescent="0.2">
      <c r="A9" s="7" t="s">
        <v>125</v>
      </c>
      <c r="B9" s="65">
        <v>2303</v>
      </c>
      <c r="C9" s="66">
        <v>2557</v>
      </c>
      <c r="D9" s="65">
        <v>28678</v>
      </c>
      <c r="E9" s="66">
        <v>22510</v>
      </c>
      <c r="F9" s="67"/>
      <c r="G9" s="65">
        <f>B9-C9</f>
        <v>-254</v>
      </c>
      <c r="H9" s="66">
        <f>D9-E9</f>
        <v>6168</v>
      </c>
      <c r="I9" s="28">
        <f>IF(C9=0, "-", IF(G9/C9&lt;10, G9/C9*100, "&gt;999"))</f>
        <v>-9.9335158388736797</v>
      </c>
      <c r="J9" s="29">
        <f>IF(E9=0, "-", IF(H9/E9&lt;10, H9/E9*100, "&gt;999"))</f>
        <v>27.401155042203467</v>
      </c>
    </row>
    <row r="10" spans="1:10" x14ac:dyDescent="0.2">
      <c r="A10" s="7" t="s">
        <v>126</v>
      </c>
      <c r="B10" s="65">
        <v>379</v>
      </c>
      <c r="C10" s="66">
        <v>353</v>
      </c>
      <c r="D10" s="65">
        <v>4594</v>
      </c>
      <c r="E10" s="66">
        <v>3782</v>
      </c>
      <c r="F10" s="67"/>
      <c r="G10" s="65">
        <f>B10-C10</f>
        <v>26</v>
      </c>
      <c r="H10" s="66">
        <f>D10-E10</f>
        <v>812</v>
      </c>
      <c r="I10" s="28">
        <f>IF(C10=0, "-", IF(G10/C10&lt;10, G10/C10*100, "&gt;999"))</f>
        <v>7.3654390934844187</v>
      </c>
      <c r="J10" s="29">
        <f>IF(E10=0, "-", IF(H10/E10&lt;10, H10/E10*100, "&gt;999"))</f>
        <v>21.470121628767846</v>
      </c>
    </row>
    <row r="11" spans="1:10" s="43" customFormat="1" x14ac:dyDescent="0.2">
      <c r="A11" s="27" t="s">
        <v>0</v>
      </c>
      <c r="B11" s="71">
        <f>SUM(B7:B10)</f>
        <v>7692</v>
      </c>
      <c r="C11" s="72">
        <f>SUM(C7:C10)</f>
        <v>9098</v>
      </c>
      <c r="D11" s="71">
        <f>SUM(D7:D10)</f>
        <v>106134</v>
      </c>
      <c r="E11" s="72">
        <f>SUM(E7:E10)</f>
        <v>89434</v>
      </c>
      <c r="F11" s="73"/>
      <c r="G11" s="71">
        <f>B11-C11</f>
        <v>-1406</v>
      </c>
      <c r="H11" s="72">
        <f>D11-E11</f>
        <v>16700</v>
      </c>
      <c r="I11" s="44">
        <f>IF(C11=0, 0, G11/C11*100)</f>
        <v>-15.453945922180697</v>
      </c>
      <c r="J11" s="45">
        <f>IF(E11=0, 0, H11/E11*100)</f>
        <v>18.672987901692871</v>
      </c>
    </row>
    <row r="13" spans="1:10" x14ac:dyDescent="0.2">
      <c r="A13" s="3"/>
      <c r="B13" s="196" t="s">
        <v>1</v>
      </c>
      <c r="C13" s="197"/>
      <c r="D13" s="196" t="s">
        <v>2</v>
      </c>
      <c r="E13" s="197"/>
      <c r="F13" s="59"/>
      <c r="G13" s="196" t="s">
        <v>3</v>
      </c>
      <c r="H13" s="200"/>
      <c r="I13" s="200"/>
      <c r="J13" s="197"/>
    </row>
    <row r="14" spans="1:10" x14ac:dyDescent="0.2">
      <c r="A14" s="7" t="s">
        <v>111</v>
      </c>
      <c r="B14" s="65">
        <v>97</v>
      </c>
      <c r="C14" s="66">
        <v>33</v>
      </c>
      <c r="D14" s="65">
        <v>1278</v>
      </c>
      <c r="E14" s="66">
        <v>420</v>
      </c>
      <c r="F14" s="67"/>
      <c r="G14" s="65">
        <f t="shared" ref="G14:G34" si="0">B14-C14</f>
        <v>64</v>
      </c>
      <c r="H14" s="66">
        <f t="shared" ref="H14:H34" si="1">D14-E14</f>
        <v>858</v>
      </c>
      <c r="I14" s="28">
        <f t="shared" ref="I14:I33" si="2">IF(C14=0, "-", IF(G14/C14&lt;10, G14/C14*100, "&gt;999"))</f>
        <v>193.93939393939394</v>
      </c>
      <c r="J14" s="29">
        <f t="shared" ref="J14:J33" si="3">IF(E14=0, "-", IF(H14/E14&lt;10, H14/E14*100, "&gt;999"))</f>
        <v>204.28571428571428</v>
      </c>
    </row>
    <row r="15" spans="1:10" x14ac:dyDescent="0.2">
      <c r="A15" s="7" t="s">
        <v>112</v>
      </c>
      <c r="B15" s="65">
        <v>298</v>
      </c>
      <c r="C15" s="66">
        <v>399</v>
      </c>
      <c r="D15" s="65">
        <v>4453</v>
      </c>
      <c r="E15" s="66">
        <v>3562</v>
      </c>
      <c r="F15" s="67"/>
      <c r="G15" s="65">
        <f t="shared" si="0"/>
        <v>-101</v>
      </c>
      <c r="H15" s="66">
        <f t="shared" si="1"/>
        <v>891</v>
      </c>
      <c r="I15" s="28">
        <f t="shared" si="2"/>
        <v>-25.313283208020049</v>
      </c>
      <c r="J15" s="29">
        <f t="shared" si="3"/>
        <v>25.014037057832677</v>
      </c>
    </row>
    <row r="16" spans="1:10" x14ac:dyDescent="0.2">
      <c r="A16" s="7" t="s">
        <v>113</v>
      </c>
      <c r="B16" s="65">
        <v>533</v>
      </c>
      <c r="C16" s="66">
        <v>775</v>
      </c>
      <c r="D16" s="65">
        <v>10126</v>
      </c>
      <c r="E16" s="66">
        <v>10281</v>
      </c>
      <c r="F16" s="67"/>
      <c r="G16" s="65">
        <f t="shared" si="0"/>
        <v>-242</v>
      </c>
      <c r="H16" s="66">
        <f t="shared" si="1"/>
        <v>-155</v>
      </c>
      <c r="I16" s="28">
        <f t="shared" si="2"/>
        <v>-31.225806451612904</v>
      </c>
      <c r="J16" s="29">
        <f t="shared" si="3"/>
        <v>-1.5076354440229549</v>
      </c>
    </row>
    <row r="17" spans="1:10" x14ac:dyDescent="0.2">
      <c r="A17" s="7" t="s">
        <v>114</v>
      </c>
      <c r="B17" s="65">
        <v>190</v>
      </c>
      <c r="C17" s="66">
        <v>201</v>
      </c>
      <c r="D17" s="65">
        <v>2461</v>
      </c>
      <c r="E17" s="66">
        <v>2475</v>
      </c>
      <c r="F17" s="67"/>
      <c r="G17" s="65">
        <f t="shared" si="0"/>
        <v>-11</v>
      </c>
      <c r="H17" s="66">
        <f t="shared" si="1"/>
        <v>-14</v>
      </c>
      <c r="I17" s="28">
        <f t="shared" si="2"/>
        <v>-5.4726368159203984</v>
      </c>
      <c r="J17" s="29">
        <f t="shared" si="3"/>
        <v>-0.56565656565656564</v>
      </c>
    </row>
    <row r="18" spans="1:10" x14ac:dyDescent="0.2">
      <c r="A18" s="7" t="s">
        <v>115</v>
      </c>
      <c r="B18" s="65">
        <v>24</v>
      </c>
      <c r="C18" s="66">
        <v>24</v>
      </c>
      <c r="D18" s="65">
        <v>337</v>
      </c>
      <c r="E18" s="66">
        <v>455</v>
      </c>
      <c r="F18" s="67"/>
      <c r="G18" s="65">
        <f t="shared" si="0"/>
        <v>0</v>
      </c>
      <c r="H18" s="66">
        <f t="shared" si="1"/>
        <v>-118</v>
      </c>
      <c r="I18" s="28">
        <f t="shared" si="2"/>
        <v>0</v>
      </c>
      <c r="J18" s="29">
        <f t="shared" si="3"/>
        <v>-25.934065934065938</v>
      </c>
    </row>
    <row r="19" spans="1:10" x14ac:dyDescent="0.2">
      <c r="A19" s="7" t="s">
        <v>116</v>
      </c>
      <c r="B19" s="65">
        <v>2</v>
      </c>
      <c r="C19" s="66">
        <v>2</v>
      </c>
      <c r="D19" s="65">
        <v>39</v>
      </c>
      <c r="E19" s="66">
        <v>41</v>
      </c>
      <c r="F19" s="67"/>
      <c r="G19" s="65">
        <f t="shared" si="0"/>
        <v>0</v>
      </c>
      <c r="H19" s="66">
        <f t="shared" si="1"/>
        <v>-2</v>
      </c>
      <c r="I19" s="28">
        <f t="shared" si="2"/>
        <v>0</v>
      </c>
      <c r="J19" s="29">
        <f t="shared" si="3"/>
        <v>-4.8780487804878048</v>
      </c>
    </row>
    <row r="20" spans="1:10" x14ac:dyDescent="0.2">
      <c r="A20" s="7" t="s">
        <v>117</v>
      </c>
      <c r="B20" s="65">
        <v>92</v>
      </c>
      <c r="C20" s="66">
        <v>36</v>
      </c>
      <c r="D20" s="65">
        <v>860</v>
      </c>
      <c r="E20" s="66">
        <v>665</v>
      </c>
      <c r="F20" s="67"/>
      <c r="G20" s="65">
        <f t="shared" si="0"/>
        <v>56</v>
      </c>
      <c r="H20" s="66">
        <f t="shared" si="1"/>
        <v>195</v>
      </c>
      <c r="I20" s="28">
        <f t="shared" si="2"/>
        <v>155.55555555555557</v>
      </c>
      <c r="J20" s="29">
        <f t="shared" si="3"/>
        <v>29.323308270676691</v>
      </c>
    </row>
    <row r="21" spans="1:10" x14ac:dyDescent="0.2">
      <c r="A21" s="7" t="s">
        <v>118</v>
      </c>
      <c r="B21" s="65">
        <v>43</v>
      </c>
      <c r="C21" s="66">
        <v>59</v>
      </c>
      <c r="D21" s="65">
        <v>666</v>
      </c>
      <c r="E21" s="66">
        <v>689</v>
      </c>
      <c r="F21" s="67"/>
      <c r="G21" s="65">
        <f t="shared" si="0"/>
        <v>-16</v>
      </c>
      <c r="H21" s="66">
        <f t="shared" si="1"/>
        <v>-23</v>
      </c>
      <c r="I21" s="28">
        <f t="shared" si="2"/>
        <v>-27.118644067796609</v>
      </c>
      <c r="J21" s="29">
        <f t="shared" si="3"/>
        <v>-3.3381712626995643</v>
      </c>
    </row>
    <row r="22" spans="1:10" x14ac:dyDescent="0.2">
      <c r="A22" s="142" t="s">
        <v>120</v>
      </c>
      <c r="B22" s="143">
        <v>425</v>
      </c>
      <c r="C22" s="144">
        <v>260</v>
      </c>
      <c r="D22" s="143">
        <v>4820</v>
      </c>
      <c r="E22" s="144">
        <v>2613</v>
      </c>
      <c r="F22" s="145"/>
      <c r="G22" s="143">
        <f t="shared" si="0"/>
        <v>165</v>
      </c>
      <c r="H22" s="144">
        <f t="shared" si="1"/>
        <v>2207</v>
      </c>
      <c r="I22" s="146">
        <f t="shared" si="2"/>
        <v>63.46153846153846</v>
      </c>
      <c r="J22" s="147">
        <f t="shared" si="3"/>
        <v>84.462303865288931</v>
      </c>
    </row>
    <row r="23" spans="1:10" x14ac:dyDescent="0.2">
      <c r="A23" s="7" t="s">
        <v>121</v>
      </c>
      <c r="B23" s="65">
        <v>852</v>
      </c>
      <c r="C23" s="66">
        <v>1237</v>
      </c>
      <c r="D23" s="65">
        <v>13226</v>
      </c>
      <c r="E23" s="66">
        <v>10794</v>
      </c>
      <c r="F23" s="67"/>
      <c r="G23" s="65">
        <f t="shared" si="0"/>
        <v>-385</v>
      </c>
      <c r="H23" s="66">
        <f t="shared" si="1"/>
        <v>2432</v>
      </c>
      <c r="I23" s="28">
        <f t="shared" si="2"/>
        <v>-31.123686337914307</v>
      </c>
      <c r="J23" s="29">
        <f t="shared" si="3"/>
        <v>22.531035760607747</v>
      </c>
    </row>
    <row r="24" spans="1:10" x14ac:dyDescent="0.2">
      <c r="A24" s="7" t="s">
        <v>122</v>
      </c>
      <c r="B24" s="65">
        <v>1362</v>
      </c>
      <c r="C24" s="66">
        <v>1540</v>
      </c>
      <c r="D24" s="65">
        <v>17411</v>
      </c>
      <c r="E24" s="66">
        <v>16792</v>
      </c>
      <c r="F24" s="67"/>
      <c r="G24" s="65">
        <f t="shared" si="0"/>
        <v>-178</v>
      </c>
      <c r="H24" s="66">
        <f t="shared" si="1"/>
        <v>619</v>
      </c>
      <c r="I24" s="28">
        <f t="shared" si="2"/>
        <v>-11.558441558441558</v>
      </c>
      <c r="J24" s="29">
        <f t="shared" si="3"/>
        <v>3.6862791805621726</v>
      </c>
    </row>
    <row r="25" spans="1:10" x14ac:dyDescent="0.2">
      <c r="A25" s="7" t="s">
        <v>123</v>
      </c>
      <c r="B25" s="65">
        <v>976</v>
      </c>
      <c r="C25" s="66">
        <v>1203</v>
      </c>
      <c r="D25" s="65">
        <v>14083</v>
      </c>
      <c r="E25" s="66">
        <v>11268</v>
      </c>
      <c r="F25" s="67"/>
      <c r="G25" s="65">
        <f t="shared" si="0"/>
        <v>-227</v>
      </c>
      <c r="H25" s="66">
        <f t="shared" si="1"/>
        <v>2815</v>
      </c>
      <c r="I25" s="28">
        <f t="shared" si="2"/>
        <v>-18.86949293433084</v>
      </c>
      <c r="J25" s="29">
        <f t="shared" si="3"/>
        <v>24.982250621228257</v>
      </c>
    </row>
    <row r="26" spans="1:10" x14ac:dyDescent="0.2">
      <c r="A26" s="7" t="s">
        <v>124</v>
      </c>
      <c r="B26" s="65">
        <v>116</v>
      </c>
      <c r="C26" s="66">
        <v>419</v>
      </c>
      <c r="D26" s="65">
        <v>3102</v>
      </c>
      <c r="E26" s="66">
        <v>3087</v>
      </c>
      <c r="F26" s="67"/>
      <c r="G26" s="65">
        <f t="shared" si="0"/>
        <v>-303</v>
      </c>
      <c r="H26" s="66">
        <f t="shared" si="1"/>
        <v>15</v>
      </c>
      <c r="I26" s="28">
        <f t="shared" si="2"/>
        <v>-72.315035799522676</v>
      </c>
      <c r="J26" s="29">
        <f t="shared" si="3"/>
        <v>0.48590864917395532</v>
      </c>
    </row>
    <row r="27" spans="1:10" x14ac:dyDescent="0.2">
      <c r="A27" s="142" t="s">
        <v>127</v>
      </c>
      <c r="B27" s="143">
        <v>65</v>
      </c>
      <c r="C27" s="144">
        <v>44</v>
      </c>
      <c r="D27" s="143">
        <v>626</v>
      </c>
      <c r="E27" s="144">
        <v>512</v>
      </c>
      <c r="F27" s="145"/>
      <c r="G27" s="143">
        <f t="shared" si="0"/>
        <v>21</v>
      </c>
      <c r="H27" s="144">
        <f t="shared" si="1"/>
        <v>114</v>
      </c>
      <c r="I27" s="146">
        <f t="shared" si="2"/>
        <v>47.727272727272727</v>
      </c>
      <c r="J27" s="147">
        <f t="shared" si="3"/>
        <v>22.265625</v>
      </c>
    </row>
    <row r="28" spans="1:10" x14ac:dyDescent="0.2">
      <c r="A28" s="7" t="s">
        <v>128</v>
      </c>
      <c r="B28" s="65">
        <v>3</v>
      </c>
      <c r="C28" s="66">
        <v>11</v>
      </c>
      <c r="D28" s="65">
        <v>79</v>
      </c>
      <c r="E28" s="66">
        <v>95</v>
      </c>
      <c r="F28" s="67"/>
      <c r="G28" s="65">
        <f t="shared" si="0"/>
        <v>-8</v>
      </c>
      <c r="H28" s="66">
        <f t="shared" si="1"/>
        <v>-16</v>
      </c>
      <c r="I28" s="28">
        <f t="shared" si="2"/>
        <v>-72.727272727272734</v>
      </c>
      <c r="J28" s="29">
        <f t="shared" si="3"/>
        <v>-16.842105263157894</v>
      </c>
    </row>
    <row r="29" spans="1:10" x14ac:dyDescent="0.2">
      <c r="A29" s="7" t="s">
        <v>129</v>
      </c>
      <c r="B29" s="65">
        <v>6</v>
      </c>
      <c r="C29" s="66">
        <v>17</v>
      </c>
      <c r="D29" s="65">
        <v>127</v>
      </c>
      <c r="E29" s="66">
        <v>201</v>
      </c>
      <c r="F29" s="67"/>
      <c r="G29" s="65">
        <f t="shared" si="0"/>
        <v>-11</v>
      </c>
      <c r="H29" s="66">
        <f t="shared" si="1"/>
        <v>-74</v>
      </c>
      <c r="I29" s="28">
        <f t="shared" si="2"/>
        <v>-64.705882352941174</v>
      </c>
      <c r="J29" s="29">
        <f t="shared" si="3"/>
        <v>-36.815920398009951</v>
      </c>
    </row>
    <row r="30" spans="1:10" x14ac:dyDescent="0.2">
      <c r="A30" s="7" t="s">
        <v>130</v>
      </c>
      <c r="B30" s="65">
        <v>160</v>
      </c>
      <c r="C30" s="66">
        <v>143</v>
      </c>
      <c r="D30" s="65">
        <v>1843</v>
      </c>
      <c r="E30" s="66">
        <v>1186</v>
      </c>
      <c r="F30" s="67"/>
      <c r="G30" s="65">
        <f t="shared" si="0"/>
        <v>17</v>
      </c>
      <c r="H30" s="66">
        <f t="shared" si="1"/>
        <v>657</v>
      </c>
      <c r="I30" s="28">
        <f t="shared" si="2"/>
        <v>11.888111888111888</v>
      </c>
      <c r="J30" s="29">
        <f t="shared" si="3"/>
        <v>55.396290050590224</v>
      </c>
    </row>
    <row r="31" spans="1:10" x14ac:dyDescent="0.2">
      <c r="A31" s="7" t="s">
        <v>131</v>
      </c>
      <c r="B31" s="65">
        <v>265</v>
      </c>
      <c r="C31" s="66">
        <v>226</v>
      </c>
      <c r="D31" s="65">
        <v>2980</v>
      </c>
      <c r="E31" s="66">
        <v>2216</v>
      </c>
      <c r="F31" s="67"/>
      <c r="G31" s="65">
        <f t="shared" si="0"/>
        <v>39</v>
      </c>
      <c r="H31" s="66">
        <f t="shared" si="1"/>
        <v>764</v>
      </c>
      <c r="I31" s="28">
        <f t="shared" si="2"/>
        <v>17.256637168141591</v>
      </c>
      <c r="J31" s="29">
        <f t="shared" si="3"/>
        <v>34.476534296028881</v>
      </c>
    </row>
    <row r="32" spans="1:10" x14ac:dyDescent="0.2">
      <c r="A32" s="7" t="s">
        <v>132</v>
      </c>
      <c r="B32" s="65">
        <v>1804</v>
      </c>
      <c r="C32" s="66">
        <v>2116</v>
      </c>
      <c r="D32" s="65">
        <v>23023</v>
      </c>
      <c r="E32" s="66">
        <v>18300</v>
      </c>
      <c r="F32" s="67"/>
      <c r="G32" s="65">
        <f t="shared" si="0"/>
        <v>-312</v>
      </c>
      <c r="H32" s="66">
        <f t="shared" si="1"/>
        <v>4723</v>
      </c>
      <c r="I32" s="28">
        <f t="shared" si="2"/>
        <v>-14.744801512287333</v>
      </c>
      <c r="J32" s="29">
        <f t="shared" si="3"/>
        <v>25.808743169398905</v>
      </c>
    </row>
    <row r="33" spans="1:10" x14ac:dyDescent="0.2">
      <c r="A33" s="142" t="s">
        <v>126</v>
      </c>
      <c r="B33" s="143">
        <v>379</v>
      </c>
      <c r="C33" s="144">
        <v>353</v>
      </c>
      <c r="D33" s="143">
        <v>4594</v>
      </c>
      <c r="E33" s="144">
        <v>3782</v>
      </c>
      <c r="F33" s="145"/>
      <c r="G33" s="143">
        <f t="shared" si="0"/>
        <v>26</v>
      </c>
      <c r="H33" s="144">
        <f t="shared" si="1"/>
        <v>812</v>
      </c>
      <c r="I33" s="146">
        <f t="shared" si="2"/>
        <v>7.3654390934844187</v>
      </c>
      <c r="J33" s="147">
        <f t="shared" si="3"/>
        <v>21.470121628767846</v>
      </c>
    </row>
    <row r="34" spans="1:10" s="43" customFormat="1" x14ac:dyDescent="0.2">
      <c r="A34" s="27" t="s">
        <v>0</v>
      </c>
      <c r="B34" s="71">
        <f>SUM(B14:B33)</f>
        <v>7692</v>
      </c>
      <c r="C34" s="72">
        <f>SUM(C14:C33)</f>
        <v>9098</v>
      </c>
      <c r="D34" s="71">
        <f>SUM(D14:D33)</f>
        <v>106134</v>
      </c>
      <c r="E34" s="72">
        <f>SUM(E14:E33)</f>
        <v>89434</v>
      </c>
      <c r="F34" s="73"/>
      <c r="G34" s="71">
        <f t="shared" si="0"/>
        <v>-1406</v>
      </c>
      <c r="H34" s="72">
        <f t="shared" si="1"/>
        <v>16700</v>
      </c>
      <c r="I34" s="44">
        <f>IF(C34=0, 0, G34/C34*100)</f>
        <v>-15.453945922180697</v>
      </c>
      <c r="J34" s="45">
        <f>IF(E34=0, 0, H34/E34*100)</f>
        <v>18.672987901692871</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110</v>
      </c>
      <c r="B39" s="30">
        <f>$B$7/$B$11*100</f>
        <v>16.627665106604265</v>
      </c>
      <c r="C39" s="31">
        <f>$C$7/$C$11*100</f>
        <v>16.805891404704333</v>
      </c>
      <c r="D39" s="30">
        <f>$D$7/$D$11*100</f>
        <v>19.051387868166657</v>
      </c>
      <c r="E39" s="31">
        <f>$E$7/$E$11*100</f>
        <v>20.784041863273476</v>
      </c>
      <c r="F39" s="32"/>
      <c r="G39" s="30">
        <f>B39-C39</f>
        <v>-0.17822629810006774</v>
      </c>
      <c r="H39" s="31">
        <f>D39-E39</f>
        <v>-1.7326539951068192</v>
      </c>
    </row>
    <row r="40" spans="1:10" x14ac:dyDescent="0.2">
      <c r="A40" s="7" t="s">
        <v>119</v>
      </c>
      <c r="B40" s="30">
        <f>$B$8/$B$11*100</f>
        <v>48.504940197607901</v>
      </c>
      <c r="C40" s="31">
        <f>$C$8/$C$11*100</f>
        <v>51.209056935590233</v>
      </c>
      <c r="D40" s="30">
        <f>$D$8/$D$11*100</f>
        <v>49.59956281681648</v>
      </c>
      <c r="E40" s="31">
        <f>$E$8/$E$11*100</f>
        <v>49.817742692935575</v>
      </c>
      <c r="F40" s="32"/>
      <c r="G40" s="30">
        <f>B40-C40</f>
        <v>-2.7041167379823321</v>
      </c>
      <c r="H40" s="31">
        <f>D40-E40</f>
        <v>-0.21817987611909473</v>
      </c>
    </row>
    <row r="41" spans="1:10" x14ac:dyDescent="0.2">
      <c r="A41" s="7" t="s">
        <v>125</v>
      </c>
      <c r="B41" s="30">
        <f>$B$9/$B$11*100</f>
        <v>29.940197607904317</v>
      </c>
      <c r="C41" s="31">
        <f>$C$9/$C$11*100</f>
        <v>28.105078039129477</v>
      </c>
      <c r="D41" s="30">
        <f>$D$9/$D$11*100</f>
        <v>27.020558916087211</v>
      </c>
      <c r="E41" s="31">
        <f>$E$9/$E$11*100</f>
        <v>25.169398662700988</v>
      </c>
      <c r="F41" s="32"/>
      <c r="G41" s="30">
        <f>B41-C41</f>
        <v>1.8351195687748394</v>
      </c>
      <c r="H41" s="31">
        <f>D41-E41</f>
        <v>1.8511602533862224</v>
      </c>
    </row>
    <row r="42" spans="1:10" x14ac:dyDescent="0.2">
      <c r="A42" s="7" t="s">
        <v>126</v>
      </c>
      <c r="B42" s="30">
        <f>$B$10/$B$11*100</f>
        <v>4.9271970878835152</v>
      </c>
      <c r="C42" s="31">
        <f>$C$10/$C$11*100</f>
        <v>3.8799736205759507</v>
      </c>
      <c r="D42" s="30">
        <f>$D$10/$D$11*100</f>
        <v>4.328490398929655</v>
      </c>
      <c r="E42" s="31">
        <f>$E$10/$E$11*100</f>
        <v>4.2288167810899653</v>
      </c>
      <c r="F42" s="32"/>
      <c r="G42" s="30">
        <f>B42-C42</f>
        <v>1.0472234673075644</v>
      </c>
      <c r="H42" s="31">
        <f>D42-E42</f>
        <v>9.9673617839689754E-2</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1.2610504420176807</v>
      </c>
      <c r="C46" s="31">
        <f>$C$14/$C$34*100</f>
        <v>0.36271708067707187</v>
      </c>
      <c r="D46" s="30">
        <f>$D$14/$D$34*100</f>
        <v>1.2041381649612755</v>
      </c>
      <c r="E46" s="31">
        <f>$E$14/$E$34*100</f>
        <v>0.46962005501263498</v>
      </c>
      <c r="F46" s="32"/>
      <c r="G46" s="30">
        <f t="shared" ref="G46:G66" si="4">B46-C46</f>
        <v>0.89833336134060882</v>
      </c>
      <c r="H46" s="31">
        <f t="shared" ref="H46:H66" si="5">D46-E46</f>
        <v>0.73451810994864042</v>
      </c>
    </row>
    <row r="47" spans="1:10" x14ac:dyDescent="0.2">
      <c r="A47" s="7" t="s">
        <v>112</v>
      </c>
      <c r="B47" s="30">
        <f>$B$15/$B$34*100</f>
        <v>3.8741549661986481</v>
      </c>
      <c r="C47" s="31">
        <f>$C$15/$C$34*100</f>
        <v>4.3855792481864144</v>
      </c>
      <c r="D47" s="30">
        <f>$D$15/$D$34*100</f>
        <v>4.1956394746264154</v>
      </c>
      <c r="E47" s="31">
        <f>$E$15/$E$34*100</f>
        <v>3.9828253237023952</v>
      </c>
      <c r="F47" s="32"/>
      <c r="G47" s="30">
        <f t="shared" si="4"/>
        <v>-0.51142428198776635</v>
      </c>
      <c r="H47" s="31">
        <f t="shared" si="5"/>
        <v>0.21281415092402023</v>
      </c>
    </row>
    <row r="48" spans="1:10" x14ac:dyDescent="0.2">
      <c r="A48" s="7" t="s">
        <v>113</v>
      </c>
      <c r="B48" s="30">
        <f>$B$16/$B$34*100</f>
        <v>6.9292771710868433</v>
      </c>
      <c r="C48" s="31">
        <f>$C$16/$C$34*100</f>
        <v>8.5183556825675986</v>
      </c>
      <c r="D48" s="30">
        <f>$D$16/$D$34*100</f>
        <v>9.5407692162737678</v>
      </c>
      <c r="E48" s="31">
        <f>$E$16/$E$34*100</f>
        <v>11.495628060916429</v>
      </c>
      <c r="F48" s="32"/>
      <c r="G48" s="30">
        <f t="shared" si="4"/>
        <v>-1.5890785114807553</v>
      </c>
      <c r="H48" s="31">
        <f t="shared" si="5"/>
        <v>-1.9548588446426614</v>
      </c>
    </row>
    <row r="49" spans="1:8" x14ac:dyDescent="0.2">
      <c r="A49" s="7" t="s">
        <v>114</v>
      </c>
      <c r="B49" s="30">
        <f>$B$17/$B$34*100</f>
        <v>2.4700988039521579</v>
      </c>
      <c r="C49" s="31">
        <f>$C$17/$C$34*100</f>
        <v>2.2092767641239832</v>
      </c>
      <c r="D49" s="30">
        <f>$D$17/$D$34*100</f>
        <v>2.3187668419168221</v>
      </c>
      <c r="E49" s="31">
        <f>$E$17/$E$34*100</f>
        <v>2.7674038956101707</v>
      </c>
      <c r="F49" s="32"/>
      <c r="G49" s="30">
        <f t="shared" si="4"/>
        <v>0.26082203982817465</v>
      </c>
      <c r="H49" s="31">
        <f t="shared" si="5"/>
        <v>-0.44863705369334861</v>
      </c>
    </row>
    <row r="50" spans="1:8" x14ac:dyDescent="0.2">
      <c r="A50" s="7" t="s">
        <v>115</v>
      </c>
      <c r="B50" s="30">
        <f>$B$18/$B$34*100</f>
        <v>0.31201248049921998</v>
      </c>
      <c r="C50" s="31">
        <f>$C$18/$C$34*100</f>
        <v>0.2637942404924159</v>
      </c>
      <c r="D50" s="30">
        <f>$D$18/$D$34*100</f>
        <v>0.31752313113611091</v>
      </c>
      <c r="E50" s="31">
        <f>$E$18/$E$34*100</f>
        <v>0.50875505959702128</v>
      </c>
      <c r="F50" s="32"/>
      <c r="G50" s="30">
        <f t="shared" si="4"/>
        <v>4.8218240006804081E-2</v>
      </c>
      <c r="H50" s="31">
        <f t="shared" si="5"/>
        <v>-0.19123192846091036</v>
      </c>
    </row>
    <row r="51" spans="1:8" x14ac:dyDescent="0.2">
      <c r="A51" s="7" t="s">
        <v>116</v>
      </c>
      <c r="B51" s="30">
        <f>$B$19/$B$34*100</f>
        <v>2.6001040041601666E-2</v>
      </c>
      <c r="C51" s="31">
        <f>$C$19/$C$34*100</f>
        <v>2.1982853374367992E-2</v>
      </c>
      <c r="D51" s="30">
        <f>$D$19/$D$34*100</f>
        <v>3.6746000339193848E-2</v>
      </c>
      <c r="E51" s="31">
        <f>$E$19/$E$34*100</f>
        <v>4.5843862513138184E-2</v>
      </c>
      <c r="F51" s="32"/>
      <c r="G51" s="30">
        <f t="shared" si="4"/>
        <v>4.0181866672336745E-3</v>
      </c>
      <c r="H51" s="31">
        <f t="shared" si="5"/>
        <v>-9.0978621739443363E-3</v>
      </c>
    </row>
    <row r="52" spans="1:8" x14ac:dyDescent="0.2">
      <c r="A52" s="7" t="s">
        <v>117</v>
      </c>
      <c r="B52" s="30">
        <f>$B$20/$B$34*100</f>
        <v>1.1960478419136766</v>
      </c>
      <c r="C52" s="31">
        <f>$C$20/$C$34*100</f>
        <v>0.39569136073862388</v>
      </c>
      <c r="D52" s="30">
        <f>$D$20/$D$34*100</f>
        <v>0.81029641773606942</v>
      </c>
      <c r="E52" s="31">
        <f>$E$20/$E$34*100</f>
        <v>0.7435650871033388</v>
      </c>
      <c r="F52" s="32"/>
      <c r="G52" s="30">
        <f t="shared" si="4"/>
        <v>0.80035648117505276</v>
      </c>
      <c r="H52" s="31">
        <f t="shared" si="5"/>
        <v>6.6731330632730623E-2</v>
      </c>
    </row>
    <row r="53" spans="1:8" x14ac:dyDescent="0.2">
      <c r="A53" s="7" t="s">
        <v>118</v>
      </c>
      <c r="B53" s="30">
        <f>$B$21/$B$34*100</f>
        <v>0.5590223608944358</v>
      </c>
      <c r="C53" s="31">
        <f>$C$21/$C$34*100</f>
        <v>0.64849417454385583</v>
      </c>
      <c r="D53" s="30">
        <f>$D$21/$D$34*100</f>
        <v>0.62750862117700268</v>
      </c>
      <c r="E53" s="31">
        <f>$E$21/$E$34*100</f>
        <v>0.77040051881834648</v>
      </c>
      <c r="F53" s="32"/>
      <c r="G53" s="30">
        <f t="shared" si="4"/>
        <v>-8.9471813649420029E-2</v>
      </c>
      <c r="H53" s="31">
        <f t="shared" si="5"/>
        <v>-0.1428918976413438</v>
      </c>
    </row>
    <row r="54" spans="1:8" x14ac:dyDescent="0.2">
      <c r="A54" s="142" t="s">
        <v>120</v>
      </c>
      <c r="B54" s="148">
        <f>$B$22/$B$34*100</f>
        <v>5.5252210088403535</v>
      </c>
      <c r="C54" s="149">
        <f>$C$22/$C$34*100</f>
        <v>2.8577709386678389</v>
      </c>
      <c r="D54" s="148">
        <f>$D$22/$D$34*100</f>
        <v>4.541428759869599</v>
      </c>
      <c r="E54" s="149">
        <f>$E$22/$E$34*100</f>
        <v>2.9217076279714647</v>
      </c>
      <c r="F54" s="150"/>
      <c r="G54" s="148">
        <f t="shared" si="4"/>
        <v>2.6674500701725146</v>
      </c>
      <c r="H54" s="149">
        <f t="shared" si="5"/>
        <v>1.6197211318981344</v>
      </c>
    </row>
    <row r="55" spans="1:8" x14ac:dyDescent="0.2">
      <c r="A55" s="7" t="s">
        <v>121</v>
      </c>
      <c r="B55" s="30">
        <f>$B$23/$B$34*100</f>
        <v>11.076443057722308</v>
      </c>
      <c r="C55" s="31">
        <f>$C$23/$C$34*100</f>
        <v>13.596394812046602</v>
      </c>
      <c r="D55" s="30">
        <f>$D$23/$D$34*100</f>
        <v>12.461605140671226</v>
      </c>
      <c r="E55" s="31">
        <f>$E$23/$E$34*100</f>
        <v>12.069235413824719</v>
      </c>
      <c r="F55" s="32"/>
      <c r="G55" s="30">
        <f t="shared" si="4"/>
        <v>-2.5199517543242944</v>
      </c>
      <c r="H55" s="31">
        <f t="shared" si="5"/>
        <v>0.39236972684650695</v>
      </c>
    </row>
    <row r="56" spans="1:8" x14ac:dyDescent="0.2">
      <c r="A56" s="7" t="s">
        <v>122</v>
      </c>
      <c r="B56" s="30">
        <f>$B$24/$B$34*100</f>
        <v>17.706708268330733</v>
      </c>
      <c r="C56" s="31">
        <f>$C$24/$C$34*100</f>
        <v>16.926797098263354</v>
      </c>
      <c r="D56" s="30">
        <f>$D$24/$D$34*100</f>
        <v>16.404733638607798</v>
      </c>
      <c r="E56" s="31">
        <f>$E$24/$E$34*100</f>
        <v>18.775857056600397</v>
      </c>
      <c r="F56" s="32"/>
      <c r="G56" s="30">
        <f t="shared" si="4"/>
        <v>0.77991117006737909</v>
      </c>
      <c r="H56" s="31">
        <f t="shared" si="5"/>
        <v>-2.3711234179925995</v>
      </c>
    </row>
    <row r="57" spans="1:8" x14ac:dyDescent="0.2">
      <c r="A57" s="7" t="s">
        <v>123</v>
      </c>
      <c r="B57" s="30">
        <f>$B$25/$B$34*100</f>
        <v>12.688507540301613</v>
      </c>
      <c r="C57" s="31">
        <f>$C$25/$C$34*100</f>
        <v>13.222686304682348</v>
      </c>
      <c r="D57" s="30">
        <f>$D$25/$D$34*100</f>
        <v>13.269074942996589</v>
      </c>
      <c r="E57" s="31">
        <f>$E$25/$E$34*100</f>
        <v>12.599235190196122</v>
      </c>
      <c r="F57" s="32"/>
      <c r="G57" s="30">
        <f t="shared" si="4"/>
        <v>-0.53417876438073542</v>
      </c>
      <c r="H57" s="31">
        <f t="shared" si="5"/>
        <v>0.66983975280046693</v>
      </c>
    </row>
    <row r="58" spans="1:8" x14ac:dyDescent="0.2">
      <c r="A58" s="7" t="s">
        <v>124</v>
      </c>
      <c r="B58" s="30">
        <f>$B$26/$B$34*100</f>
        <v>1.5080603224128966</v>
      </c>
      <c r="C58" s="31">
        <f>$C$26/$C$34*100</f>
        <v>4.6054077819300945</v>
      </c>
      <c r="D58" s="30">
        <f>$D$26/$D$34*100</f>
        <v>2.9227203346712645</v>
      </c>
      <c r="E58" s="31">
        <f>$E$26/$E$34*100</f>
        <v>3.451707404342867</v>
      </c>
      <c r="F58" s="32"/>
      <c r="G58" s="30">
        <f t="shared" si="4"/>
        <v>-3.0973474595171977</v>
      </c>
      <c r="H58" s="31">
        <f t="shared" si="5"/>
        <v>-0.52898706967160258</v>
      </c>
    </row>
    <row r="59" spans="1:8" x14ac:dyDescent="0.2">
      <c r="A59" s="142" t="s">
        <v>127</v>
      </c>
      <c r="B59" s="148">
        <f>$B$27/$B$34*100</f>
        <v>0.84503380135205408</v>
      </c>
      <c r="C59" s="149">
        <f>$C$27/$C$34*100</f>
        <v>0.48362277423609584</v>
      </c>
      <c r="D59" s="148">
        <f>$D$27/$D$34*100</f>
        <v>0.58982041570090649</v>
      </c>
      <c r="E59" s="149">
        <f>$E$27/$E$34*100</f>
        <v>0.57248920992016461</v>
      </c>
      <c r="F59" s="150"/>
      <c r="G59" s="148">
        <f t="shared" si="4"/>
        <v>0.36141102711595824</v>
      </c>
      <c r="H59" s="149">
        <f t="shared" si="5"/>
        <v>1.7331205780741876E-2</v>
      </c>
    </row>
    <row r="60" spans="1:8" x14ac:dyDescent="0.2">
      <c r="A60" s="7" t="s">
        <v>128</v>
      </c>
      <c r="B60" s="30">
        <f>$B$28/$B$34*100</f>
        <v>3.9001560062402497E-2</v>
      </c>
      <c r="C60" s="31">
        <f>$C$28/$C$34*100</f>
        <v>0.12090569355902396</v>
      </c>
      <c r="D60" s="30">
        <f>$D$28/$D$34*100</f>
        <v>7.4434205815290103E-2</v>
      </c>
      <c r="E60" s="31">
        <f>$E$28/$E$34*100</f>
        <v>0.10622358387190554</v>
      </c>
      <c r="F60" s="32"/>
      <c r="G60" s="30">
        <f t="shared" si="4"/>
        <v>-8.1904133496621456E-2</v>
      </c>
      <c r="H60" s="31">
        <f t="shared" si="5"/>
        <v>-3.1789378056615442E-2</v>
      </c>
    </row>
    <row r="61" spans="1:8" x14ac:dyDescent="0.2">
      <c r="A61" s="7" t="s">
        <v>129</v>
      </c>
      <c r="B61" s="30">
        <f>$B$29/$B$34*100</f>
        <v>7.8003120124804995E-2</v>
      </c>
      <c r="C61" s="31">
        <f>$C$29/$C$34*100</f>
        <v>0.18685425368212794</v>
      </c>
      <c r="D61" s="30">
        <f>$D$29/$D$34*100</f>
        <v>0.11966005238660561</v>
      </c>
      <c r="E61" s="31">
        <f>$E$29/$E$34*100</f>
        <v>0.22474674061318964</v>
      </c>
      <c r="F61" s="32"/>
      <c r="G61" s="30">
        <f t="shared" si="4"/>
        <v>-0.10885113355732294</v>
      </c>
      <c r="H61" s="31">
        <f t="shared" si="5"/>
        <v>-0.10508668822658403</v>
      </c>
    </row>
    <row r="62" spans="1:8" x14ac:dyDescent="0.2">
      <c r="A62" s="7" t="s">
        <v>130</v>
      </c>
      <c r="B62" s="30">
        <f>$B$30/$B$34*100</f>
        <v>2.0800832033281331</v>
      </c>
      <c r="C62" s="31">
        <f>$C$30/$C$34*100</f>
        <v>1.5717740162673115</v>
      </c>
      <c r="D62" s="30">
        <f>$D$30/$D$34*100</f>
        <v>1.736484067311135</v>
      </c>
      <c r="E62" s="31">
        <f>$E$30/$E$34*100</f>
        <v>1.3261175839166313</v>
      </c>
      <c r="F62" s="32"/>
      <c r="G62" s="30">
        <f t="shared" si="4"/>
        <v>0.50830918706082162</v>
      </c>
      <c r="H62" s="31">
        <f t="shared" si="5"/>
        <v>0.41036648339450377</v>
      </c>
    </row>
    <row r="63" spans="1:8" x14ac:dyDescent="0.2">
      <c r="A63" s="7" t="s">
        <v>131</v>
      </c>
      <c r="B63" s="30">
        <f>$B$31/$B$34*100</f>
        <v>3.4451378055122204</v>
      </c>
      <c r="C63" s="31">
        <f>$C$31/$C$34*100</f>
        <v>2.4840624313035833</v>
      </c>
      <c r="D63" s="30">
        <f>$D$31/$D$34*100</f>
        <v>2.8077713079691708</v>
      </c>
      <c r="E63" s="31">
        <f>$E$31/$E$34*100</f>
        <v>2.4778048616857125</v>
      </c>
      <c r="F63" s="32"/>
      <c r="G63" s="30">
        <f t="shared" si="4"/>
        <v>0.96107537420863709</v>
      </c>
      <c r="H63" s="31">
        <f t="shared" si="5"/>
        <v>0.32996644628345839</v>
      </c>
    </row>
    <row r="64" spans="1:8" x14ac:dyDescent="0.2">
      <c r="A64" s="7" t="s">
        <v>132</v>
      </c>
      <c r="B64" s="30">
        <f>$B$32/$B$34*100</f>
        <v>23.452938117524702</v>
      </c>
      <c r="C64" s="31">
        <f>$C$32/$C$34*100</f>
        <v>23.257858870081336</v>
      </c>
      <c r="D64" s="30">
        <f>$D$32/$D$34*100</f>
        <v>21.692388866904103</v>
      </c>
      <c r="E64" s="31">
        <f>$E$32/$E$34*100</f>
        <v>20.462016682693381</v>
      </c>
      <c r="F64" s="32"/>
      <c r="G64" s="30">
        <f t="shared" si="4"/>
        <v>0.19507924744336691</v>
      </c>
      <c r="H64" s="31">
        <f t="shared" si="5"/>
        <v>1.2303721842107223</v>
      </c>
    </row>
    <row r="65" spans="1:8" x14ac:dyDescent="0.2">
      <c r="A65" s="142" t="s">
        <v>126</v>
      </c>
      <c r="B65" s="148">
        <f>$B$33/$B$34*100</f>
        <v>4.9271970878835152</v>
      </c>
      <c r="C65" s="149">
        <f>$C$33/$C$34*100</f>
        <v>3.8799736205759507</v>
      </c>
      <c r="D65" s="148">
        <f>$D$33/$D$34*100</f>
        <v>4.328490398929655</v>
      </c>
      <c r="E65" s="149">
        <f>$E$33/$E$34*100</f>
        <v>4.2288167810899653</v>
      </c>
      <c r="F65" s="150"/>
      <c r="G65" s="148">
        <f t="shared" si="4"/>
        <v>1.0472234673075644</v>
      </c>
      <c r="H65" s="149">
        <f t="shared" si="5"/>
        <v>9.9673617839689754E-2</v>
      </c>
    </row>
    <row r="66" spans="1:8" s="43" customFormat="1" x14ac:dyDescent="0.2">
      <c r="A66" s="27" t="s">
        <v>0</v>
      </c>
      <c r="B66" s="46">
        <f>SUM(B46:B65)</f>
        <v>100</v>
      </c>
      <c r="C66" s="47">
        <f>SUM(C46:C65)</f>
        <v>100</v>
      </c>
      <c r="D66" s="46">
        <f>SUM(D46:D65)</f>
        <v>100.00000000000003</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6</v>
      </c>
      <c r="C6" s="66">
        <v>4</v>
      </c>
      <c r="D6" s="65">
        <v>45</v>
      </c>
      <c r="E6" s="66">
        <v>58</v>
      </c>
      <c r="F6" s="67"/>
      <c r="G6" s="65">
        <f t="shared" ref="G6:G37" si="0">B6-C6</f>
        <v>2</v>
      </c>
      <c r="H6" s="66">
        <f t="shared" ref="H6:H37" si="1">D6-E6</f>
        <v>-13</v>
      </c>
      <c r="I6" s="20">
        <f t="shared" ref="I6:I37" si="2">IF(C6=0, "-", IF(G6/C6&lt;10, G6/C6, "&gt;999%"))</f>
        <v>0.5</v>
      </c>
      <c r="J6" s="21">
        <f t="shared" ref="J6:J37" si="3">IF(E6=0, "-", IF(H6/E6&lt;10, H6/E6, "&gt;999%"))</f>
        <v>-0.22413793103448276</v>
      </c>
    </row>
    <row r="7" spans="1:10" x14ac:dyDescent="0.2">
      <c r="A7" s="7" t="s">
        <v>32</v>
      </c>
      <c r="B7" s="65">
        <v>0</v>
      </c>
      <c r="C7" s="66">
        <v>0</v>
      </c>
      <c r="D7" s="65">
        <v>3</v>
      </c>
      <c r="E7" s="66">
        <v>0</v>
      </c>
      <c r="F7" s="67"/>
      <c r="G7" s="65">
        <f t="shared" si="0"/>
        <v>0</v>
      </c>
      <c r="H7" s="66">
        <f t="shared" si="1"/>
        <v>3</v>
      </c>
      <c r="I7" s="20" t="str">
        <f t="shared" si="2"/>
        <v>-</v>
      </c>
      <c r="J7" s="21" t="str">
        <f t="shared" si="3"/>
        <v>-</v>
      </c>
    </row>
    <row r="8" spans="1:10" x14ac:dyDescent="0.2">
      <c r="A8" s="7" t="s">
        <v>33</v>
      </c>
      <c r="B8" s="65">
        <v>3</v>
      </c>
      <c r="C8" s="66">
        <v>1</v>
      </c>
      <c r="D8" s="65">
        <v>12</v>
      </c>
      <c r="E8" s="66">
        <v>5</v>
      </c>
      <c r="F8" s="67"/>
      <c r="G8" s="65">
        <f t="shared" si="0"/>
        <v>2</v>
      </c>
      <c r="H8" s="66">
        <f t="shared" si="1"/>
        <v>7</v>
      </c>
      <c r="I8" s="20">
        <f t="shared" si="2"/>
        <v>2</v>
      </c>
      <c r="J8" s="21">
        <f t="shared" si="3"/>
        <v>1.4</v>
      </c>
    </row>
    <row r="9" spans="1:10" x14ac:dyDescent="0.2">
      <c r="A9" s="7" t="s">
        <v>34</v>
      </c>
      <c r="B9" s="65">
        <v>56</v>
      </c>
      <c r="C9" s="66">
        <v>155</v>
      </c>
      <c r="D9" s="65">
        <v>1145</v>
      </c>
      <c r="E9" s="66">
        <v>1178</v>
      </c>
      <c r="F9" s="67"/>
      <c r="G9" s="65">
        <f t="shared" si="0"/>
        <v>-99</v>
      </c>
      <c r="H9" s="66">
        <f t="shared" si="1"/>
        <v>-33</v>
      </c>
      <c r="I9" s="20">
        <f t="shared" si="2"/>
        <v>-0.6387096774193548</v>
      </c>
      <c r="J9" s="21">
        <f t="shared" si="3"/>
        <v>-2.801358234295416E-2</v>
      </c>
    </row>
    <row r="10" spans="1:10" x14ac:dyDescent="0.2">
      <c r="A10" s="7" t="s">
        <v>35</v>
      </c>
      <c r="B10" s="65">
        <v>0</v>
      </c>
      <c r="C10" s="66">
        <v>3</v>
      </c>
      <c r="D10" s="65">
        <v>24</v>
      </c>
      <c r="E10" s="66">
        <v>20</v>
      </c>
      <c r="F10" s="67"/>
      <c r="G10" s="65">
        <f t="shared" si="0"/>
        <v>-3</v>
      </c>
      <c r="H10" s="66">
        <f t="shared" si="1"/>
        <v>4</v>
      </c>
      <c r="I10" s="20">
        <f t="shared" si="2"/>
        <v>-1</v>
      </c>
      <c r="J10" s="21">
        <f t="shared" si="3"/>
        <v>0.2</v>
      </c>
    </row>
    <row r="11" spans="1:10" x14ac:dyDescent="0.2">
      <c r="A11" s="7" t="s">
        <v>36</v>
      </c>
      <c r="B11" s="65">
        <v>82</v>
      </c>
      <c r="C11" s="66">
        <v>125</v>
      </c>
      <c r="D11" s="65">
        <v>1522</v>
      </c>
      <c r="E11" s="66">
        <v>1304</v>
      </c>
      <c r="F11" s="67"/>
      <c r="G11" s="65">
        <f t="shared" si="0"/>
        <v>-43</v>
      </c>
      <c r="H11" s="66">
        <f t="shared" si="1"/>
        <v>218</v>
      </c>
      <c r="I11" s="20">
        <f t="shared" si="2"/>
        <v>-0.34399999999999997</v>
      </c>
      <c r="J11" s="21">
        <f t="shared" si="3"/>
        <v>0.16717791411042945</v>
      </c>
    </row>
    <row r="12" spans="1:10" x14ac:dyDescent="0.2">
      <c r="A12" s="7" t="s">
        <v>37</v>
      </c>
      <c r="B12" s="65">
        <v>24</v>
      </c>
      <c r="C12" s="66">
        <v>2</v>
      </c>
      <c r="D12" s="65">
        <v>188</v>
      </c>
      <c r="E12" s="66">
        <v>2</v>
      </c>
      <c r="F12" s="67"/>
      <c r="G12" s="65">
        <f t="shared" si="0"/>
        <v>22</v>
      </c>
      <c r="H12" s="66">
        <f t="shared" si="1"/>
        <v>186</v>
      </c>
      <c r="I12" s="20" t="str">
        <f t="shared" si="2"/>
        <v>&gt;999%</v>
      </c>
      <c r="J12" s="21" t="str">
        <f t="shared" si="3"/>
        <v>&gt;999%</v>
      </c>
    </row>
    <row r="13" spans="1:10" x14ac:dyDescent="0.2">
      <c r="A13" s="7" t="s">
        <v>38</v>
      </c>
      <c r="B13" s="65">
        <v>1</v>
      </c>
      <c r="C13" s="66">
        <v>0</v>
      </c>
      <c r="D13" s="65">
        <v>9</v>
      </c>
      <c r="E13" s="66">
        <v>14</v>
      </c>
      <c r="F13" s="67"/>
      <c r="G13" s="65">
        <f t="shared" si="0"/>
        <v>1</v>
      </c>
      <c r="H13" s="66">
        <f t="shared" si="1"/>
        <v>-5</v>
      </c>
      <c r="I13" s="20" t="str">
        <f t="shared" si="2"/>
        <v>-</v>
      </c>
      <c r="J13" s="21">
        <f t="shared" si="3"/>
        <v>-0.35714285714285715</v>
      </c>
    </row>
    <row r="14" spans="1:10" x14ac:dyDescent="0.2">
      <c r="A14" s="7" t="s">
        <v>39</v>
      </c>
      <c r="B14" s="65">
        <v>1</v>
      </c>
      <c r="C14" s="66">
        <v>0</v>
      </c>
      <c r="D14" s="65">
        <v>9</v>
      </c>
      <c r="E14" s="66">
        <v>9</v>
      </c>
      <c r="F14" s="67"/>
      <c r="G14" s="65">
        <f t="shared" si="0"/>
        <v>1</v>
      </c>
      <c r="H14" s="66">
        <f t="shared" si="1"/>
        <v>0</v>
      </c>
      <c r="I14" s="20" t="str">
        <f t="shared" si="2"/>
        <v>-</v>
      </c>
      <c r="J14" s="21">
        <f t="shared" si="3"/>
        <v>0</v>
      </c>
    </row>
    <row r="15" spans="1:10" x14ac:dyDescent="0.2">
      <c r="A15" s="7" t="s">
        <v>42</v>
      </c>
      <c r="B15" s="65">
        <v>2</v>
      </c>
      <c r="C15" s="66">
        <v>2</v>
      </c>
      <c r="D15" s="65">
        <v>25</v>
      </c>
      <c r="E15" s="66">
        <v>20</v>
      </c>
      <c r="F15" s="67"/>
      <c r="G15" s="65">
        <f t="shared" si="0"/>
        <v>0</v>
      </c>
      <c r="H15" s="66">
        <f t="shared" si="1"/>
        <v>5</v>
      </c>
      <c r="I15" s="20">
        <f t="shared" si="2"/>
        <v>0</v>
      </c>
      <c r="J15" s="21">
        <f t="shared" si="3"/>
        <v>0.25</v>
      </c>
    </row>
    <row r="16" spans="1:10" x14ac:dyDescent="0.2">
      <c r="A16" s="7" t="s">
        <v>43</v>
      </c>
      <c r="B16" s="65">
        <v>3</v>
      </c>
      <c r="C16" s="66">
        <v>0</v>
      </c>
      <c r="D16" s="65">
        <v>73</v>
      </c>
      <c r="E16" s="66">
        <v>57</v>
      </c>
      <c r="F16" s="67"/>
      <c r="G16" s="65">
        <f t="shared" si="0"/>
        <v>3</v>
      </c>
      <c r="H16" s="66">
        <f t="shared" si="1"/>
        <v>16</v>
      </c>
      <c r="I16" s="20" t="str">
        <f t="shared" si="2"/>
        <v>-</v>
      </c>
      <c r="J16" s="21">
        <f t="shared" si="3"/>
        <v>0.2807017543859649</v>
      </c>
    </row>
    <row r="17" spans="1:10" x14ac:dyDescent="0.2">
      <c r="A17" s="7" t="s">
        <v>44</v>
      </c>
      <c r="B17" s="65">
        <v>5</v>
      </c>
      <c r="C17" s="66">
        <v>5</v>
      </c>
      <c r="D17" s="65">
        <v>130</v>
      </c>
      <c r="E17" s="66">
        <v>84</v>
      </c>
      <c r="F17" s="67"/>
      <c r="G17" s="65">
        <f t="shared" si="0"/>
        <v>0</v>
      </c>
      <c r="H17" s="66">
        <f t="shared" si="1"/>
        <v>46</v>
      </c>
      <c r="I17" s="20">
        <f t="shared" si="2"/>
        <v>0</v>
      </c>
      <c r="J17" s="21">
        <f t="shared" si="3"/>
        <v>0.54761904761904767</v>
      </c>
    </row>
    <row r="18" spans="1:10" x14ac:dyDescent="0.2">
      <c r="A18" s="7" t="s">
        <v>45</v>
      </c>
      <c r="B18" s="65">
        <v>593</v>
      </c>
      <c r="C18" s="66">
        <v>647</v>
      </c>
      <c r="D18" s="65">
        <v>7589</v>
      </c>
      <c r="E18" s="66">
        <v>5832</v>
      </c>
      <c r="F18" s="67"/>
      <c r="G18" s="65">
        <f t="shared" si="0"/>
        <v>-54</v>
      </c>
      <c r="H18" s="66">
        <f t="shared" si="1"/>
        <v>1757</v>
      </c>
      <c r="I18" s="20">
        <f t="shared" si="2"/>
        <v>-8.3462132921174659E-2</v>
      </c>
      <c r="J18" s="21">
        <f t="shared" si="3"/>
        <v>0.30126886145404663</v>
      </c>
    </row>
    <row r="19" spans="1:10" x14ac:dyDescent="0.2">
      <c r="A19" s="7" t="s">
        <v>48</v>
      </c>
      <c r="B19" s="65">
        <v>4</v>
      </c>
      <c r="C19" s="66">
        <v>1</v>
      </c>
      <c r="D19" s="65">
        <v>42</v>
      </c>
      <c r="E19" s="66">
        <v>6</v>
      </c>
      <c r="F19" s="67"/>
      <c r="G19" s="65">
        <f t="shared" si="0"/>
        <v>3</v>
      </c>
      <c r="H19" s="66">
        <f t="shared" si="1"/>
        <v>36</v>
      </c>
      <c r="I19" s="20">
        <f t="shared" si="2"/>
        <v>3</v>
      </c>
      <c r="J19" s="21">
        <f t="shared" si="3"/>
        <v>6</v>
      </c>
    </row>
    <row r="20" spans="1:10" x14ac:dyDescent="0.2">
      <c r="A20" s="7" t="s">
        <v>49</v>
      </c>
      <c r="B20" s="65">
        <v>130</v>
      </c>
      <c r="C20" s="66">
        <v>54</v>
      </c>
      <c r="D20" s="65">
        <v>1544</v>
      </c>
      <c r="E20" s="66">
        <v>365</v>
      </c>
      <c r="F20" s="67"/>
      <c r="G20" s="65">
        <f t="shared" si="0"/>
        <v>76</v>
      </c>
      <c r="H20" s="66">
        <f t="shared" si="1"/>
        <v>1179</v>
      </c>
      <c r="I20" s="20">
        <f t="shared" si="2"/>
        <v>1.4074074074074074</v>
      </c>
      <c r="J20" s="21">
        <f t="shared" si="3"/>
        <v>3.2301369863013698</v>
      </c>
    </row>
    <row r="21" spans="1:10" x14ac:dyDescent="0.2">
      <c r="A21" s="7" t="s">
        <v>51</v>
      </c>
      <c r="B21" s="65">
        <v>0</v>
      </c>
      <c r="C21" s="66">
        <v>1</v>
      </c>
      <c r="D21" s="65">
        <v>0</v>
      </c>
      <c r="E21" s="66">
        <v>1407</v>
      </c>
      <c r="F21" s="67"/>
      <c r="G21" s="65">
        <f t="shared" si="0"/>
        <v>-1</v>
      </c>
      <c r="H21" s="66">
        <f t="shared" si="1"/>
        <v>-1407</v>
      </c>
      <c r="I21" s="20">
        <f t="shared" si="2"/>
        <v>-1</v>
      </c>
      <c r="J21" s="21">
        <f t="shared" si="3"/>
        <v>-1</v>
      </c>
    </row>
    <row r="22" spans="1:10" x14ac:dyDescent="0.2">
      <c r="A22" s="7" t="s">
        <v>52</v>
      </c>
      <c r="B22" s="65">
        <v>101</v>
      </c>
      <c r="C22" s="66">
        <v>208</v>
      </c>
      <c r="D22" s="65">
        <v>1538</v>
      </c>
      <c r="E22" s="66">
        <v>2447</v>
      </c>
      <c r="F22" s="67"/>
      <c r="G22" s="65">
        <f t="shared" si="0"/>
        <v>-107</v>
      </c>
      <c r="H22" s="66">
        <f t="shared" si="1"/>
        <v>-909</v>
      </c>
      <c r="I22" s="20">
        <f t="shared" si="2"/>
        <v>-0.51442307692307687</v>
      </c>
      <c r="J22" s="21">
        <f t="shared" si="3"/>
        <v>-0.37147527584797713</v>
      </c>
    </row>
    <row r="23" spans="1:10" x14ac:dyDescent="0.2">
      <c r="A23" s="7" t="s">
        <v>53</v>
      </c>
      <c r="B23" s="65">
        <v>414</v>
      </c>
      <c r="C23" s="66">
        <v>609</v>
      </c>
      <c r="D23" s="65">
        <v>7210</v>
      </c>
      <c r="E23" s="66">
        <v>6763</v>
      </c>
      <c r="F23" s="67"/>
      <c r="G23" s="65">
        <f t="shared" si="0"/>
        <v>-195</v>
      </c>
      <c r="H23" s="66">
        <f t="shared" si="1"/>
        <v>447</v>
      </c>
      <c r="I23" s="20">
        <f t="shared" si="2"/>
        <v>-0.32019704433497537</v>
      </c>
      <c r="J23" s="21">
        <f t="shared" si="3"/>
        <v>6.6094928286263496E-2</v>
      </c>
    </row>
    <row r="24" spans="1:10" x14ac:dyDescent="0.2">
      <c r="A24" s="7" t="s">
        <v>55</v>
      </c>
      <c r="B24" s="65">
        <v>0</v>
      </c>
      <c r="C24" s="66">
        <v>0</v>
      </c>
      <c r="D24" s="65">
        <v>0</v>
      </c>
      <c r="E24" s="66">
        <v>12</v>
      </c>
      <c r="F24" s="67"/>
      <c r="G24" s="65">
        <f t="shared" si="0"/>
        <v>0</v>
      </c>
      <c r="H24" s="66">
        <f t="shared" si="1"/>
        <v>-12</v>
      </c>
      <c r="I24" s="20" t="str">
        <f t="shared" si="2"/>
        <v>-</v>
      </c>
      <c r="J24" s="21">
        <f t="shared" si="3"/>
        <v>-1</v>
      </c>
    </row>
    <row r="25" spans="1:10" x14ac:dyDescent="0.2">
      <c r="A25" s="7" t="s">
        <v>58</v>
      </c>
      <c r="B25" s="65">
        <v>357</v>
      </c>
      <c r="C25" s="66">
        <v>325</v>
      </c>
      <c r="D25" s="65">
        <v>4701</v>
      </c>
      <c r="E25" s="66">
        <v>2363</v>
      </c>
      <c r="F25" s="67"/>
      <c r="G25" s="65">
        <f t="shared" si="0"/>
        <v>32</v>
      </c>
      <c r="H25" s="66">
        <f t="shared" si="1"/>
        <v>2338</v>
      </c>
      <c r="I25" s="20">
        <f t="shared" si="2"/>
        <v>9.8461538461538461E-2</v>
      </c>
      <c r="J25" s="21">
        <f t="shared" si="3"/>
        <v>0.98942022852306388</v>
      </c>
    </row>
    <row r="26" spans="1:10" x14ac:dyDescent="0.2">
      <c r="A26" s="7" t="s">
        <v>59</v>
      </c>
      <c r="B26" s="65">
        <v>0</v>
      </c>
      <c r="C26" s="66">
        <v>0</v>
      </c>
      <c r="D26" s="65">
        <v>0</v>
      </c>
      <c r="E26" s="66">
        <v>1</v>
      </c>
      <c r="F26" s="67"/>
      <c r="G26" s="65">
        <f t="shared" si="0"/>
        <v>0</v>
      </c>
      <c r="H26" s="66">
        <f t="shared" si="1"/>
        <v>-1</v>
      </c>
      <c r="I26" s="20" t="str">
        <f t="shared" si="2"/>
        <v>-</v>
      </c>
      <c r="J26" s="21">
        <f t="shared" si="3"/>
        <v>-1</v>
      </c>
    </row>
    <row r="27" spans="1:10" x14ac:dyDescent="0.2">
      <c r="A27" s="7" t="s">
        <v>61</v>
      </c>
      <c r="B27" s="65">
        <v>0</v>
      </c>
      <c r="C27" s="66">
        <v>2</v>
      </c>
      <c r="D27" s="65">
        <v>101</v>
      </c>
      <c r="E27" s="66">
        <v>108</v>
      </c>
      <c r="F27" s="67"/>
      <c r="G27" s="65">
        <f t="shared" si="0"/>
        <v>-2</v>
      </c>
      <c r="H27" s="66">
        <f t="shared" si="1"/>
        <v>-7</v>
      </c>
      <c r="I27" s="20">
        <f t="shared" si="2"/>
        <v>-1</v>
      </c>
      <c r="J27" s="21">
        <f t="shared" si="3"/>
        <v>-6.4814814814814811E-2</v>
      </c>
    </row>
    <row r="28" spans="1:10" x14ac:dyDescent="0.2">
      <c r="A28" s="7" t="s">
        <v>62</v>
      </c>
      <c r="B28" s="65">
        <v>47</v>
      </c>
      <c r="C28" s="66">
        <v>43</v>
      </c>
      <c r="D28" s="65">
        <v>601</v>
      </c>
      <c r="E28" s="66">
        <v>401</v>
      </c>
      <c r="F28" s="67"/>
      <c r="G28" s="65">
        <f t="shared" si="0"/>
        <v>4</v>
      </c>
      <c r="H28" s="66">
        <f t="shared" si="1"/>
        <v>200</v>
      </c>
      <c r="I28" s="20">
        <f t="shared" si="2"/>
        <v>9.3023255813953487E-2</v>
      </c>
      <c r="J28" s="21">
        <f t="shared" si="3"/>
        <v>0.49875311720698257</v>
      </c>
    </row>
    <row r="29" spans="1:10" x14ac:dyDescent="0.2">
      <c r="A29" s="7" t="s">
        <v>64</v>
      </c>
      <c r="B29" s="65">
        <v>437</v>
      </c>
      <c r="C29" s="66">
        <v>388</v>
      </c>
      <c r="D29" s="65">
        <v>6355</v>
      </c>
      <c r="E29" s="66">
        <v>4912</v>
      </c>
      <c r="F29" s="67"/>
      <c r="G29" s="65">
        <f t="shared" si="0"/>
        <v>49</v>
      </c>
      <c r="H29" s="66">
        <f t="shared" si="1"/>
        <v>1443</v>
      </c>
      <c r="I29" s="20">
        <f t="shared" si="2"/>
        <v>0.12628865979381443</v>
      </c>
      <c r="J29" s="21">
        <f t="shared" si="3"/>
        <v>0.29377035830618892</v>
      </c>
    </row>
    <row r="30" spans="1:10" x14ac:dyDescent="0.2">
      <c r="A30" s="7" t="s">
        <v>65</v>
      </c>
      <c r="B30" s="65">
        <v>0</v>
      </c>
      <c r="C30" s="66">
        <v>0</v>
      </c>
      <c r="D30" s="65">
        <v>9</v>
      </c>
      <c r="E30" s="66">
        <v>9</v>
      </c>
      <c r="F30" s="67"/>
      <c r="G30" s="65">
        <f t="shared" si="0"/>
        <v>0</v>
      </c>
      <c r="H30" s="66">
        <f t="shared" si="1"/>
        <v>0</v>
      </c>
      <c r="I30" s="20" t="str">
        <f t="shared" si="2"/>
        <v>-</v>
      </c>
      <c r="J30" s="21">
        <f t="shared" si="3"/>
        <v>0</v>
      </c>
    </row>
    <row r="31" spans="1:10" x14ac:dyDescent="0.2">
      <c r="A31" s="7" t="s">
        <v>66</v>
      </c>
      <c r="B31" s="65">
        <v>27</v>
      </c>
      <c r="C31" s="66">
        <v>34</v>
      </c>
      <c r="D31" s="65">
        <v>547</v>
      </c>
      <c r="E31" s="66">
        <v>473</v>
      </c>
      <c r="F31" s="67"/>
      <c r="G31" s="65">
        <f t="shared" si="0"/>
        <v>-7</v>
      </c>
      <c r="H31" s="66">
        <f t="shared" si="1"/>
        <v>74</v>
      </c>
      <c r="I31" s="20">
        <f t="shared" si="2"/>
        <v>-0.20588235294117646</v>
      </c>
      <c r="J31" s="21">
        <f t="shared" si="3"/>
        <v>0.15644820295983086</v>
      </c>
    </row>
    <row r="32" spans="1:10" x14ac:dyDescent="0.2">
      <c r="A32" s="7" t="s">
        <v>67</v>
      </c>
      <c r="B32" s="65">
        <v>115</v>
      </c>
      <c r="C32" s="66">
        <v>112</v>
      </c>
      <c r="D32" s="65">
        <v>1009</v>
      </c>
      <c r="E32" s="66">
        <v>722</v>
      </c>
      <c r="F32" s="67"/>
      <c r="G32" s="65">
        <f t="shared" si="0"/>
        <v>3</v>
      </c>
      <c r="H32" s="66">
        <f t="shared" si="1"/>
        <v>287</v>
      </c>
      <c r="I32" s="20">
        <f t="shared" si="2"/>
        <v>2.6785714285714284E-2</v>
      </c>
      <c r="J32" s="21">
        <f t="shared" si="3"/>
        <v>0.39750692520775621</v>
      </c>
    </row>
    <row r="33" spans="1:10" x14ac:dyDescent="0.2">
      <c r="A33" s="7" t="s">
        <v>68</v>
      </c>
      <c r="B33" s="65">
        <v>42</v>
      </c>
      <c r="C33" s="66">
        <v>75</v>
      </c>
      <c r="D33" s="65">
        <v>675</v>
      </c>
      <c r="E33" s="66">
        <v>580</v>
      </c>
      <c r="F33" s="67"/>
      <c r="G33" s="65">
        <f t="shared" si="0"/>
        <v>-33</v>
      </c>
      <c r="H33" s="66">
        <f t="shared" si="1"/>
        <v>95</v>
      </c>
      <c r="I33" s="20">
        <f t="shared" si="2"/>
        <v>-0.44</v>
      </c>
      <c r="J33" s="21">
        <f t="shared" si="3"/>
        <v>0.16379310344827586</v>
      </c>
    </row>
    <row r="34" spans="1:10" x14ac:dyDescent="0.2">
      <c r="A34" s="7" t="s">
        <v>69</v>
      </c>
      <c r="B34" s="65">
        <v>3</v>
      </c>
      <c r="C34" s="66">
        <v>0</v>
      </c>
      <c r="D34" s="65">
        <v>7</v>
      </c>
      <c r="E34" s="66">
        <v>4</v>
      </c>
      <c r="F34" s="67"/>
      <c r="G34" s="65">
        <f t="shared" si="0"/>
        <v>3</v>
      </c>
      <c r="H34" s="66">
        <f t="shared" si="1"/>
        <v>3</v>
      </c>
      <c r="I34" s="20" t="str">
        <f t="shared" si="2"/>
        <v>-</v>
      </c>
      <c r="J34" s="21">
        <f t="shared" si="3"/>
        <v>0.75</v>
      </c>
    </row>
    <row r="35" spans="1:10" x14ac:dyDescent="0.2">
      <c r="A35" s="7" t="s">
        <v>72</v>
      </c>
      <c r="B35" s="65">
        <v>3</v>
      </c>
      <c r="C35" s="66">
        <v>4</v>
      </c>
      <c r="D35" s="65">
        <v>48</v>
      </c>
      <c r="E35" s="66">
        <v>25</v>
      </c>
      <c r="F35" s="67"/>
      <c r="G35" s="65">
        <f t="shared" si="0"/>
        <v>-1</v>
      </c>
      <c r="H35" s="66">
        <f t="shared" si="1"/>
        <v>23</v>
      </c>
      <c r="I35" s="20">
        <f t="shared" si="2"/>
        <v>-0.25</v>
      </c>
      <c r="J35" s="21">
        <f t="shared" si="3"/>
        <v>0.92</v>
      </c>
    </row>
    <row r="36" spans="1:10" x14ac:dyDescent="0.2">
      <c r="A36" s="7" t="s">
        <v>73</v>
      </c>
      <c r="B36" s="65">
        <v>724</v>
      </c>
      <c r="C36" s="66">
        <v>693</v>
      </c>
      <c r="D36" s="65">
        <v>8519</v>
      </c>
      <c r="E36" s="66">
        <v>6918</v>
      </c>
      <c r="F36" s="67"/>
      <c r="G36" s="65">
        <f t="shared" si="0"/>
        <v>31</v>
      </c>
      <c r="H36" s="66">
        <f t="shared" si="1"/>
        <v>1601</v>
      </c>
      <c r="I36" s="20">
        <f t="shared" si="2"/>
        <v>4.4733044733044736E-2</v>
      </c>
      <c r="J36" s="21">
        <f t="shared" si="3"/>
        <v>0.231425267418329</v>
      </c>
    </row>
    <row r="37" spans="1:10" x14ac:dyDescent="0.2">
      <c r="A37" s="7" t="s">
        <v>74</v>
      </c>
      <c r="B37" s="65">
        <v>0</v>
      </c>
      <c r="C37" s="66">
        <v>0</v>
      </c>
      <c r="D37" s="65">
        <v>6</v>
      </c>
      <c r="E37" s="66">
        <v>3</v>
      </c>
      <c r="F37" s="67"/>
      <c r="G37" s="65">
        <f t="shared" si="0"/>
        <v>0</v>
      </c>
      <c r="H37" s="66">
        <f t="shared" si="1"/>
        <v>3</v>
      </c>
      <c r="I37" s="20" t="str">
        <f t="shared" si="2"/>
        <v>-</v>
      </c>
      <c r="J37" s="21">
        <f t="shared" si="3"/>
        <v>1</v>
      </c>
    </row>
    <row r="38" spans="1:10" x14ac:dyDescent="0.2">
      <c r="A38" s="7" t="s">
        <v>75</v>
      </c>
      <c r="B38" s="65">
        <v>68</v>
      </c>
      <c r="C38" s="66">
        <v>136</v>
      </c>
      <c r="D38" s="65">
        <v>1507</v>
      </c>
      <c r="E38" s="66">
        <v>1454</v>
      </c>
      <c r="F38" s="67"/>
      <c r="G38" s="65">
        <f t="shared" ref="G38:G72" si="4">B38-C38</f>
        <v>-68</v>
      </c>
      <c r="H38" s="66">
        <f t="shared" ref="H38:H72" si="5">D38-E38</f>
        <v>53</v>
      </c>
      <c r="I38" s="20">
        <f t="shared" ref="I38:I72" si="6">IF(C38=0, "-", IF(G38/C38&lt;10, G38/C38, "&gt;999%"))</f>
        <v>-0.5</v>
      </c>
      <c r="J38" s="21">
        <f t="shared" ref="J38:J72" si="7">IF(E38=0, "-", IF(H38/E38&lt;10, H38/E38, "&gt;999%"))</f>
        <v>3.6451169188445667E-2</v>
      </c>
    </row>
    <row r="39" spans="1:10" x14ac:dyDescent="0.2">
      <c r="A39" s="7" t="s">
        <v>77</v>
      </c>
      <c r="B39" s="65">
        <v>39</v>
      </c>
      <c r="C39" s="66">
        <v>55</v>
      </c>
      <c r="D39" s="65">
        <v>308</v>
      </c>
      <c r="E39" s="66">
        <v>557</v>
      </c>
      <c r="F39" s="67"/>
      <c r="G39" s="65">
        <f t="shared" si="4"/>
        <v>-16</v>
      </c>
      <c r="H39" s="66">
        <f t="shared" si="5"/>
        <v>-249</v>
      </c>
      <c r="I39" s="20">
        <f t="shared" si="6"/>
        <v>-0.29090909090909089</v>
      </c>
      <c r="J39" s="21">
        <f t="shared" si="7"/>
        <v>-0.44703770197486536</v>
      </c>
    </row>
    <row r="40" spans="1:10" x14ac:dyDescent="0.2">
      <c r="A40" s="7" t="s">
        <v>78</v>
      </c>
      <c r="B40" s="65">
        <v>352</v>
      </c>
      <c r="C40" s="66">
        <v>115</v>
      </c>
      <c r="D40" s="65">
        <v>3105</v>
      </c>
      <c r="E40" s="66">
        <v>1059</v>
      </c>
      <c r="F40" s="67"/>
      <c r="G40" s="65">
        <f t="shared" si="4"/>
        <v>237</v>
      </c>
      <c r="H40" s="66">
        <f t="shared" si="5"/>
        <v>2046</v>
      </c>
      <c r="I40" s="20">
        <f t="shared" si="6"/>
        <v>2.0608695652173914</v>
      </c>
      <c r="J40" s="21">
        <f t="shared" si="7"/>
        <v>1.9320113314447591</v>
      </c>
    </row>
    <row r="41" spans="1:10" x14ac:dyDescent="0.2">
      <c r="A41" s="7" t="s">
        <v>79</v>
      </c>
      <c r="B41" s="65">
        <v>16</v>
      </c>
      <c r="C41" s="66">
        <v>20</v>
      </c>
      <c r="D41" s="65">
        <v>230</v>
      </c>
      <c r="E41" s="66">
        <v>211</v>
      </c>
      <c r="F41" s="67"/>
      <c r="G41" s="65">
        <f t="shared" si="4"/>
        <v>-4</v>
      </c>
      <c r="H41" s="66">
        <f t="shared" si="5"/>
        <v>19</v>
      </c>
      <c r="I41" s="20">
        <f t="shared" si="6"/>
        <v>-0.2</v>
      </c>
      <c r="J41" s="21">
        <f t="shared" si="7"/>
        <v>9.004739336492891E-2</v>
      </c>
    </row>
    <row r="42" spans="1:10" x14ac:dyDescent="0.2">
      <c r="A42" s="7" t="s">
        <v>80</v>
      </c>
      <c r="B42" s="65">
        <v>603</v>
      </c>
      <c r="C42" s="66">
        <v>836</v>
      </c>
      <c r="D42" s="65">
        <v>9198</v>
      </c>
      <c r="E42" s="66">
        <v>7652</v>
      </c>
      <c r="F42" s="67"/>
      <c r="G42" s="65">
        <f t="shared" si="4"/>
        <v>-233</v>
      </c>
      <c r="H42" s="66">
        <f t="shared" si="5"/>
        <v>1546</v>
      </c>
      <c r="I42" s="20">
        <f t="shared" si="6"/>
        <v>-0.27870813397129185</v>
      </c>
      <c r="J42" s="21">
        <f t="shared" si="7"/>
        <v>0.20203868269733402</v>
      </c>
    </row>
    <row r="43" spans="1:10" x14ac:dyDescent="0.2">
      <c r="A43" s="7" t="s">
        <v>81</v>
      </c>
      <c r="B43" s="65">
        <v>287</v>
      </c>
      <c r="C43" s="66">
        <v>410</v>
      </c>
      <c r="D43" s="65">
        <v>5268</v>
      </c>
      <c r="E43" s="66">
        <v>4052</v>
      </c>
      <c r="F43" s="67"/>
      <c r="G43" s="65">
        <f t="shared" si="4"/>
        <v>-123</v>
      </c>
      <c r="H43" s="66">
        <f t="shared" si="5"/>
        <v>1216</v>
      </c>
      <c r="I43" s="20">
        <f t="shared" si="6"/>
        <v>-0.3</v>
      </c>
      <c r="J43" s="21">
        <f t="shared" si="7"/>
        <v>0.30009871668311944</v>
      </c>
    </row>
    <row r="44" spans="1:10" x14ac:dyDescent="0.2">
      <c r="A44" s="7" t="s">
        <v>82</v>
      </c>
      <c r="B44" s="65">
        <v>5</v>
      </c>
      <c r="C44" s="66">
        <v>7</v>
      </c>
      <c r="D44" s="65">
        <v>113</v>
      </c>
      <c r="E44" s="66">
        <v>98</v>
      </c>
      <c r="F44" s="67"/>
      <c r="G44" s="65">
        <f t="shared" si="4"/>
        <v>-2</v>
      </c>
      <c r="H44" s="66">
        <f t="shared" si="5"/>
        <v>15</v>
      </c>
      <c r="I44" s="20">
        <f t="shared" si="6"/>
        <v>-0.2857142857142857</v>
      </c>
      <c r="J44" s="21">
        <f t="shared" si="7"/>
        <v>0.15306122448979592</v>
      </c>
    </row>
    <row r="45" spans="1:10" x14ac:dyDescent="0.2">
      <c r="A45" s="7" t="s">
        <v>83</v>
      </c>
      <c r="B45" s="65">
        <v>39</v>
      </c>
      <c r="C45" s="66">
        <v>20</v>
      </c>
      <c r="D45" s="65">
        <v>331</v>
      </c>
      <c r="E45" s="66">
        <v>298</v>
      </c>
      <c r="F45" s="67"/>
      <c r="G45" s="65">
        <f t="shared" si="4"/>
        <v>19</v>
      </c>
      <c r="H45" s="66">
        <f t="shared" si="5"/>
        <v>33</v>
      </c>
      <c r="I45" s="20">
        <f t="shared" si="6"/>
        <v>0.95</v>
      </c>
      <c r="J45" s="21">
        <f t="shared" si="7"/>
        <v>0.11073825503355705</v>
      </c>
    </row>
    <row r="46" spans="1:10" x14ac:dyDescent="0.2">
      <c r="A46" s="7" t="s">
        <v>84</v>
      </c>
      <c r="B46" s="65">
        <v>50</v>
      </c>
      <c r="C46" s="66">
        <v>16</v>
      </c>
      <c r="D46" s="65">
        <v>351</v>
      </c>
      <c r="E46" s="66">
        <v>254</v>
      </c>
      <c r="F46" s="67"/>
      <c r="G46" s="65">
        <f t="shared" si="4"/>
        <v>34</v>
      </c>
      <c r="H46" s="66">
        <f t="shared" si="5"/>
        <v>97</v>
      </c>
      <c r="I46" s="20">
        <f t="shared" si="6"/>
        <v>2.125</v>
      </c>
      <c r="J46" s="21">
        <f t="shared" si="7"/>
        <v>0.38188976377952755</v>
      </c>
    </row>
    <row r="47" spans="1:10" x14ac:dyDescent="0.2">
      <c r="A47" s="7" t="s">
        <v>85</v>
      </c>
      <c r="B47" s="65">
        <v>32</v>
      </c>
      <c r="C47" s="66">
        <v>31</v>
      </c>
      <c r="D47" s="65">
        <v>540</v>
      </c>
      <c r="E47" s="66">
        <v>437</v>
      </c>
      <c r="F47" s="67"/>
      <c r="G47" s="65">
        <f t="shared" si="4"/>
        <v>1</v>
      </c>
      <c r="H47" s="66">
        <f t="shared" si="5"/>
        <v>103</v>
      </c>
      <c r="I47" s="20">
        <f t="shared" si="6"/>
        <v>3.2258064516129031E-2</v>
      </c>
      <c r="J47" s="21">
        <f t="shared" si="7"/>
        <v>0.23569794050343248</v>
      </c>
    </row>
    <row r="48" spans="1:10" x14ac:dyDescent="0.2">
      <c r="A48" s="7" t="s">
        <v>86</v>
      </c>
      <c r="B48" s="65">
        <v>0</v>
      </c>
      <c r="C48" s="66">
        <v>0</v>
      </c>
      <c r="D48" s="65">
        <v>7</v>
      </c>
      <c r="E48" s="66">
        <v>4</v>
      </c>
      <c r="F48" s="67"/>
      <c r="G48" s="65">
        <f t="shared" si="4"/>
        <v>0</v>
      </c>
      <c r="H48" s="66">
        <f t="shared" si="5"/>
        <v>3</v>
      </c>
      <c r="I48" s="20" t="str">
        <f t="shared" si="6"/>
        <v>-</v>
      </c>
      <c r="J48" s="21">
        <f t="shared" si="7"/>
        <v>0.75</v>
      </c>
    </row>
    <row r="49" spans="1:10" x14ac:dyDescent="0.2">
      <c r="A49" s="7" t="s">
        <v>88</v>
      </c>
      <c r="B49" s="65">
        <v>21</v>
      </c>
      <c r="C49" s="66">
        <v>43</v>
      </c>
      <c r="D49" s="65">
        <v>515</v>
      </c>
      <c r="E49" s="66">
        <v>354</v>
      </c>
      <c r="F49" s="67"/>
      <c r="G49" s="65">
        <f t="shared" si="4"/>
        <v>-22</v>
      </c>
      <c r="H49" s="66">
        <f t="shared" si="5"/>
        <v>161</v>
      </c>
      <c r="I49" s="20">
        <f t="shared" si="6"/>
        <v>-0.51162790697674421</v>
      </c>
      <c r="J49" s="21">
        <f t="shared" si="7"/>
        <v>0.45480225988700562</v>
      </c>
    </row>
    <row r="50" spans="1:10" x14ac:dyDescent="0.2">
      <c r="A50" s="7" t="s">
        <v>89</v>
      </c>
      <c r="B50" s="65">
        <v>19</v>
      </c>
      <c r="C50" s="66">
        <v>29</v>
      </c>
      <c r="D50" s="65">
        <v>403</v>
      </c>
      <c r="E50" s="66">
        <v>201</v>
      </c>
      <c r="F50" s="67"/>
      <c r="G50" s="65">
        <f t="shared" si="4"/>
        <v>-10</v>
      </c>
      <c r="H50" s="66">
        <f t="shared" si="5"/>
        <v>202</v>
      </c>
      <c r="I50" s="20">
        <f t="shared" si="6"/>
        <v>-0.34482758620689657</v>
      </c>
      <c r="J50" s="21">
        <f t="shared" si="7"/>
        <v>1.0049751243781095</v>
      </c>
    </row>
    <row r="51" spans="1:10" x14ac:dyDescent="0.2">
      <c r="A51" s="7" t="s">
        <v>90</v>
      </c>
      <c r="B51" s="65">
        <v>247</v>
      </c>
      <c r="C51" s="66">
        <v>242</v>
      </c>
      <c r="D51" s="65">
        <v>3312</v>
      </c>
      <c r="E51" s="66">
        <v>2817</v>
      </c>
      <c r="F51" s="67"/>
      <c r="G51" s="65">
        <f t="shared" si="4"/>
        <v>5</v>
      </c>
      <c r="H51" s="66">
        <f t="shared" si="5"/>
        <v>495</v>
      </c>
      <c r="I51" s="20">
        <f t="shared" si="6"/>
        <v>2.0661157024793389E-2</v>
      </c>
      <c r="J51" s="21">
        <f t="shared" si="7"/>
        <v>0.1757188498402556</v>
      </c>
    </row>
    <row r="52" spans="1:10" x14ac:dyDescent="0.2">
      <c r="A52" s="7" t="s">
        <v>91</v>
      </c>
      <c r="B52" s="65">
        <v>247</v>
      </c>
      <c r="C52" s="66">
        <v>249</v>
      </c>
      <c r="D52" s="65">
        <v>2511</v>
      </c>
      <c r="E52" s="66">
        <v>2290</v>
      </c>
      <c r="F52" s="67"/>
      <c r="G52" s="65">
        <f t="shared" si="4"/>
        <v>-2</v>
      </c>
      <c r="H52" s="66">
        <f t="shared" si="5"/>
        <v>221</v>
      </c>
      <c r="I52" s="20">
        <f t="shared" si="6"/>
        <v>-8.0321285140562242E-3</v>
      </c>
      <c r="J52" s="21">
        <f t="shared" si="7"/>
        <v>9.6506550218340606E-2</v>
      </c>
    </row>
    <row r="53" spans="1:10" x14ac:dyDescent="0.2">
      <c r="A53" s="7" t="s">
        <v>92</v>
      </c>
      <c r="B53" s="65">
        <v>1943</v>
      </c>
      <c r="C53" s="66">
        <v>2807</v>
      </c>
      <c r="D53" s="65">
        <v>27245</v>
      </c>
      <c r="E53" s="66">
        <v>25065</v>
      </c>
      <c r="F53" s="67"/>
      <c r="G53" s="65">
        <f t="shared" si="4"/>
        <v>-864</v>
      </c>
      <c r="H53" s="66">
        <f t="shared" si="5"/>
        <v>2180</v>
      </c>
      <c r="I53" s="20">
        <f t="shared" si="6"/>
        <v>-0.30780192376202353</v>
      </c>
      <c r="J53" s="21">
        <f t="shared" si="7"/>
        <v>8.6973867943347299E-2</v>
      </c>
    </row>
    <row r="54" spans="1:10" x14ac:dyDescent="0.2">
      <c r="A54" s="7" t="s">
        <v>94</v>
      </c>
      <c r="B54" s="65">
        <v>187</v>
      </c>
      <c r="C54" s="66">
        <v>217</v>
      </c>
      <c r="D54" s="65">
        <v>3036</v>
      </c>
      <c r="E54" s="66">
        <v>2783</v>
      </c>
      <c r="F54" s="67"/>
      <c r="G54" s="65">
        <f t="shared" si="4"/>
        <v>-30</v>
      </c>
      <c r="H54" s="66">
        <f t="shared" si="5"/>
        <v>253</v>
      </c>
      <c r="I54" s="20">
        <f t="shared" si="6"/>
        <v>-0.13824884792626729</v>
      </c>
      <c r="J54" s="21">
        <f t="shared" si="7"/>
        <v>9.0909090909090912E-2</v>
      </c>
    </row>
    <row r="55" spans="1:10" x14ac:dyDescent="0.2">
      <c r="A55" s="7" t="s">
        <v>95</v>
      </c>
      <c r="B55" s="65">
        <v>15</v>
      </c>
      <c r="C55" s="66">
        <v>48</v>
      </c>
      <c r="D55" s="65">
        <v>503</v>
      </c>
      <c r="E55" s="66">
        <v>466</v>
      </c>
      <c r="F55" s="67"/>
      <c r="G55" s="65">
        <f t="shared" si="4"/>
        <v>-33</v>
      </c>
      <c r="H55" s="66">
        <f t="shared" si="5"/>
        <v>37</v>
      </c>
      <c r="I55" s="20">
        <f t="shared" si="6"/>
        <v>-0.6875</v>
      </c>
      <c r="J55" s="21">
        <f t="shared" si="7"/>
        <v>7.9399141630901282E-2</v>
      </c>
    </row>
    <row r="56" spans="1:10" x14ac:dyDescent="0.2">
      <c r="A56" s="142" t="s">
        <v>40</v>
      </c>
      <c r="B56" s="143">
        <v>4</v>
      </c>
      <c r="C56" s="144">
        <v>3</v>
      </c>
      <c r="D56" s="143">
        <v>40</v>
      </c>
      <c r="E56" s="144">
        <v>21</v>
      </c>
      <c r="F56" s="145"/>
      <c r="G56" s="143">
        <f t="shared" si="4"/>
        <v>1</v>
      </c>
      <c r="H56" s="144">
        <f t="shared" si="5"/>
        <v>19</v>
      </c>
      <c r="I56" s="151">
        <f t="shared" si="6"/>
        <v>0.33333333333333331</v>
      </c>
      <c r="J56" s="152">
        <f t="shared" si="7"/>
        <v>0.90476190476190477</v>
      </c>
    </row>
    <row r="57" spans="1:10" x14ac:dyDescent="0.2">
      <c r="A57" s="7" t="s">
        <v>41</v>
      </c>
      <c r="B57" s="65">
        <v>0</v>
      </c>
      <c r="C57" s="66">
        <v>0</v>
      </c>
      <c r="D57" s="65">
        <v>7</v>
      </c>
      <c r="E57" s="66">
        <v>2</v>
      </c>
      <c r="F57" s="67"/>
      <c r="G57" s="65">
        <f t="shared" si="4"/>
        <v>0</v>
      </c>
      <c r="H57" s="66">
        <f t="shared" si="5"/>
        <v>5</v>
      </c>
      <c r="I57" s="20" t="str">
        <f t="shared" si="6"/>
        <v>-</v>
      </c>
      <c r="J57" s="21">
        <f t="shared" si="7"/>
        <v>2.5</v>
      </c>
    </row>
    <row r="58" spans="1:10" x14ac:dyDescent="0.2">
      <c r="A58" s="7" t="s">
        <v>46</v>
      </c>
      <c r="B58" s="65">
        <v>14</v>
      </c>
      <c r="C58" s="66">
        <v>1</v>
      </c>
      <c r="D58" s="65">
        <v>76</v>
      </c>
      <c r="E58" s="66">
        <v>14</v>
      </c>
      <c r="F58" s="67"/>
      <c r="G58" s="65">
        <f t="shared" si="4"/>
        <v>13</v>
      </c>
      <c r="H58" s="66">
        <f t="shared" si="5"/>
        <v>62</v>
      </c>
      <c r="I58" s="20" t="str">
        <f t="shared" si="6"/>
        <v>&gt;999%</v>
      </c>
      <c r="J58" s="21">
        <f t="shared" si="7"/>
        <v>4.4285714285714288</v>
      </c>
    </row>
    <row r="59" spans="1:10" x14ac:dyDescent="0.2">
      <c r="A59" s="7" t="s">
        <v>47</v>
      </c>
      <c r="B59" s="65">
        <v>52</v>
      </c>
      <c r="C59" s="66">
        <v>71</v>
      </c>
      <c r="D59" s="65">
        <v>524</v>
      </c>
      <c r="E59" s="66">
        <v>490</v>
      </c>
      <c r="F59" s="67"/>
      <c r="G59" s="65">
        <f t="shared" si="4"/>
        <v>-19</v>
      </c>
      <c r="H59" s="66">
        <f t="shared" si="5"/>
        <v>34</v>
      </c>
      <c r="I59" s="20">
        <f t="shared" si="6"/>
        <v>-0.26760563380281688</v>
      </c>
      <c r="J59" s="21">
        <f t="shared" si="7"/>
        <v>6.9387755102040816E-2</v>
      </c>
    </row>
    <row r="60" spans="1:10" x14ac:dyDescent="0.2">
      <c r="A60" s="7" t="s">
        <v>50</v>
      </c>
      <c r="B60" s="65">
        <v>34</v>
      </c>
      <c r="C60" s="66">
        <v>46</v>
      </c>
      <c r="D60" s="65">
        <v>586</v>
      </c>
      <c r="E60" s="66">
        <v>610</v>
      </c>
      <c r="F60" s="67"/>
      <c r="G60" s="65">
        <f t="shared" si="4"/>
        <v>-12</v>
      </c>
      <c r="H60" s="66">
        <f t="shared" si="5"/>
        <v>-24</v>
      </c>
      <c r="I60" s="20">
        <f t="shared" si="6"/>
        <v>-0.2608695652173913</v>
      </c>
      <c r="J60" s="21">
        <f t="shared" si="7"/>
        <v>-3.9344262295081971E-2</v>
      </c>
    </row>
    <row r="61" spans="1:10" x14ac:dyDescent="0.2">
      <c r="A61" s="7" t="s">
        <v>54</v>
      </c>
      <c r="B61" s="65">
        <v>0</v>
      </c>
      <c r="C61" s="66">
        <v>4</v>
      </c>
      <c r="D61" s="65">
        <v>34</v>
      </c>
      <c r="E61" s="66">
        <v>27</v>
      </c>
      <c r="F61" s="67"/>
      <c r="G61" s="65">
        <f t="shared" si="4"/>
        <v>-4</v>
      </c>
      <c r="H61" s="66">
        <f t="shared" si="5"/>
        <v>7</v>
      </c>
      <c r="I61" s="20">
        <f t="shared" si="6"/>
        <v>-1</v>
      </c>
      <c r="J61" s="21">
        <f t="shared" si="7"/>
        <v>0.25925925925925924</v>
      </c>
    </row>
    <row r="62" spans="1:10" x14ac:dyDescent="0.2">
      <c r="A62" s="7" t="s">
        <v>56</v>
      </c>
      <c r="B62" s="65">
        <v>0</v>
      </c>
      <c r="C62" s="66">
        <v>0</v>
      </c>
      <c r="D62" s="65">
        <v>10</v>
      </c>
      <c r="E62" s="66">
        <v>12</v>
      </c>
      <c r="F62" s="67"/>
      <c r="G62" s="65">
        <f t="shared" si="4"/>
        <v>0</v>
      </c>
      <c r="H62" s="66">
        <f t="shared" si="5"/>
        <v>-2</v>
      </c>
      <c r="I62" s="20" t="str">
        <f t="shared" si="6"/>
        <v>-</v>
      </c>
      <c r="J62" s="21">
        <f t="shared" si="7"/>
        <v>-0.16666666666666666</v>
      </c>
    </row>
    <row r="63" spans="1:10" x14ac:dyDescent="0.2">
      <c r="A63" s="7" t="s">
        <v>57</v>
      </c>
      <c r="B63" s="65">
        <v>127</v>
      </c>
      <c r="C63" s="66">
        <v>92</v>
      </c>
      <c r="D63" s="65">
        <v>1418</v>
      </c>
      <c r="E63" s="66">
        <v>1156</v>
      </c>
      <c r="F63" s="67"/>
      <c r="G63" s="65">
        <f t="shared" si="4"/>
        <v>35</v>
      </c>
      <c r="H63" s="66">
        <f t="shared" si="5"/>
        <v>262</v>
      </c>
      <c r="I63" s="20">
        <f t="shared" si="6"/>
        <v>0.38043478260869568</v>
      </c>
      <c r="J63" s="21">
        <f t="shared" si="7"/>
        <v>0.22664359861591696</v>
      </c>
    </row>
    <row r="64" spans="1:10" x14ac:dyDescent="0.2">
      <c r="A64" s="7" t="s">
        <v>60</v>
      </c>
      <c r="B64" s="65">
        <v>16</v>
      </c>
      <c r="C64" s="66">
        <v>5</v>
      </c>
      <c r="D64" s="65">
        <v>112</v>
      </c>
      <c r="E64" s="66">
        <v>78</v>
      </c>
      <c r="F64" s="67"/>
      <c r="G64" s="65">
        <f t="shared" si="4"/>
        <v>11</v>
      </c>
      <c r="H64" s="66">
        <f t="shared" si="5"/>
        <v>34</v>
      </c>
      <c r="I64" s="20">
        <f t="shared" si="6"/>
        <v>2.2000000000000002</v>
      </c>
      <c r="J64" s="21">
        <f t="shared" si="7"/>
        <v>0.4358974358974359</v>
      </c>
    </row>
    <row r="65" spans="1:10" x14ac:dyDescent="0.2">
      <c r="A65" s="7" t="s">
        <v>63</v>
      </c>
      <c r="B65" s="65">
        <v>17</v>
      </c>
      <c r="C65" s="66">
        <v>24</v>
      </c>
      <c r="D65" s="65">
        <v>226</v>
      </c>
      <c r="E65" s="66">
        <v>158</v>
      </c>
      <c r="F65" s="67"/>
      <c r="G65" s="65">
        <f t="shared" si="4"/>
        <v>-7</v>
      </c>
      <c r="H65" s="66">
        <f t="shared" si="5"/>
        <v>68</v>
      </c>
      <c r="I65" s="20">
        <f t="shared" si="6"/>
        <v>-0.29166666666666669</v>
      </c>
      <c r="J65" s="21">
        <f t="shared" si="7"/>
        <v>0.43037974683544306</v>
      </c>
    </row>
    <row r="66" spans="1:10" x14ac:dyDescent="0.2">
      <c r="A66" s="7" t="s">
        <v>70</v>
      </c>
      <c r="B66" s="65">
        <v>11</v>
      </c>
      <c r="C66" s="66">
        <v>13</v>
      </c>
      <c r="D66" s="65">
        <v>96</v>
      </c>
      <c r="E66" s="66">
        <v>77</v>
      </c>
      <c r="F66" s="67"/>
      <c r="G66" s="65">
        <f t="shared" si="4"/>
        <v>-2</v>
      </c>
      <c r="H66" s="66">
        <f t="shared" si="5"/>
        <v>19</v>
      </c>
      <c r="I66" s="20">
        <f t="shared" si="6"/>
        <v>-0.15384615384615385</v>
      </c>
      <c r="J66" s="21">
        <f t="shared" si="7"/>
        <v>0.24675324675324675</v>
      </c>
    </row>
    <row r="67" spans="1:10" x14ac:dyDescent="0.2">
      <c r="A67" s="7" t="s">
        <v>71</v>
      </c>
      <c r="B67" s="65">
        <v>6</v>
      </c>
      <c r="C67" s="66">
        <v>11</v>
      </c>
      <c r="D67" s="65">
        <v>131</v>
      </c>
      <c r="E67" s="66">
        <v>80</v>
      </c>
      <c r="F67" s="67"/>
      <c r="G67" s="65">
        <f t="shared" si="4"/>
        <v>-5</v>
      </c>
      <c r="H67" s="66">
        <f t="shared" si="5"/>
        <v>51</v>
      </c>
      <c r="I67" s="20">
        <f t="shared" si="6"/>
        <v>-0.45454545454545453</v>
      </c>
      <c r="J67" s="21">
        <f t="shared" si="7"/>
        <v>0.63749999999999996</v>
      </c>
    </row>
    <row r="68" spans="1:10" x14ac:dyDescent="0.2">
      <c r="A68" s="7" t="s">
        <v>76</v>
      </c>
      <c r="B68" s="65">
        <v>12</v>
      </c>
      <c r="C68" s="66">
        <v>7</v>
      </c>
      <c r="D68" s="65">
        <v>157</v>
      </c>
      <c r="E68" s="66">
        <v>67</v>
      </c>
      <c r="F68" s="67"/>
      <c r="G68" s="65">
        <f t="shared" si="4"/>
        <v>5</v>
      </c>
      <c r="H68" s="66">
        <f t="shared" si="5"/>
        <v>90</v>
      </c>
      <c r="I68" s="20">
        <f t="shared" si="6"/>
        <v>0.7142857142857143</v>
      </c>
      <c r="J68" s="21">
        <f t="shared" si="7"/>
        <v>1.3432835820895523</v>
      </c>
    </row>
    <row r="69" spans="1:10" x14ac:dyDescent="0.2">
      <c r="A69" s="7" t="s">
        <v>87</v>
      </c>
      <c r="B69" s="65">
        <v>18</v>
      </c>
      <c r="C69" s="66">
        <v>12</v>
      </c>
      <c r="D69" s="65">
        <v>205</v>
      </c>
      <c r="E69" s="66">
        <v>151</v>
      </c>
      <c r="F69" s="67"/>
      <c r="G69" s="65">
        <f t="shared" si="4"/>
        <v>6</v>
      </c>
      <c r="H69" s="66">
        <f t="shared" si="5"/>
        <v>54</v>
      </c>
      <c r="I69" s="20">
        <f t="shared" si="6"/>
        <v>0.5</v>
      </c>
      <c r="J69" s="21">
        <f t="shared" si="7"/>
        <v>0.35761589403973509</v>
      </c>
    </row>
    <row r="70" spans="1:10" x14ac:dyDescent="0.2">
      <c r="A70" s="7" t="s">
        <v>93</v>
      </c>
      <c r="B70" s="65">
        <v>11</v>
      </c>
      <c r="C70" s="66">
        <v>8</v>
      </c>
      <c r="D70" s="65">
        <v>109</v>
      </c>
      <c r="E70" s="66">
        <v>83</v>
      </c>
      <c r="F70" s="67"/>
      <c r="G70" s="65">
        <f t="shared" si="4"/>
        <v>3</v>
      </c>
      <c r="H70" s="66">
        <f t="shared" si="5"/>
        <v>26</v>
      </c>
      <c r="I70" s="20">
        <f t="shared" si="6"/>
        <v>0.375</v>
      </c>
      <c r="J70" s="21">
        <f t="shared" si="7"/>
        <v>0.31325301204819278</v>
      </c>
    </row>
    <row r="71" spans="1:10" x14ac:dyDescent="0.2">
      <c r="A71" s="7" t="s">
        <v>96</v>
      </c>
      <c r="B71" s="65">
        <v>17</v>
      </c>
      <c r="C71" s="66">
        <v>25</v>
      </c>
      <c r="D71" s="65">
        <v>209</v>
      </c>
      <c r="E71" s="66">
        <v>236</v>
      </c>
      <c r="F71" s="67"/>
      <c r="G71" s="65">
        <f t="shared" si="4"/>
        <v>-8</v>
      </c>
      <c r="H71" s="66">
        <f t="shared" si="5"/>
        <v>-27</v>
      </c>
      <c r="I71" s="20">
        <f t="shared" si="6"/>
        <v>-0.32</v>
      </c>
      <c r="J71" s="21">
        <f t="shared" si="7"/>
        <v>-0.11440677966101695</v>
      </c>
    </row>
    <row r="72" spans="1:10" x14ac:dyDescent="0.2">
      <c r="A72" s="7" t="s">
        <v>97</v>
      </c>
      <c r="B72" s="65">
        <v>3</v>
      </c>
      <c r="C72" s="66">
        <v>2</v>
      </c>
      <c r="D72" s="65">
        <v>25</v>
      </c>
      <c r="E72" s="66">
        <v>18</v>
      </c>
      <c r="F72" s="67"/>
      <c r="G72" s="65">
        <f t="shared" si="4"/>
        <v>1</v>
      </c>
      <c r="H72" s="66">
        <f t="shared" si="5"/>
        <v>7</v>
      </c>
      <c r="I72" s="20">
        <f t="shared" si="6"/>
        <v>0.5</v>
      </c>
      <c r="J72" s="21">
        <f t="shared" si="7"/>
        <v>0.3888888888888889</v>
      </c>
    </row>
    <row r="73" spans="1:10" x14ac:dyDescent="0.2">
      <c r="A73" s="1"/>
      <c r="B73" s="68"/>
      <c r="C73" s="69"/>
      <c r="D73" s="68"/>
      <c r="E73" s="69"/>
      <c r="F73" s="70"/>
      <c r="G73" s="68"/>
      <c r="H73" s="69"/>
      <c r="I73" s="5"/>
      <c r="J73" s="6"/>
    </row>
    <row r="74" spans="1:10" s="43" customFormat="1" x14ac:dyDescent="0.2">
      <c r="A74" s="27" t="s">
        <v>5</v>
      </c>
      <c r="B74" s="71">
        <f>SUM(B6:B73)</f>
        <v>7692</v>
      </c>
      <c r="C74" s="72">
        <f>SUM(C6:C73)</f>
        <v>9098</v>
      </c>
      <c r="D74" s="71">
        <f>SUM(D6:D73)</f>
        <v>106134</v>
      </c>
      <c r="E74" s="72">
        <f>SUM(E6:E73)</f>
        <v>89434</v>
      </c>
      <c r="F74" s="73"/>
      <c r="G74" s="71">
        <f>SUM(G6:G73)</f>
        <v>-1406</v>
      </c>
      <c r="H74" s="72">
        <f>SUM(H6:H73)</f>
        <v>16700</v>
      </c>
      <c r="I74" s="37">
        <f>IF(C74=0, 0, G74/C74)</f>
        <v>-0.15453945922180698</v>
      </c>
      <c r="J74" s="38">
        <f>IF(E74=0, 0, H74/E74)</f>
        <v>0.1867298790169287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7.8003120124804995E-2</v>
      </c>
      <c r="C6" s="17">
        <v>4.3965706748735997E-2</v>
      </c>
      <c r="D6" s="16">
        <v>4.23992311606083E-2</v>
      </c>
      <c r="E6" s="17">
        <v>6.48522933112686E-2</v>
      </c>
      <c r="F6" s="12"/>
      <c r="G6" s="10">
        <f t="shared" ref="G6:G37" si="0">B6-C6</f>
        <v>3.4037413376068998E-2</v>
      </c>
      <c r="H6" s="11">
        <f t="shared" ref="H6:H37" si="1">D6-E6</f>
        <v>-2.24530621506603E-2</v>
      </c>
    </row>
    <row r="7" spans="1:8" x14ac:dyDescent="0.2">
      <c r="A7" s="7" t="s">
        <v>32</v>
      </c>
      <c r="B7" s="16">
        <v>0</v>
      </c>
      <c r="C7" s="17">
        <v>0</v>
      </c>
      <c r="D7" s="16">
        <v>2.8266154107072202E-3</v>
      </c>
      <c r="E7" s="17">
        <v>0</v>
      </c>
      <c r="F7" s="12"/>
      <c r="G7" s="10">
        <f t="shared" si="0"/>
        <v>0</v>
      </c>
      <c r="H7" s="11">
        <f t="shared" si="1"/>
        <v>2.8266154107072202E-3</v>
      </c>
    </row>
    <row r="8" spans="1:8" x14ac:dyDescent="0.2">
      <c r="A8" s="7" t="s">
        <v>33</v>
      </c>
      <c r="B8" s="16">
        <v>3.9001560062402497E-2</v>
      </c>
      <c r="C8" s="17">
        <v>1.0991426687183999E-2</v>
      </c>
      <c r="D8" s="16">
        <v>1.13064616428289E-2</v>
      </c>
      <c r="E8" s="17">
        <v>5.5907149406266097E-3</v>
      </c>
      <c r="F8" s="12"/>
      <c r="G8" s="10">
        <f t="shared" si="0"/>
        <v>2.8010133375218498E-2</v>
      </c>
      <c r="H8" s="11">
        <f t="shared" si="1"/>
        <v>5.7157467022022901E-3</v>
      </c>
    </row>
    <row r="9" spans="1:8" x14ac:dyDescent="0.2">
      <c r="A9" s="7" t="s">
        <v>34</v>
      </c>
      <c r="B9" s="16">
        <v>0.72802912116484697</v>
      </c>
      <c r="C9" s="17">
        <v>1.70367113651352</v>
      </c>
      <c r="D9" s="16">
        <v>1.07882488175326</v>
      </c>
      <c r="E9" s="17">
        <v>1.31717244001163</v>
      </c>
      <c r="F9" s="12"/>
      <c r="G9" s="10">
        <f t="shared" si="0"/>
        <v>-0.97564201534867301</v>
      </c>
      <c r="H9" s="11">
        <f t="shared" si="1"/>
        <v>-0.23834755825837006</v>
      </c>
    </row>
    <row r="10" spans="1:8" x14ac:dyDescent="0.2">
      <c r="A10" s="7" t="s">
        <v>35</v>
      </c>
      <c r="B10" s="16">
        <v>0</v>
      </c>
      <c r="C10" s="17">
        <v>3.2974280061552001E-2</v>
      </c>
      <c r="D10" s="16">
        <v>2.26129232856578E-2</v>
      </c>
      <c r="E10" s="17">
        <v>2.2362859762506401E-2</v>
      </c>
      <c r="F10" s="12"/>
      <c r="G10" s="10">
        <f t="shared" si="0"/>
        <v>-3.2974280061552001E-2</v>
      </c>
      <c r="H10" s="11">
        <f t="shared" si="1"/>
        <v>2.5006352315139896E-4</v>
      </c>
    </row>
    <row r="11" spans="1:8" x14ac:dyDescent="0.2">
      <c r="A11" s="7" t="s">
        <v>36</v>
      </c>
      <c r="B11" s="16">
        <v>1.0660426417056701</v>
      </c>
      <c r="C11" s="17">
        <v>1.3739283358979999</v>
      </c>
      <c r="D11" s="16">
        <v>1.43403621836546</v>
      </c>
      <c r="E11" s="17">
        <v>1.45805845651542</v>
      </c>
      <c r="F11" s="12"/>
      <c r="G11" s="10">
        <f t="shared" si="0"/>
        <v>-0.30788569419232981</v>
      </c>
      <c r="H11" s="11">
        <f t="shared" si="1"/>
        <v>-2.4022238149959962E-2</v>
      </c>
    </row>
    <row r="12" spans="1:8" x14ac:dyDescent="0.2">
      <c r="A12" s="7" t="s">
        <v>37</v>
      </c>
      <c r="B12" s="16">
        <v>0.31201248049921998</v>
      </c>
      <c r="C12" s="17">
        <v>2.1982853374367999E-2</v>
      </c>
      <c r="D12" s="16">
        <v>0.17713456573765202</v>
      </c>
      <c r="E12" s="17">
        <v>2.23628597625064E-3</v>
      </c>
      <c r="F12" s="12"/>
      <c r="G12" s="10">
        <f t="shared" si="0"/>
        <v>0.29002962712485197</v>
      </c>
      <c r="H12" s="11">
        <f t="shared" si="1"/>
        <v>0.17489827976140138</v>
      </c>
    </row>
    <row r="13" spans="1:8" x14ac:dyDescent="0.2">
      <c r="A13" s="7" t="s">
        <v>38</v>
      </c>
      <c r="B13" s="16">
        <v>1.30005200208008E-2</v>
      </c>
      <c r="C13" s="17">
        <v>0</v>
      </c>
      <c r="D13" s="16">
        <v>8.4798462321216597E-3</v>
      </c>
      <c r="E13" s="17">
        <v>1.56540018337545E-2</v>
      </c>
      <c r="F13" s="12"/>
      <c r="G13" s="10">
        <f t="shared" si="0"/>
        <v>1.30005200208008E-2</v>
      </c>
      <c r="H13" s="11">
        <f t="shared" si="1"/>
        <v>-7.1741556016328405E-3</v>
      </c>
    </row>
    <row r="14" spans="1:8" x14ac:dyDescent="0.2">
      <c r="A14" s="7" t="s">
        <v>39</v>
      </c>
      <c r="B14" s="16">
        <v>1.30005200208008E-2</v>
      </c>
      <c r="C14" s="17">
        <v>0</v>
      </c>
      <c r="D14" s="16">
        <v>8.4798462321216597E-3</v>
      </c>
      <c r="E14" s="17">
        <v>1.0063286893127901E-2</v>
      </c>
      <c r="F14" s="12"/>
      <c r="G14" s="10">
        <f t="shared" si="0"/>
        <v>1.30005200208008E-2</v>
      </c>
      <c r="H14" s="11">
        <f t="shared" si="1"/>
        <v>-1.5834406610062413E-3</v>
      </c>
    </row>
    <row r="15" spans="1:8" x14ac:dyDescent="0.2">
      <c r="A15" s="7" t="s">
        <v>42</v>
      </c>
      <c r="B15" s="16">
        <v>2.6001040041601701E-2</v>
      </c>
      <c r="C15" s="17">
        <v>2.1982853374367999E-2</v>
      </c>
      <c r="D15" s="16">
        <v>2.35551284225602E-2</v>
      </c>
      <c r="E15" s="17">
        <v>2.2362859762506401E-2</v>
      </c>
      <c r="F15" s="12"/>
      <c r="G15" s="10">
        <f t="shared" si="0"/>
        <v>4.0181866672337023E-3</v>
      </c>
      <c r="H15" s="11">
        <f t="shared" si="1"/>
        <v>1.1922686600537996E-3</v>
      </c>
    </row>
    <row r="16" spans="1:8" x14ac:dyDescent="0.2">
      <c r="A16" s="7" t="s">
        <v>43</v>
      </c>
      <c r="B16" s="16">
        <v>3.9001560062402497E-2</v>
      </c>
      <c r="C16" s="17">
        <v>0</v>
      </c>
      <c r="D16" s="16">
        <v>6.8780974993875699E-2</v>
      </c>
      <c r="E16" s="17">
        <v>6.3734150323143307E-2</v>
      </c>
      <c r="F16" s="12"/>
      <c r="G16" s="10">
        <f t="shared" si="0"/>
        <v>3.9001560062402497E-2</v>
      </c>
      <c r="H16" s="11">
        <f t="shared" si="1"/>
        <v>5.0468246707323916E-3</v>
      </c>
    </row>
    <row r="17" spans="1:8" x14ac:dyDescent="0.2">
      <c r="A17" s="7" t="s">
        <v>44</v>
      </c>
      <c r="B17" s="16">
        <v>6.5002600104004202E-2</v>
      </c>
      <c r="C17" s="17">
        <v>5.4957133435920007E-2</v>
      </c>
      <c r="D17" s="16">
        <v>0.12248666779731299</v>
      </c>
      <c r="E17" s="17">
        <v>9.3924011002526994E-2</v>
      </c>
      <c r="F17" s="12"/>
      <c r="G17" s="10">
        <f t="shared" si="0"/>
        <v>1.0045466668084195E-2</v>
      </c>
      <c r="H17" s="11">
        <f t="shared" si="1"/>
        <v>2.8562656794785993E-2</v>
      </c>
    </row>
    <row r="18" spans="1:8" x14ac:dyDescent="0.2">
      <c r="A18" s="7" t="s">
        <v>45</v>
      </c>
      <c r="B18" s="16">
        <v>7.7093083723348901</v>
      </c>
      <c r="C18" s="17">
        <v>7.1114530666080507</v>
      </c>
      <c r="D18" s="16">
        <v>7.1503947839523603</v>
      </c>
      <c r="E18" s="17">
        <v>6.5210099067468708</v>
      </c>
      <c r="F18" s="12"/>
      <c r="G18" s="10">
        <f t="shared" si="0"/>
        <v>0.59785530572683943</v>
      </c>
      <c r="H18" s="11">
        <f t="shared" si="1"/>
        <v>0.62938487720548952</v>
      </c>
    </row>
    <row r="19" spans="1:8" x14ac:dyDescent="0.2">
      <c r="A19" s="7" t="s">
        <v>48</v>
      </c>
      <c r="B19" s="16">
        <v>5.2002080083203298E-2</v>
      </c>
      <c r="C19" s="17">
        <v>1.0991426687183999E-2</v>
      </c>
      <c r="D19" s="16">
        <v>3.9572615749901098E-2</v>
      </c>
      <c r="E19" s="17">
        <v>6.7088579287519299E-3</v>
      </c>
      <c r="F19" s="12"/>
      <c r="G19" s="10">
        <f t="shared" si="0"/>
        <v>4.1010653396019295E-2</v>
      </c>
      <c r="H19" s="11">
        <f t="shared" si="1"/>
        <v>3.286375782114917E-2</v>
      </c>
    </row>
    <row r="20" spans="1:8" x14ac:dyDescent="0.2">
      <c r="A20" s="7" t="s">
        <v>49</v>
      </c>
      <c r="B20" s="16">
        <v>1.6900676027041099</v>
      </c>
      <c r="C20" s="17">
        <v>0.59353704110793604</v>
      </c>
      <c r="D20" s="16">
        <v>1.45476473137732</v>
      </c>
      <c r="E20" s="17">
        <v>0.40812219066574196</v>
      </c>
      <c r="F20" s="12"/>
      <c r="G20" s="10">
        <f t="shared" si="0"/>
        <v>1.096530561596174</v>
      </c>
      <c r="H20" s="11">
        <f t="shared" si="1"/>
        <v>1.046642540711578</v>
      </c>
    </row>
    <row r="21" spans="1:8" x14ac:dyDescent="0.2">
      <c r="A21" s="7" t="s">
        <v>51</v>
      </c>
      <c r="B21" s="16">
        <v>0</v>
      </c>
      <c r="C21" s="17">
        <v>1.0991426687183999E-2</v>
      </c>
      <c r="D21" s="16">
        <v>0</v>
      </c>
      <c r="E21" s="17">
        <v>1.57322718429233</v>
      </c>
      <c r="F21" s="12"/>
      <c r="G21" s="10">
        <f t="shared" si="0"/>
        <v>-1.0991426687183999E-2</v>
      </c>
      <c r="H21" s="11">
        <f t="shared" si="1"/>
        <v>-1.57322718429233</v>
      </c>
    </row>
    <row r="22" spans="1:8" x14ac:dyDescent="0.2">
      <c r="A22" s="7" t="s">
        <v>52</v>
      </c>
      <c r="B22" s="16">
        <v>1.31305252210088</v>
      </c>
      <c r="C22" s="17">
        <v>2.2862167509342699</v>
      </c>
      <c r="D22" s="16">
        <v>1.4491115005559001</v>
      </c>
      <c r="E22" s="17">
        <v>2.7360958919426599</v>
      </c>
      <c r="F22" s="12"/>
      <c r="G22" s="10">
        <f t="shared" si="0"/>
        <v>-0.97316422883338993</v>
      </c>
      <c r="H22" s="11">
        <f t="shared" si="1"/>
        <v>-1.2869843913867598</v>
      </c>
    </row>
    <row r="23" spans="1:8" x14ac:dyDescent="0.2">
      <c r="A23" s="7" t="s">
        <v>53</v>
      </c>
      <c r="B23" s="16">
        <v>5.3822152886115404</v>
      </c>
      <c r="C23" s="17">
        <v>6.6937788524950497</v>
      </c>
      <c r="D23" s="16">
        <v>6.7932990370663502</v>
      </c>
      <c r="E23" s="17">
        <v>7.5620010286915509</v>
      </c>
      <c r="F23" s="12"/>
      <c r="G23" s="10">
        <f t="shared" si="0"/>
        <v>-1.3115635638835093</v>
      </c>
      <c r="H23" s="11">
        <f t="shared" si="1"/>
        <v>-0.7687019916252007</v>
      </c>
    </row>
    <row r="24" spans="1:8" x14ac:dyDescent="0.2">
      <c r="A24" s="7" t="s">
        <v>55</v>
      </c>
      <c r="B24" s="16">
        <v>0</v>
      </c>
      <c r="C24" s="17">
        <v>0</v>
      </c>
      <c r="D24" s="16">
        <v>0</v>
      </c>
      <c r="E24" s="17">
        <v>1.34177158575039E-2</v>
      </c>
      <c r="F24" s="12"/>
      <c r="G24" s="10">
        <f t="shared" si="0"/>
        <v>0</v>
      </c>
      <c r="H24" s="11">
        <f t="shared" si="1"/>
        <v>-1.34177158575039E-2</v>
      </c>
    </row>
    <row r="25" spans="1:8" x14ac:dyDescent="0.2">
      <c r="A25" s="7" t="s">
        <v>58</v>
      </c>
      <c r="B25" s="16">
        <v>4.6411856474259006</v>
      </c>
      <c r="C25" s="17">
        <v>3.5722136733348</v>
      </c>
      <c r="D25" s="16">
        <v>4.4293063485782103</v>
      </c>
      <c r="E25" s="17">
        <v>2.64217188094013</v>
      </c>
      <c r="F25" s="12"/>
      <c r="G25" s="10">
        <f t="shared" si="0"/>
        <v>1.0689719740911006</v>
      </c>
      <c r="H25" s="11">
        <f t="shared" si="1"/>
        <v>1.7871344676380803</v>
      </c>
    </row>
    <row r="26" spans="1:8" x14ac:dyDescent="0.2">
      <c r="A26" s="7" t="s">
        <v>59</v>
      </c>
      <c r="B26" s="16">
        <v>0</v>
      </c>
      <c r="C26" s="17">
        <v>0</v>
      </c>
      <c r="D26" s="16">
        <v>0</v>
      </c>
      <c r="E26" s="17">
        <v>1.11814298812532E-3</v>
      </c>
      <c r="F26" s="12"/>
      <c r="G26" s="10">
        <f t="shared" si="0"/>
        <v>0</v>
      </c>
      <c r="H26" s="11">
        <f t="shared" si="1"/>
        <v>-1.11814298812532E-3</v>
      </c>
    </row>
    <row r="27" spans="1:8" x14ac:dyDescent="0.2">
      <c r="A27" s="7" t="s">
        <v>61</v>
      </c>
      <c r="B27" s="16">
        <v>0</v>
      </c>
      <c r="C27" s="17">
        <v>2.1982853374367999E-2</v>
      </c>
      <c r="D27" s="16">
        <v>9.5162718827143E-2</v>
      </c>
      <c r="E27" s="17">
        <v>0.120759442717535</v>
      </c>
      <c r="F27" s="12"/>
      <c r="G27" s="10">
        <f t="shared" si="0"/>
        <v>-2.1982853374367999E-2</v>
      </c>
      <c r="H27" s="11">
        <f t="shared" si="1"/>
        <v>-2.5596723890391998E-2</v>
      </c>
    </row>
    <row r="28" spans="1:8" x14ac:dyDescent="0.2">
      <c r="A28" s="7" t="s">
        <v>62</v>
      </c>
      <c r="B28" s="16">
        <v>0.61102444097763897</v>
      </c>
      <c r="C28" s="17">
        <v>0.47263134754891195</v>
      </c>
      <c r="D28" s="16">
        <v>0.56626528727834602</v>
      </c>
      <c r="E28" s="17">
        <v>0.44837533823825398</v>
      </c>
      <c r="F28" s="12"/>
      <c r="G28" s="10">
        <f t="shared" si="0"/>
        <v>0.13839309342872702</v>
      </c>
      <c r="H28" s="11">
        <f t="shared" si="1"/>
        <v>0.11788994904009203</v>
      </c>
    </row>
    <row r="29" spans="1:8" x14ac:dyDescent="0.2">
      <c r="A29" s="7" t="s">
        <v>64</v>
      </c>
      <c r="B29" s="16">
        <v>5.68122724908996</v>
      </c>
      <c r="C29" s="17">
        <v>4.2646735546273895</v>
      </c>
      <c r="D29" s="16">
        <v>5.9877136450147903</v>
      </c>
      <c r="E29" s="17">
        <v>5.4923183576715804</v>
      </c>
      <c r="F29" s="12"/>
      <c r="G29" s="10">
        <f t="shared" si="0"/>
        <v>1.4165536944625705</v>
      </c>
      <c r="H29" s="11">
        <f t="shared" si="1"/>
        <v>0.49539528734320992</v>
      </c>
    </row>
    <row r="30" spans="1:8" x14ac:dyDescent="0.2">
      <c r="A30" s="7" t="s">
        <v>65</v>
      </c>
      <c r="B30" s="16">
        <v>0</v>
      </c>
      <c r="C30" s="17">
        <v>0</v>
      </c>
      <c r="D30" s="16">
        <v>8.4798462321216597E-3</v>
      </c>
      <c r="E30" s="17">
        <v>1.0063286893127901E-2</v>
      </c>
      <c r="F30" s="12"/>
      <c r="G30" s="10">
        <f t="shared" si="0"/>
        <v>0</v>
      </c>
      <c r="H30" s="11">
        <f t="shared" si="1"/>
        <v>-1.5834406610062413E-3</v>
      </c>
    </row>
    <row r="31" spans="1:8" x14ac:dyDescent="0.2">
      <c r="A31" s="7" t="s">
        <v>66</v>
      </c>
      <c r="B31" s="16">
        <v>0.351014040561622</v>
      </c>
      <c r="C31" s="17">
        <v>0.37370850736425604</v>
      </c>
      <c r="D31" s="16">
        <v>0.51538620988561601</v>
      </c>
      <c r="E31" s="17">
        <v>0.52888163338327698</v>
      </c>
      <c r="F31" s="12"/>
      <c r="G31" s="10">
        <f t="shared" si="0"/>
        <v>-2.2694466802634039E-2</v>
      </c>
      <c r="H31" s="11">
        <f t="shared" si="1"/>
        <v>-1.3495423497660974E-2</v>
      </c>
    </row>
    <row r="32" spans="1:8" x14ac:dyDescent="0.2">
      <c r="A32" s="7" t="s">
        <v>67</v>
      </c>
      <c r="B32" s="16">
        <v>1.4950598023921</v>
      </c>
      <c r="C32" s="17">
        <v>1.2310397889646101</v>
      </c>
      <c r="D32" s="16">
        <v>0.95068498313452798</v>
      </c>
      <c r="E32" s="17">
        <v>0.80729923742648202</v>
      </c>
      <c r="F32" s="12"/>
      <c r="G32" s="10">
        <f t="shared" si="0"/>
        <v>0.26402001342748993</v>
      </c>
      <c r="H32" s="11">
        <f t="shared" si="1"/>
        <v>0.14338574570804596</v>
      </c>
    </row>
    <row r="33" spans="1:8" x14ac:dyDescent="0.2">
      <c r="A33" s="7" t="s">
        <v>68</v>
      </c>
      <c r="B33" s="16">
        <v>0.54602184087363492</v>
      </c>
      <c r="C33" s="17">
        <v>0.82435700153879998</v>
      </c>
      <c r="D33" s="16">
        <v>0.63598846740912396</v>
      </c>
      <c r="E33" s="17">
        <v>0.64852293311268594</v>
      </c>
      <c r="F33" s="12"/>
      <c r="G33" s="10">
        <f t="shared" si="0"/>
        <v>-0.27833516066516506</v>
      </c>
      <c r="H33" s="11">
        <f t="shared" si="1"/>
        <v>-1.2534465703561981E-2</v>
      </c>
    </row>
    <row r="34" spans="1:8" x14ac:dyDescent="0.2">
      <c r="A34" s="7" t="s">
        <v>69</v>
      </c>
      <c r="B34" s="16">
        <v>3.9001560062402497E-2</v>
      </c>
      <c r="C34" s="17">
        <v>0</v>
      </c>
      <c r="D34" s="16">
        <v>6.5954359583168401E-3</v>
      </c>
      <c r="E34" s="17">
        <v>4.4725719525012895E-3</v>
      </c>
      <c r="F34" s="12"/>
      <c r="G34" s="10">
        <f t="shared" si="0"/>
        <v>3.9001560062402497E-2</v>
      </c>
      <c r="H34" s="11">
        <f t="shared" si="1"/>
        <v>2.1228640058155506E-3</v>
      </c>
    </row>
    <row r="35" spans="1:8" x14ac:dyDescent="0.2">
      <c r="A35" s="7" t="s">
        <v>72</v>
      </c>
      <c r="B35" s="16">
        <v>3.9001560062402497E-2</v>
      </c>
      <c r="C35" s="17">
        <v>4.3965706748735997E-2</v>
      </c>
      <c r="D35" s="16">
        <v>4.5225846571315495E-2</v>
      </c>
      <c r="E35" s="17">
        <v>2.7953574703132998E-2</v>
      </c>
      <c r="F35" s="12"/>
      <c r="G35" s="10">
        <f t="shared" si="0"/>
        <v>-4.9641466863334996E-3</v>
      </c>
      <c r="H35" s="11">
        <f t="shared" si="1"/>
        <v>1.7272271868182497E-2</v>
      </c>
    </row>
    <row r="36" spans="1:8" x14ac:dyDescent="0.2">
      <c r="A36" s="7" t="s">
        <v>73</v>
      </c>
      <c r="B36" s="16">
        <v>9.4123764950597995</v>
      </c>
      <c r="C36" s="17">
        <v>7.6170586942185103</v>
      </c>
      <c r="D36" s="16">
        <v>8.0266455612716001</v>
      </c>
      <c r="E36" s="17">
        <v>7.7353131918509703</v>
      </c>
      <c r="F36" s="12"/>
      <c r="G36" s="10">
        <f t="shared" si="0"/>
        <v>1.7953178008412891</v>
      </c>
      <c r="H36" s="11">
        <f t="shared" si="1"/>
        <v>0.29133236942062979</v>
      </c>
    </row>
    <row r="37" spans="1:8" x14ac:dyDescent="0.2">
      <c r="A37" s="7" t="s">
        <v>74</v>
      </c>
      <c r="B37" s="16">
        <v>0</v>
      </c>
      <c r="C37" s="17">
        <v>0</v>
      </c>
      <c r="D37" s="16">
        <v>5.6532308214144403E-3</v>
      </c>
      <c r="E37" s="17">
        <v>3.3544289643759602E-3</v>
      </c>
      <c r="F37" s="12"/>
      <c r="G37" s="10">
        <f t="shared" si="0"/>
        <v>0</v>
      </c>
      <c r="H37" s="11">
        <f t="shared" si="1"/>
        <v>2.2988018570384802E-3</v>
      </c>
    </row>
    <row r="38" spans="1:8" x14ac:dyDescent="0.2">
      <c r="A38" s="7" t="s">
        <v>75</v>
      </c>
      <c r="B38" s="16">
        <v>0.88403536141445704</v>
      </c>
      <c r="C38" s="17">
        <v>1.4948340294570202</v>
      </c>
      <c r="D38" s="16">
        <v>1.4199031413119301</v>
      </c>
      <c r="E38" s="17">
        <v>1.6257799047342198</v>
      </c>
      <c r="F38" s="12"/>
      <c r="G38" s="10">
        <f t="shared" ref="G38:G72" si="2">B38-C38</f>
        <v>-0.61079866804256311</v>
      </c>
      <c r="H38" s="11">
        <f t="shared" ref="H38:H72" si="3">D38-E38</f>
        <v>-0.20587676342228978</v>
      </c>
    </row>
    <row r="39" spans="1:8" x14ac:dyDescent="0.2">
      <c r="A39" s="7" t="s">
        <v>77</v>
      </c>
      <c r="B39" s="16">
        <v>0.50702028081123207</v>
      </c>
      <c r="C39" s="17">
        <v>0.60452846779512004</v>
      </c>
      <c r="D39" s="16">
        <v>0.29019918216594098</v>
      </c>
      <c r="E39" s="17">
        <v>0.62280564438580399</v>
      </c>
      <c r="F39" s="12"/>
      <c r="G39" s="10">
        <f t="shared" si="2"/>
        <v>-9.7508186983887968E-2</v>
      </c>
      <c r="H39" s="11">
        <f t="shared" si="3"/>
        <v>-0.33260646221986301</v>
      </c>
    </row>
    <row r="40" spans="1:8" x14ac:dyDescent="0.2">
      <c r="A40" s="7" t="s">
        <v>78</v>
      </c>
      <c r="B40" s="16">
        <v>4.5761830473218899</v>
      </c>
      <c r="C40" s="17">
        <v>1.2640140690261601</v>
      </c>
      <c r="D40" s="16">
        <v>2.9255469500819702</v>
      </c>
      <c r="E40" s="17">
        <v>1.18411342442472</v>
      </c>
      <c r="F40" s="12"/>
      <c r="G40" s="10">
        <f t="shared" si="2"/>
        <v>3.3121689782957295</v>
      </c>
      <c r="H40" s="11">
        <f t="shared" si="3"/>
        <v>1.7414335256572502</v>
      </c>
    </row>
    <row r="41" spans="1:8" x14ac:dyDescent="0.2">
      <c r="A41" s="7" t="s">
        <v>79</v>
      </c>
      <c r="B41" s="16">
        <v>0.208008320332813</v>
      </c>
      <c r="C41" s="17">
        <v>0.21982853374368003</v>
      </c>
      <c r="D41" s="16">
        <v>0.216707181487553</v>
      </c>
      <c r="E41" s="17">
        <v>0.23592817049444301</v>
      </c>
      <c r="F41" s="12"/>
      <c r="G41" s="10">
        <f t="shared" si="2"/>
        <v>-1.1820213410867031E-2</v>
      </c>
      <c r="H41" s="11">
        <f t="shared" si="3"/>
        <v>-1.922098900689001E-2</v>
      </c>
    </row>
    <row r="42" spans="1:8" x14ac:dyDescent="0.2">
      <c r="A42" s="7" t="s">
        <v>80</v>
      </c>
      <c r="B42" s="16">
        <v>7.8393135725429</v>
      </c>
      <c r="C42" s="17">
        <v>9.1888327104858192</v>
      </c>
      <c r="D42" s="16">
        <v>8.66640284922833</v>
      </c>
      <c r="E42" s="17">
        <v>8.5560301451349599</v>
      </c>
      <c r="F42" s="12"/>
      <c r="G42" s="10">
        <f t="shared" si="2"/>
        <v>-1.3495191379429192</v>
      </c>
      <c r="H42" s="11">
        <f t="shared" si="3"/>
        <v>0.11037270409337019</v>
      </c>
    </row>
    <row r="43" spans="1:8" x14ac:dyDescent="0.2">
      <c r="A43" s="7" t="s">
        <v>81</v>
      </c>
      <c r="B43" s="16">
        <v>3.7311492459698399</v>
      </c>
      <c r="C43" s="17">
        <v>4.5064849417454402</v>
      </c>
      <c r="D43" s="16">
        <v>4.9635366612018794</v>
      </c>
      <c r="E43" s="17">
        <v>4.5307153878837996</v>
      </c>
      <c r="F43" s="12"/>
      <c r="G43" s="10">
        <f t="shared" si="2"/>
        <v>-0.77533569577560035</v>
      </c>
      <c r="H43" s="11">
        <f t="shared" si="3"/>
        <v>0.43282127331807985</v>
      </c>
    </row>
    <row r="44" spans="1:8" x14ac:dyDescent="0.2">
      <c r="A44" s="7" t="s">
        <v>82</v>
      </c>
      <c r="B44" s="16">
        <v>6.5002600104004202E-2</v>
      </c>
      <c r="C44" s="17">
        <v>7.6939986810287991E-2</v>
      </c>
      <c r="D44" s="16">
        <v>0.106469180469972</v>
      </c>
      <c r="E44" s="17">
        <v>0.10957801283628199</v>
      </c>
      <c r="F44" s="12"/>
      <c r="G44" s="10">
        <f t="shared" si="2"/>
        <v>-1.193738670628379E-2</v>
      </c>
      <c r="H44" s="11">
        <f t="shared" si="3"/>
        <v>-3.1088323663099882E-3</v>
      </c>
    </row>
    <row r="45" spans="1:8" x14ac:dyDescent="0.2">
      <c r="A45" s="7" t="s">
        <v>83</v>
      </c>
      <c r="B45" s="16">
        <v>0.50702028081123207</v>
      </c>
      <c r="C45" s="17">
        <v>0.21982853374368003</v>
      </c>
      <c r="D45" s="16">
        <v>0.31186990031469702</v>
      </c>
      <c r="E45" s="17">
        <v>0.33320661046134603</v>
      </c>
      <c r="F45" s="12"/>
      <c r="G45" s="10">
        <f t="shared" si="2"/>
        <v>0.28719174706755202</v>
      </c>
      <c r="H45" s="11">
        <f t="shared" si="3"/>
        <v>-2.1336710146649007E-2</v>
      </c>
    </row>
    <row r="46" spans="1:8" x14ac:dyDescent="0.2">
      <c r="A46" s="7" t="s">
        <v>84</v>
      </c>
      <c r="B46" s="16">
        <v>0.65002600104004205</v>
      </c>
      <c r="C46" s="17">
        <v>0.17586282699494399</v>
      </c>
      <c r="D46" s="16">
        <v>0.33071400305274501</v>
      </c>
      <c r="E46" s="17">
        <v>0.284008318983832</v>
      </c>
      <c r="F46" s="12"/>
      <c r="G46" s="10">
        <f t="shared" si="2"/>
        <v>0.47416317404509806</v>
      </c>
      <c r="H46" s="11">
        <f t="shared" si="3"/>
        <v>4.6705684068913011E-2</v>
      </c>
    </row>
    <row r="47" spans="1:8" x14ac:dyDescent="0.2">
      <c r="A47" s="7" t="s">
        <v>85</v>
      </c>
      <c r="B47" s="16">
        <v>0.41601664066562699</v>
      </c>
      <c r="C47" s="17">
        <v>0.34073422730270403</v>
      </c>
      <c r="D47" s="16">
        <v>0.50879077392729899</v>
      </c>
      <c r="E47" s="17">
        <v>0.48862848581076501</v>
      </c>
      <c r="F47" s="12"/>
      <c r="G47" s="10">
        <f t="shared" si="2"/>
        <v>7.5282413362922962E-2</v>
      </c>
      <c r="H47" s="11">
        <f t="shared" si="3"/>
        <v>2.0162288116533977E-2</v>
      </c>
    </row>
    <row r="48" spans="1:8" x14ac:dyDescent="0.2">
      <c r="A48" s="7" t="s">
        <v>86</v>
      </c>
      <c r="B48" s="16">
        <v>0</v>
      </c>
      <c r="C48" s="17">
        <v>0</v>
      </c>
      <c r="D48" s="16">
        <v>6.5954359583168401E-3</v>
      </c>
      <c r="E48" s="17">
        <v>4.4725719525012895E-3</v>
      </c>
      <c r="F48" s="12"/>
      <c r="G48" s="10">
        <f t="shared" si="2"/>
        <v>0</v>
      </c>
      <c r="H48" s="11">
        <f t="shared" si="3"/>
        <v>2.1228640058155506E-3</v>
      </c>
    </row>
    <row r="49" spans="1:8" x14ac:dyDescent="0.2">
      <c r="A49" s="7" t="s">
        <v>88</v>
      </c>
      <c r="B49" s="16">
        <v>0.27301092043681702</v>
      </c>
      <c r="C49" s="17">
        <v>0.47263134754891195</v>
      </c>
      <c r="D49" s="16">
        <v>0.48523564550473897</v>
      </c>
      <c r="E49" s="17">
        <v>0.39582261779636402</v>
      </c>
      <c r="F49" s="12"/>
      <c r="G49" s="10">
        <f t="shared" si="2"/>
        <v>-0.19962042711209493</v>
      </c>
      <c r="H49" s="11">
        <f t="shared" si="3"/>
        <v>8.9413027708374948E-2</v>
      </c>
    </row>
    <row r="50" spans="1:8" x14ac:dyDescent="0.2">
      <c r="A50" s="7" t="s">
        <v>89</v>
      </c>
      <c r="B50" s="16">
        <v>0.24700988039521601</v>
      </c>
      <c r="C50" s="17">
        <v>0.31875137392833602</v>
      </c>
      <c r="D50" s="16">
        <v>0.37970867017166998</v>
      </c>
      <c r="E50" s="17">
        <v>0.22474674061319003</v>
      </c>
      <c r="F50" s="12"/>
      <c r="G50" s="10">
        <f t="shared" si="2"/>
        <v>-7.174149353312001E-2</v>
      </c>
      <c r="H50" s="11">
        <f t="shared" si="3"/>
        <v>0.15496192955847995</v>
      </c>
    </row>
    <row r="51" spans="1:8" x14ac:dyDescent="0.2">
      <c r="A51" s="7" t="s">
        <v>90</v>
      </c>
      <c r="B51" s="16">
        <v>3.2111284451378097</v>
      </c>
      <c r="C51" s="17">
        <v>2.65992525829853</v>
      </c>
      <c r="D51" s="16">
        <v>3.1205834134207699</v>
      </c>
      <c r="E51" s="17">
        <v>3.1498087975490301</v>
      </c>
      <c r="F51" s="12"/>
      <c r="G51" s="10">
        <f t="shared" si="2"/>
        <v>0.55120318683927971</v>
      </c>
      <c r="H51" s="11">
        <f t="shared" si="3"/>
        <v>-2.9225384128260146E-2</v>
      </c>
    </row>
    <row r="52" spans="1:8" x14ac:dyDescent="0.2">
      <c r="A52" s="7" t="s">
        <v>91</v>
      </c>
      <c r="B52" s="16">
        <v>3.2111284451378097</v>
      </c>
      <c r="C52" s="17">
        <v>2.73686524510881</v>
      </c>
      <c r="D52" s="16">
        <v>2.3658770987619397</v>
      </c>
      <c r="E52" s="17">
        <v>2.5605474428069899</v>
      </c>
      <c r="F52" s="12"/>
      <c r="G52" s="10">
        <f t="shared" si="2"/>
        <v>0.47426320002899969</v>
      </c>
      <c r="H52" s="11">
        <f t="shared" si="3"/>
        <v>-0.19467034404505013</v>
      </c>
    </row>
    <row r="53" spans="1:8" x14ac:dyDescent="0.2">
      <c r="A53" s="7" t="s">
        <v>92</v>
      </c>
      <c r="B53" s="16">
        <v>25.260010400416</v>
      </c>
      <c r="C53" s="17">
        <v>30.852934710925499</v>
      </c>
      <c r="D53" s="16">
        <v>25.670378954906099</v>
      </c>
      <c r="E53" s="17">
        <v>28.026253997361199</v>
      </c>
      <c r="F53" s="12"/>
      <c r="G53" s="10">
        <f t="shared" si="2"/>
        <v>-5.592924310509499</v>
      </c>
      <c r="H53" s="11">
        <f t="shared" si="3"/>
        <v>-2.3558750424551</v>
      </c>
    </row>
    <row r="54" spans="1:8" x14ac:dyDescent="0.2">
      <c r="A54" s="7" t="s">
        <v>94</v>
      </c>
      <c r="B54" s="16">
        <v>2.4310972438897598</v>
      </c>
      <c r="C54" s="17">
        <v>2.3851395911189299</v>
      </c>
      <c r="D54" s="16">
        <v>2.8605347956357101</v>
      </c>
      <c r="E54" s="17">
        <v>3.1117919359527701</v>
      </c>
      <c r="F54" s="12"/>
      <c r="G54" s="10">
        <f t="shared" si="2"/>
        <v>4.595765277082986E-2</v>
      </c>
      <c r="H54" s="11">
        <f t="shared" si="3"/>
        <v>-0.25125714031706003</v>
      </c>
    </row>
    <row r="55" spans="1:8" x14ac:dyDescent="0.2">
      <c r="A55" s="7" t="s">
        <v>95</v>
      </c>
      <c r="B55" s="16">
        <v>0.19500780031201201</v>
      </c>
      <c r="C55" s="17">
        <v>0.52758848098483202</v>
      </c>
      <c r="D55" s="16">
        <v>0.47392918386191002</v>
      </c>
      <c r="E55" s="17">
        <v>0.52105463246639994</v>
      </c>
      <c r="F55" s="12"/>
      <c r="G55" s="10">
        <f t="shared" si="2"/>
        <v>-0.33258068067281998</v>
      </c>
      <c r="H55" s="11">
        <f t="shared" si="3"/>
        <v>-4.7125448604489917E-2</v>
      </c>
    </row>
    <row r="56" spans="1:8" x14ac:dyDescent="0.2">
      <c r="A56" s="142" t="s">
        <v>40</v>
      </c>
      <c r="B56" s="153">
        <v>5.2002080083203298E-2</v>
      </c>
      <c r="C56" s="154">
        <v>3.2974280061552001E-2</v>
      </c>
      <c r="D56" s="153">
        <v>3.7688205476096304E-2</v>
      </c>
      <c r="E56" s="154">
        <v>2.3481002750631801E-2</v>
      </c>
      <c r="F56" s="155"/>
      <c r="G56" s="156">
        <f t="shared" si="2"/>
        <v>1.9027800021651296E-2</v>
      </c>
      <c r="H56" s="157">
        <f t="shared" si="3"/>
        <v>1.4207202725464503E-2</v>
      </c>
    </row>
    <row r="57" spans="1:8" x14ac:dyDescent="0.2">
      <c r="A57" s="7" t="s">
        <v>41</v>
      </c>
      <c r="B57" s="16">
        <v>0</v>
      </c>
      <c r="C57" s="17">
        <v>0</v>
      </c>
      <c r="D57" s="16">
        <v>6.5954359583168401E-3</v>
      </c>
      <c r="E57" s="17">
        <v>2.23628597625064E-3</v>
      </c>
      <c r="F57" s="12"/>
      <c r="G57" s="10">
        <f t="shared" si="2"/>
        <v>0</v>
      </c>
      <c r="H57" s="11">
        <f t="shared" si="3"/>
        <v>4.3591499820662006E-3</v>
      </c>
    </row>
    <row r="58" spans="1:8" x14ac:dyDescent="0.2">
      <c r="A58" s="7" t="s">
        <v>46</v>
      </c>
      <c r="B58" s="16">
        <v>0.18200728029121202</v>
      </c>
      <c r="C58" s="17">
        <v>1.0991426687183999E-2</v>
      </c>
      <c r="D58" s="16">
        <v>7.1607590404582908E-2</v>
      </c>
      <c r="E58" s="17">
        <v>1.56540018337545E-2</v>
      </c>
      <c r="F58" s="12"/>
      <c r="G58" s="10">
        <f t="shared" si="2"/>
        <v>0.17101585360402802</v>
      </c>
      <c r="H58" s="11">
        <f t="shared" si="3"/>
        <v>5.5953588570828411E-2</v>
      </c>
    </row>
    <row r="59" spans="1:8" x14ac:dyDescent="0.2">
      <c r="A59" s="7" t="s">
        <v>47</v>
      </c>
      <c r="B59" s="16">
        <v>0.67602704108164302</v>
      </c>
      <c r="C59" s="17">
        <v>0.78039129479006397</v>
      </c>
      <c r="D59" s="16">
        <v>0.49371549173686097</v>
      </c>
      <c r="E59" s="17">
        <v>0.54789006418140807</v>
      </c>
      <c r="F59" s="12"/>
      <c r="G59" s="10">
        <f t="shared" si="2"/>
        <v>-0.10436425370842095</v>
      </c>
      <c r="H59" s="11">
        <f t="shared" si="3"/>
        <v>-5.4174572444547098E-2</v>
      </c>
    </row>
    <row r="60" spans="1:8" x14ac:dyDescent="0.2">
      <c r="A60" s="7" t="s">
        <v>50</v>
      </c>
      <c r="B60" s="16">
        <v>0.44201768070722802</v>
      </c>
      <c r="C60" s="17">
        <v>0.50560562761046401</v>
      </c>
      <c r="D60" s="16">
        <v>0.55213221022480996</v>
      </c>
      <c r="E60" s="17">
        <v>0.68206722275644605</v>
      </c>
      <c r="F60" s="12"/>
      <c r="G60" s="10">
        <f t="shared" si="2"/>
        <v>-6.3587946903235992E-2</v>
      </c>
      <c r="H60" s="11">
        <f t="shared" si="3"/>
        <v>-0.12993501253163608</v>
      </c>
    </row>
    <row r="61" spans="1:8" x14ac:dyDescent="0.2">
      <c r="A61" s="7" t="s">
        <v>54</v>
      </c>
      <c r="B61" s="16">
        <v>0</v>
      </c>
      <c r="C61" s="17">
        <v>4.3965706748735997E-2</v>
      </c>
      <c r="D61" s="16">
        <v>3.2034974654681803E-2</v>
      </c>
      <c r="E61" s="17">
        <v>3.0189860679383701E-2</v>
      </c>
      <c r="F61" s="12"/>
      <c r="G61" s="10">
        <f t="shared" si="2"/>
        <v>-4.3965706748735997E-2</v>
      </c>
      <c r="H61" s="11">
        <f t="shared" si="3"/>
        <v>1.8451139752981016E-3</v>
      </c>
    </row>
    <row r="62" spans="1:8" x14ac:dyDescent="0.2">
      <c r="A62" s="7" t="s">
        <v>56</v>
      </c>
      <c r="B62" s="16">
        <v>0</v>
      </c>
      <c r="C62" s="17">
        <v>0</v>
      </c>
      <c r="D62" s="16">
        <v>9.4220513690240603E-3</v>
      </c>
      <c r="E62" s="17">
        <v>1.34177158575039E-2</v>
      </c>
      <c r="F62" s="12"/>
      <c r="G62" s="10">
        <f t="shared" si="2"/>
        <v>0</v>
      </c>
      <c r="H62" s="11">
        <f t="shared" si="3"/>
        <v>-3.9956644884798394E-3</v>
      </c>
    </row>
    <row r="63" spans="1:8" x14ac:dyDescent="0.2">
      <c r="A63" s="7" t="s">
        <v>57</v>
      </c>
      <c r="B63" s="16">
        <v>1.6510660426417099</v>
      </c>
      <c r="C63" s="17">
        <v>1.01121125522093</v>
      </c>
      <c r="D63" s="16">
        <v>1.3360468841276099</v>
      </c>
      <c r="E63" s="17">
        <v>1.29257329427287</v>
      </c>
      <c r="F63" s="12"/>
      <c r="G63" s="10">
        <f t="shared" si="2"/>
        <v>0.63985478742077984</v>
      </c>
      <c r="H63" s="11">
        <f t="shared" si="3"/>
        <v>4.3473589854739814E-2</v>
      </c>
    </row>
    <row r="64" spans="1:8" x14ac:dyDescent="0.2">
      <c r="A64" s="7" t="s">
        <v>60</v>
      </c>
      <c r="B64" s="16">
        <v>0.208008320332813</v>
      </c>
      <c r="C64" s="17">
        <v>5.4957133435920007E-2</v>
      </c>
      <c r="D64" s="16">
        <v>0.10552697533307001</v>
      </c>
      <c r="E64" s="17">
        <v>8.7215153073775101E-2</v>
      </c>
      <c r="F64" s="12"/>
      <c r="G64" s="10">
        <f t="shared" si="2"/>
        <v>0.15305118689689298</v>
      </c>
      <c r="H64" s="11">
        <f t="shared" si="3"/>
        <v>1.831182225929491E-2</v>
      </c>
    </row>
    <row r="65" spans="1:8" x14ac:dyDescent="0.2">
      <c r="A65" s="7" t="s">
        <v>63</v>
      </c>
      <c r="B65" s="16">
        <v>0.22100884035361401</v>
      </c>
      <c r="C65" s="17">
        <v>0.26379424049241601</v>
      </c>
      <c r="D65" s="16">
        <v>0.212938360939944</v>
      </c>
      <c r="E65" s="17">
        <v>0.17666659212380101</v>
      </c>
      <c r="F65" s="12"/>
      <c r="G65" s="10">
        <f t="shared" si="2"/>
        <v>-4.2785400138801999E-2</v>
      </c>
      <c r="H65" s="11">
        <f t="shared" si="3"/>
        <v>3.6271768816142996E-2</v>
      </c>
    </row>
    <row r="66" spans="1:8" x14ac:dyDescent="0.2">
      <c r="A66" s="7" t="s">
        <v>70</v>
      </c>
      <c r="B66" s="16">
        <v>0.143005720228809</v>
      </c>
      <c r="C66" s="17">
        <v>0.14288854693339201</v>
      </c>
      <c r="D66" s="16">
        <v>9.045169314263099E-2</v>
      </c>
      <c r="E66" s="17">
        <v>8.6097010085649697E-2</v>
      </c>
      <c r="F66" s="12"/>
      <c r="G66" s="10">
        <f t="shared" si="2"/>
        <v>1.1717329541699462E-4</v>
      </c>
      <c r="H66" s="11">
        <f t="shared" si="3"/>
        <v>4.3546830569812928E-3</v>
      </c>
    </row>
    <row r="67" spans="1:8" x14ac:dyDescent="0.2">
      <c r="A67" s="7" t="s">
        <v>71</v>
      </c>
      <c r="B67" s="16">
        <v>7.8003120124804995E-2</v>
      </c>
      <c r="C67" s="17">
        <v>0.120905693559024</v>
      </c>
      <c r="D67" s="16">
        <v>0.12342887293421501</v>
      </c>
      <c r="E67" s="17">
        <v>8.94514390500257E-2</v>
      </c>
      <c r="F67" s="12"/>
      <c r="G67" s="10">
        <f t="shared" si="2"/>
        <v>-4.2902573434219007E-2</v>
      </c>
      <c r="H67" s="11">
        <f t="shared" si="3"/>
        <v>3.3977433884189306E-2</v>
      </c>
    </row>
    <row r="68" spans="1:8" x14ac:dyDescent="0.2">
      <c r="A68" s="7" t="s">
        <v>76</v>
      </c>
      <c r="B68" s="16">
        <v>0.15600624024960999</v>
      </c>
      <c r="C68" s="17">
        <v>7.6939986810287991E-2</v>
      </c>
      <c r="D68" s="16">
        <v>0.14792620649367799</v>
      </c>
      <c r="E68" s="17">
        <v>7.4915580204396509E-2</v>
      </c>
      <c r="F68" s="12"/>
      <c r="G68" s="10">
        <f t="shared" si="2"/>
        <v>7.9066253439321998E-2</v>
      </c>
      <c r="H68" s="11">
        <f t="shared" si="3"/>
        <v>7.3010626289281483E-2</v>
      </c>
    </row>
    <row r="69" spans="1:8" x14ac:dyDescent="0.2">
      <c r="A69" s="7" t="s">
        <v>87</v>
      </c>
      <c r="B69" s="16">
        <v>0.234009360374415</v>
      </c>
      <c r="C69" s="17">
        <v>0.13189712024620801</v>
      </c>
      <c r="D69" s="16">
        <v>0.193152053064993</v>
      </c>
      <c r="E69" s="17">
        <v>0.16883959120692402</v>
      </c>
      <c r="F69" s="12"/>
      <c r="G69" s="10">
        <f t="shared" si="2"/>
        <v>0.10211224012820699</v>
      </c>
      <c r="H69" s="11">
        <f t="shared" si="3"/>
        <v>2.4312461858068984E-2</v>
      </c>
    </row>
    <row r="70" spans="1:8" x14ac:dyDescent="0.2">
      <c r="A70" s="7" t="s">
        <v>93</v>
      </c>
      <c r="B70" s="16">
        <v>0.143005720228809</v>
      </c>
      <c r="C70" s="17">
        <v>8.7931413497471994E-2</v>
      </c>
      <c r="D70" s="16">
        <v>0.102700359922362</v>
      </c>
      <c r="E70" s="17">
        <v>9.2805868014401702E-2</v>
      </c>
      <c r="F70" s="12"/>
      <c r="G70" s="10">
        <f t="shared" si="2"/>
        <v>5.5074306731337008E-2</v>
      </c>
      <c r="H70" s="11">
        <f t="shared" si="3"/>
        <v>9.8944919079602955E-3</v>
      </c>
    </row>
    <row r="71" spans="1:8" x14ac:dyDescent="0.2">
      <c r="A71" s="7" t="s">
        <v>96</v>
      </c>
      <c r="B71" s="16">
        <v>0.22100884035361401</v>
      </c>
      <c r="C71" s="17">
        <v>0.27478566717959996</v>
      </c>
      <c r="D71" s="16">
        <v>0.19692087361260299</v>
      </c>
      <c r="E71" s="17">
        <v>0.26388174519757601</v>
      </c>
      <c r="F71" s="12"/>
      <c r="G71" s="10">
        <f t="shared" si="2"/>
        <v>-5.3776826825985946E-2</v>
      </c>
      <c r="H71" s="11">
        <f t="shared" si="3"/>
        <v>-6.696087158497302E-2</v>
      </c>
    </row>
    <row r="72" spans="1:8" x14ac:dyDescent="0.2">
      <c r="A72" s="7" t="s">
        <v>97</v>
      </c>
      <c r="B72" s="16">
        <v>3.9001560062402497E-2</v>
      </c>
      <c r="C72" s="17">
        <v>2.1982853374367999E-2</v>
      </c>
      <c r="D72" s="16">
        <v>2.35551284225602E-2</v>
      </c>
      <c r="E72" s="17">
        <v>2.0126573786255802E-2</v>
      </c>
      <c r="F72" s="12"/>
      <c r="G72" s="10">
        <f t="shared" si="2"/>
        <v>1.7018706688034499E-2</v>
      </c>
      <c r="H72" s="11">
        <f t="shared" si="3"/>
        <v>3.4285546363043984E-3</v>
      </c>
    </row>
    <row r="73" spans="1:8" x14ac:dyDescent="0.2">
      <c r="A73" s="1"/>
      <c r="B73" s="18"/>
      <c r="C73" s="19"/>
      <c r="D73" s="18"/>
      <c r="E73" s="19"/>
      <c r="F73" s="15"/>
      <c r="G73" s="13"/>
      <c r="H73" s="14"/>
    </row>
    <row r="74" spans="1:8" s="43" customFormat="1" x14ac:dyDescent="0.2">
      <c r="A74" s="27" t="s">
        <v>5</v>
      </c>
      <c r="B74" s="44">
        <f>SUM(B6:B73)</f>
        <v>100.00000000000001</v>
      </c>
      <c r="C74" s="45">
        <f>SUM(C6:C73)</f>
        <v>100.00000000000003</v>
      </c>
      <c r="D74" s="44">
        <f>SUM(D6:D73)</f>
        <v>100.00000000000003</v>
      </c>
      <c r="E74" s="45">
        <f>SUM(E6:E73)</f>
        <v>99.999999999999986</v>
      </c>
      <c r="F74" s="49"/>
      <c r="G74" s="50">
        <f>SUM(G6:G73)</f>
        <v>-3.7345126990828703E-14</v>
      </c>
      <c r="H74" s="51">
        <f>SUM(H6:H73)</f>
        <v>1.6125989432680399E-14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1279</v>
      </c>
      <c r="C7" s="79">
        <f>SUM($C8:$C11)</f>
        <v>1529</v>
      </c>
      <c r="D7" s="78">
        <f>SUM($D8:$D11)</f>
        <v>20220</v>
      </c>
      <c r="E7" s="79">
        <f>SUM($E8:$E11)</f>
        <v>18588</v>
      </c>
      <c r="F7" s="80"/>
      <c r="G7" s="78">
        <f>B7-C7</f>
        <v>-250</v>
      </c>
      <c r="H7" s="79">
        <f>D7-E7</f>
        <v>1632</v>
      </c>
      <c r="I7" s="54">
        <f>IF(C7=0, "-", IF(G7/C7&lt;10, G7/C7, "&gt;999%"))</f>
        <v>-0.16350555918901244</v>
      </c>
      <c r="J7" s="55">
        <f>IF(E7=0, "-", IF(H7/E7&lt;10, H7/E7, "&gt;999%"))</f>
        <v>8.7798579728857323E-2</v>
      </c>
    </row>
    <row r="8" spans="1:10" x14ac:dyDescent="0.2">
      <c r="A8" s="158" t="s">
        <v>159</v>
      </c>
      <c r="B8" s="65">
        <v>710</v>
      </c>
      <c r="C8" s="66">
        <v>928</v>
      </c>
      <c r="D8" s="65">
        <v>11475</v>
      </c>
      <c r="E8" s="66">
        <v>9908</v>
      </c>
      <c r="F8" s="67"/>
      <c r="G8" s="65">
        <f>B8-C8</f>
        <v>-218</v>
      </c>
      <c r="H8" s="66">
        <f>D8-E8</f>
        <v>1567</v>
      </c>
      <c r="I8" s="8">
        <f>IF(C8=0, "-", IF(G8/C8&lt;10, G8/C8, "&gt;999%"))</f>
        <v>-0.23491379310344829</v>
      </c>
      <c r="J8" s="9">
        <f>IF(E8=0, "-", IF(H8/E8&lt;10, H8/E8, "&gt;999%"))</f>
        <v>0.15815502624142108</v>
      </c>
    </row>
    <row r="9" spans="1:10" x14ac:dyDescent="0.2">
      <c r="A9" s="158" t="s">
        <v>160</v>
      </c>
      <c r="B9" s="65">
        <v>324</v>
      </c>
      <c r="C9" s="66">
        <v>473</v>
      </c>
      <c r="D9" s="65">
        <v>5448</v>
      </c>
      <c r="E9" s="66">
        <v>6529</v>
      </c>
      <c r="F9" s="67"/>
      <c r="G9" s="65">
        <f>B9-C9</f>
        <v>-149</v>
      </c>
      <c r="H9" s="66">
        <f>D9-E9</f>
        <v>-1081</v>
      </c>
      <c r="I9" s="8">
        <f>IF(C9=0, "-", IF(G9/C9&lt;10, G9/C9, "&gt;999%"))</f>
        <v>-0.31501057082452433</v>
      </c>
      <c r="J9" s="9">
        <f>IF(E9=0, "-", IF(H9/E9&lt;10, H9/E9, "&gt;999%"))</f>
        <v>-0.16556899984683718</v>
      </c>
    </row>
    <row r="10" spans="1:10" x14ac:dyDescent="0.2">
      <c r="A10" s="158" t="s">
        <v>161</v>
      </c>
      <c r="B10" s="65">
        <v>42</v>
      </c>
      <c r="C10" s="66">
        <v>28</v>
      </c>
      <c r="D10" s="65">
        <v>482</v>
      </c>
      <c r="E10" s="66">
        <v>732</v>
      </c>
      <c r="F10" s="67"/>
      <c r="G10" s="65">
        <f>B10-C10</f>
        <v>14</v>
      </c>
      <c r="H10" s="66">
        <f>D10-E10</f>
        <v>-250</v>
      </c>
      <c r="I10" s="8">
        <f>IF(C10=0, "-", IF(G10/C10&lt;10, G10/C10, "&gt;999%"))</f>
        <v>0.5</v>
      </c>
      <c r="J10" s="9">
        <f>IF(E10=0, "-", IF(H10/E10&lt;10, H10/E10, "&gt;999%"))</f>
        <v>-0.34153005464480873</v>
      </c>
    </row>
    <row r="11" spans="1:10" x14ac:dyDescent="0.2">
      <c r="A11" s="158" t="s">
        <v>162</v>
      </c>
      <c r="B11" s="65">
        <v>203</v>
      </c>
      <c r="C11" s="66">
        <v>100</v>
      </c>
      <c r="D11" s="65">
        <v>2815</v>
      </c>
      <c r="E11" s="66">
        <v>1419</v>
      </c>
      <c r="F11" s="67"/>
      <c r="G11" s="65">
        <f>B11-C11</f>
        <v>103</v>
      </c>
      <c r="H11" s="66">
        <f>D11-E11</f>
        <v>1396</v>
      </c>
      <c r="I11" s="8">
        <f>IF(C11=0, "-", IF(G11/C11&lt;10, G11/C11, "&gt;999%"))</f>
        <v>1.03</v>
      </c>
      <c r="J11" s="9">
        <f>IF(E11=0, "-", IF(H11/E11&lt;10, H11/E11, "&gt;999%"))</f>
        <v>0.98379140239605356</v>
      </c>
    </row>
    <row r="12" spans="1:10" x14ac:dyDescent="0.2">
      <c r="A12" s="7"/>
      <c r="B12" s="65"/>
      <c r="C12" s="66"/>
      <c r="D12" s="65"/>
      <c r="E12" s="66"/>
      <c r="F12" s="67"/>
      <c r="G12" s="65"/>
      <c r="H12" s="66"/>
      <c r="I12" s="8"/>
      <c r="J12" s="9"/>
    </row>
    <row r="13" spans="1:10" s="160" customFormat="1" x14ac:dyDescent="0.2">
      <c r="A13" s="159" t="s">
        <v>119</v>
      </c>
      <c r="B13" s="78">
        <f>SUM($B14:$B17)</f>
        <v>3731</v>
      </c>
      <c r="C13" s="79">
        <f>SUM($C14:$C17)</f>
        <v>4659</v>
      </c>
      <c r="D13" s="78">
        <f>SUM($D14:$D17)</f>
        <v>52642</v>
      </c>
      <c r="E13" s="79">
        <f>SUM($E14:$E17)</f>
        <v>44554</v>
      </c>
      <c r="F13" s="80"/>
      <c r="G13" s="78">
        <f>B13-C13</f>
        <v>-928</v>
      </c>
      <c r="H13" s="79">
        <f>D13-E13</f>
        <v>8088</v>
      </c>
      <c r="I13" s="54">
        <f>IF(C13=0, "-", IF(G13/C13&lt;10, G13/C13, "&gt;999%"))</f>
        <v>-0.1991843743292552</v>
      </c>
      <c r="J13" s="55">
        <f>IF(E13=0, "-", IF(H13/E13&lt;10, H13/E13, "&gt;999%"))</f>
        <v>0.18153252233245051</v>
      </c>
    </row>
    <row r="14" spans="1:10" x14ac:dyDescent="0.2">
      <c r="A14" s="158" t="s">
        <v>159</v>
      </c>
      <c r="B14" s="65">
        <v>2502</v>
      </c>
      <c r="C14" s="66">
        <v>2654</v>
      </c>
      <c r="D14" s="65">
        <v>32693</v>
      </c>
      <c r="E14" s="66">
        <v>25074</v>
      </c>
      <c r="F14" s="67"/>
      <c r="G14" s="65">
        <f>B14-C14</f>
        <v>-152</v>
      </c>
      <c r="H14" s="66">
        <f>D14-E14</f>
        <v>7619</v>
      </c>
      <c r="I14" s="8">
        <f>IF(C14=0, "-", IF(G14/C14&lt;10, G14/C14, "&gt;999%"))</f>
        <v>-5.727204220045215E-2</v>
      </c>
      <c r="J14" s="9">
        <f>IF(E14=0, "-", IF(H14/E14&lt;10, H14/E14, "&gt;999%"))</f>
        <v>0.30386057270479383</v>
      </c>
    </row>
    <row r="15" spans="1:10" x14ac:dyDescent="0.2">
      <c r="A15" s="158" t="s">
        <v>160</v>
      </c>
      <c r="B15" s="65">
        <v>1032</v>
      </c>
      <c r="C15" s="66">
        <v>1692</v>
      </c>
      <c r="D15" s="65">
        <v>15768</v>
      </c>
      <c r="E15" s="66">
        <v>16207</v>
      </c>
      <c r="F15" s="67"/>
      <c r="G15" s="65">
        <f>B15-C15</f>
        <v>-660</v>
      </c>
      <c r="H15" s="66">
        <f>D15-E15</f>
        <v>-439</v>
      </c>
      <c r="I15" s="8">
        <f>IF(C15=0, "-", IF(G15/C15&lt;10, G15/C15, "&gt;999%"))</f>
        <v>-0.39007092198581561</v>
      </c>
      <c r="J15" s="9">
        <f>IF(E15=0, "-", IF(H15/E15&lt;10, H15/E15, "&gt;999%"))</f>
        <v>-2.7087061146418213E-2</v>
      </c>
    </row>
    <row r="16" spans="1:10" x14ac:dyDescent="0.2">
      <c r="A16" s="158" t="s">
        <v>161</v>
      </c>
      <c r="B16" s="65">
        <v>44</v>
      </c>
      <c r="C16" s="66">
        <v>103</v>
      </c>
      <c r="D16" s="65">
        <v>937</v>
      </c>
      <c r="E16" s="66">
        <v>1052</v>
      </c>
      <c r="F16" s="67"/>
      <c r="G16" s="65">
        <f>B16-C16</f>
        <v>-59</v>
      </c>
      <c r="H16" s="66">
        <f>D16-E16</f>
        <v>-115</v>
      </c>
      <c r="I16" s="8">
        <f>IF(C16=0, "-", IF(G16/C16&lt;10, G16/C16, "&gt;999%"))</f>
        <v>-0.57281553398058249</v>
      </c>
      <c r="J16" s="9">
        <f>IF(E16=0, "-", IF(H16/E16&lt;10, H16/E16, "&gt;999%"))</f>
        <v>-0.10931558935361217</v>
      </c>
    </row>
    <row r="17" spans="1:10" x14ac:dyDescent="0.2">
      <c r="A17" s="158" t="s">
        <v>162</v>
      </c>
      <c r="B17" s="65">
        <v>153</v>
      </c>
      <c r="C17" s="66">
        <v>210</v>
      </c>
      <c r="D17" s="65">
        <v>3244</v>
      </c>
      <c r="E17" s="66">
        <v>2221</v>
      </c>
      <c r="F17" s="67"/>
      <c r="G17" s="65">
        <f>B17-C17</f>
        <v>-57</v>
      </c>
      <c r="H17" s="66">
        <f>D17-E17</f>
        <v>1023</v>
      </c>
      <c r="I17" s="8">
        <f>IF(C17=0, "-", IF(G17/C17&lt;10, G17/C17, "&gt;999%"))</f>
        <v>-0.27142857142857141</v>
      </c>
      <c r="J17" s="9">
        <f>IF(E17=0, "-", IF(H17/E17&lt;10, H17/E17, "&gt;999%"))</f>
        <v>0.4606033318325079</v>
      </c>
    </row>
    <row r="18" spans="1:10" x14ac:dyDescent="0.2">
      <c r="A18" s="22"/>
      <c r="B18" s="74"/>
      <c r="C18" s="75"/>
      <c r="D18" s="74"/>
      <c r="E18" s="75"/>
      <c r="F18" s="76"/>
      <c r="G18" s="74"/>
      <c r="H18" s="75"/>
      <c r="I18" s="23"/>
      <c r="J18" s="24"/>
    </row>
    <row r="19" spans="1:10" s="160" customFormat="1" x14ac:dyDescent="0.2">
      <c r="A19" s="159" t="s">
        <v>125</v>
      </c>
      <c r="B19" s="78">
        <f>SUM($B20:$B23)</f>
        <v>2303</v>
      </c>
      <c r="C19" s="79">
        <f>SUM($C20:$C23)</f>
        <v>2557</v>
      </c>
      <c r="D19" s="78">
        <f>SUM($D20:$D23)</f>
        <v>28678</v>
      </c>
      <c r="E19" s="79">
        <f>SUM($E20:$E23)</f>
        <v>22510</v>
      </c>
      <c r="F19" s="80"/>
      <c r="G19" s="78">
        <f>B19-C19</f>
        <v>-254</v>
      </c>
      <c r="H19" s="79">
        <f>D19-E19</f>
        <v>6168</v>
      </c>
      <c r="I19" s="54">
        <f>IF(C19=0, "-", IF(G19/C19&lt;10, G19/C19, "&gt;999%"))</f>
        <v>-9.9335158388736799E-2</v>
      </c>
      <c r="J19" s="55">
        <f>IF(E19=0, "-", IF(H19/E19&lt;10, H19/E19, "&gt;999%"))</f>
        <v>0.27401155042203468</v>
      </c>
    </row>
    <row r="20" spans="1:10" x14ac:dyDescent="0.2">
      <c r="A20" s="158" t="s">
        <v>159</v>
      </c>
      <c r="B20" s="65">
        <v>648</v>
      </c>
      <c r="C20" s="66">
        <v>659</v>
      </c>
      <c r="D20" s="65">
        <v>7840</v>
      </c>
      <c r="E20" s="66">
        <v>5275</v>
      </c>
      <c r="F20" s="67"/>
      <c r="G20" s="65">
        <f>B20-C20</f>
        <v>-11</v>
      </c>
      <c r="H20" s="66">
        <f>D20-E20</f>
        <v>2565</v>
      </c>
      <c r="I20" s="8">
        <f>IF(C20=0, "-", IF(G20/C20&lt;10, G20/C20, "&gt;999%"))</f>
        <v>-1.6691957511380879E-2</v>
      </c>
      <c r="J20" s="9">
        <f>IF(E20=0, "-", IF(H20/E20&lt;10, H20/E20, "&gt;999%"))</f>
        <v>0.48625592417061614</v>
      </c>
    </row>
    <row r="21" spans="1:10" x14ac:dyDescent="0.2">
      <c r="A21" s="158" t="s">
        <v>160</v>
      </c>
      <c r="B21" s="65">
        <v>1376</v>
      </c>
      <c r="C21" s="66">
        <v>1662</v>
      </c>
      <c r="D21" s="65">
        <v>16756</v>
      </c>
      <c r="E21" s="66">
        <v>14291</v>
      </c>
      <c r="F21" s="67"/>
      <c r="G21" s="65">
        <f>B21-C21</f>
        <v>-286</v>
      </c>
      <c r="H21" s="66">
        <f>D21-E21</f>
        <v>2465</v>
      </c>
      <c r="I21" s="8">
        <f>IF(C21=0, "-", IF(G21/C21&lt;10, G21/C21, "&gt;999%"))</f>
        <v>-0.17208182912154033</v>
      </c>
      <c r="J21" s="9">
        <f>IF(E21=0, "-", IF(H21/E21&lt;10, H21/E21, "&gt;999%"))</f>
        <v>0.17248618011335806</v>
      </c>
    </row>
    <row r="22" spans="1:10" x14ac:dyDescent="0.2">
      <c r="A22" s="158" t="s">
        <v>161</v>
      </c>
      <c r="B22" s="65">
        <v>110</v>
      </c>
      <c r="C22" s="66">
        <v>116</v>
      </c>
      <c r="D22" s="65">
        <v>1360</v>
      </c>
      <c r="E22" s="66">
        <v>1309</v>
      </c>
      <c r="F22" s="67"/>
      <c r="G22" s="65">
        <f>B22-C22</f>
        <v>-6</v>
      </c>
      <c r="H22" s="66">
        <f>D22-E22</f>
        <v>51</v>
      </c>
      <c r="I22" s="8">
        <f>IF(C22=0, "-", IF(G22/C22&lt;10, G22/C22, "&gt;999%"))</f>
        <v>-5.1724137931034482E-2</v>
      </c>
      <c r="J22" s="9">
        <f>IF(E22=0, "-", IF(H22/E22&lt;10, H22/E22, "&gt;999%"))</f>
        <v>3.896103896103896E-2</v>
      </c>
    </row>
    <row r="23" spans="1:10" x14ac:dyDescent="0.2">
      <c r="A23" s="158" t="s">
        <v>162</v>
      </c>
      <c r="B23" s="65">
        <v>169</v>
      </c>
      <c r="C23" s="66">
        <v>120</v>
      </c>
      <c r="D23" s="65">
        <v>2722</v>
      </c>
      <c r="E23" s="66">
        <v>1635</v>
      </c>
      <c r="F23" s="67"/>
      <c r="G23" s="65">
        <f>B23-C23</f>
        <v>49</v>
      </c>
      <c r="H23" s="66">
        <f>D23-E23</f>
        <v>1087</v>
      </c>
      <c r="I23" s="8">
        <f>IF(C23=0, "-", IF(G23/C23&lt;10, G23/C23, "&gt;999%"))</f>
        <v>0.40833333333333333</v>
      </c>
      <c r="J23" s="9">
        <f>IF(E23=0, "-", IF(H23/E23&lt;10, H23/E23, "&gt;999%"))</f>
        <v>0.66483180428134558</v>
      </c>
    </row>
    <row r="24" spans="1:10" x14ac:dyDescent="0.2">
      <c r="A24" s="7"/>
      <c r="B24" s="65"/>
      <c r="C24" s="66"/>
      <c r="D24" s="65"/>
      <c r="E24" s="66"/>
      <c r="F24" s="67"/>
      <c r="G24" s="65"/>
      <c r="H24" s="66"/>
      <c r="I24" s="8"/>
      <c r="J24" s="9"/>
    </row>
    <row r="25" spans="1:10" s="43" customFormat="1" x14ac:dyDescent="0.2">
      <c r="A25" s="53" t="s">
        <v>29</v>
      </c>
      <c r="B25" s="78">
        <f>SUM($B26:$B29)</f>
        <v>7313</v>
      </c>
      <c r="C25" s="79">
        <f>SUM($C26:$C29)</f>
        <v>8745</v>
      </c>
      <c r="D25" s="78">
        <f>SUM($D26:$D29)</f>
        <v>101540</v>
      </c>
      <c r="E25" s="79">
        <f>SUM($E26:$E29)</f>
        <v>85652</v>
      </c>
      <c r="F25" s="80"/>
      <c r="G25" s="78">
        <f>B25-C25</f>
        <v>-1432</v>
      </c>
      <c r="H25" s="79">
        <f>D25-E25</f>
        <v>15888</v>
      </c>
      <c r="I25" s="54">
        <f>IF(C25=0, "-", IF(G25/C25&lt;10, G25/C25, "&gt;999%"))</f>
        <v>-0.16375071469411093</v>
      </c>
      <c r="J25" s="55">
        <f>IF(E25=0, "-", IF(H25/E25&lt;10, H25/E25, "&gt;999%"))</f>
        <v>0.18549479288282819</v>
      </c>
    </row>
    <row r="26" spans="1:10" x14ac:dyDescent="0.2">
      <c r="A26" s="158" t="s">
        <v>159</v>
      </c>
      <c r="B26" s="65">
        <v>3860</v>
      </c>
      <c r="C26" s="66">
        <v>4241</v>
      </c>
      <c r="D26" s="65">
        <v>52008</v>
      </c>
      <c r="E26" s="66">
        <v>40257</v>
      </c>
      <c r="F26" s="67"/>
      <c r="G26" s="65">
        <f>B26-C26</f>
        <v>-381</v>
      </c>
      <c r="H26" s="66">
        <f>D26-E26</f>
        <v>11751</v>
      </c>
      <c r="I26" s="8">
        <f>IF(C26=0, "-", IF(G26/C26&lt;10, G26/C26, "&gt;999%"))</f>
        <v>-8.9837302522989868E-2</v>
      </c>
      <c r="J26" s="9">
        <f>IF(E26=0, "-", IF(H26/E26&lt;10, H26/E26, "&gt;999%"))</f>
        <v>0.2918995454206722</v>
      </c>
    </row>
    <row r="27" spans="1:10" x14ac:dyDescent="0.2">
      <c r="A27" s="158" t="s">
        <v>160</v>
      </c>
      <c r="B27" s="65">
        <v>2732</v>
      </c>
      <c r="C27" s="66">
        <v>3827</v>
      </c>
      <c r="D27" s="65">
        <v>37972</v>
      </c>
      <c r="E27" s="66">
        <v>37027</v>
      </c>
      <c r="F27" s="67"/>
      <c r="G27" s="65">
        <f>B27-C27</f>
        <v>-1095</v>
      </c>
      <c r="H27" s="66">
        <f>D27-E27</f>
        <v>945</v>
      </c>
      <c r="I27" s="8">
        <f>IF(C27=0, "-", IF(G27/C27&lt;10, G27/C27, "&gt;999%"))</f>
        <v>-0.28612490201201984</v>
      </c>
      <c r="J27" s="9">
        <f>IF(E27=0, "-", IF(H27/E27&lt;10, H27/E27, "&gt;999%"))</f>
        <v>2.5521916439355065E-2</v>
      </c>
    </row>
    <row r="28" spans="1:10" x14ac:dyDescent="0.2">
      <c r="A28" s="158" t="s">
        <v>161</v>
      </c>
      <c r="B28" s="65">
        <v>196</v>
      </c>
      <c r="C28" s="66">
        <v>247</v>
      </c>
      <c r="D28" s="65">
        <v>2779</v>
      </c>
      <c r="E28" s="66">
        <v>3093</v>
      </c>
      <c r="F28" s="67"/>
      <c r="G28" s="65">
        <f>B28-C28</f>
        <v>-51</v>
      </c>
      <c r="H28" s="66">
        <f>D28-E28</f>
        <v>-314</v>
      </c>
      <c r="I28" s="8">
        <f>IF(C28=0, "-", IF(G28/C28&lt;10, G28/C28, "&gt;999%"))</f>
        <v>-0.20647773279352227</v>
      </c>
      <c r="J28" s="9">
        <f>IF(E28=0, "-", IF(H28/E28&lt;10, H28/E28, "&gt;999%"))</f>
        <v>-0.10151956029744584</v>
      </c>
    </row>
    <row r="29" spans="1:10" x14ac:dyDescent="0.2">
      <c r="A29" s="158" t="s">
        <v>162</v>
      </c>
      <c r="B29" s="65">
        <v>525</v>
      </c>
      <c r="C29" s="66">
        <v>430</v>
      </c>
      <c r="D29" s="65">
        <v>8781</v>
      </c>
      <c r="E29" s="66">
        <v>5275</v>
      </c>
      <c r="F29" s="67"/>
      <c r="G29" s="65">
        <f>B29-C29</f>
        <v>95</v>
      </c>
      <c r="H29" s="66">
        <f>D29-E29</f>
        <v>3506</v>
      </c>
      <c r="I29" s="8">
        <f>IF(C29=0, "-", IF(G29/C29&lt;10, G29/C29, "&gt;999%"))</f>
        <v>0.22093023255813954</v>
      </c>
      <c r="J29" s="9">
        <f>IF(E29=0, "-", IF(H29/E29&lt;10, H29/E29, "&gt;999%"))</f>
        <v>0.66464454976303322</v>
      </c>
    </row>
    <row r="30" spans="1:10" x14ac:dyDescent="0.2">
      <c r="A30" s="7"/>
      <c r="B30" s="65"/>
      <c r="C30" s="66"/>
      <c r="D30" s="65"/>
      <c r="E30" s="66"/>
      <c r="F30" s="67"/>
      <c r="G30" s="65"/>
      <c r="H30" s="66"/>
      <c r="I30" s="8"/>
      <c r="J30" s="9"/>
    </row>
    <row r="31" spans="1:10" s="43" customFormat="1" x14ac:dyDescent="0.2">
      <c r="A31" s="22" t="s">
        <v>126</v>
      </c>
      <c r="B31" s="78">
        <v>379</v>
      </c>
      <c r="C31" s="79">
        <v>353</v>
      </c>
      <c r="D31" s="78">
        <v>4594</v>
      </c>
      <c r="E31" s="79">
        <v>3782</v>
      </c>
      <c r="F31" s="80"/>
      <c r="G31" s="78">
        <f>B31-C31</f>
        <v>26</v>
      </c>
      <c r="H31" s="79">
        <f>D31-E31</f>
        <v>812</v>
      </c>
      <c r="I31" s="54">
        <f>IF(C31=0, "-", IF(G31/C31&lt;10, G31/C31, "&gt;999%"))</f>
        <v>7.3654390934844188E-2</v>
      </c>
      <c r="J31" s="55">
        <f>IF(E31=0, "-", IF(H31/E31&lt;10, H31/E31, "&gt;999%"))</f>
        <v>0.21470121628767846</v>
      </c>
    </row>
    <row r="32" spans="1:10" x14ac:dyDescent="0.2">
      <c r="A32" s="1"/>
      <c r="B32" s="68"/>
      <c r="C32" s="69"/>
      <c r="D32" s="68"/>
      <c r="E32" s="69"/>
      <c r="F32" s="70"/>
      <c r="G32" s="68"/>
      <c r="H32" s="69"/>
      <c r="I32" s="5"/>
      <c r="J32" s="6"/>
    </row>
    <row r="33" spans="1:10" s="43" customFormat="1" x14ac:dyDescent="0.2">
      <c r="A33" s="27" t="s">
        <v>5</v>
      </c>
      <c r="B33" s="71">
        <f>SUM(B26:B32)</f>
        <v>7692</v>
      </c>
      <c r="C33" s="77">
        <f>SUM(C26:C32)</f>
        <v>9098</v>
      </c>
      <c r="D33" s="71">
        <f>SUM(D26:D32)</f>
        <v>106134</v>
      </c>
      <c r="E33" s="77">
        <f>SUM(E26:E32)</f>
        <v>89434</v>
      </c>
      <c r="F33" s="73"/>
      <c r="G33" s="71">
        <f>B33-C33</f>
        <v>-1406</v>
      </c>
      <c r="H33" s="72">
        <f>D33-E33</f>
        <v>16700</v>
      </c>
      <c r="I33" s="37">
        <f>IF(C33=0, 0, G33/C33)</f>
        <v>-0.15453945922180698</v>
      </c>
      <c r="J33" s="38">
        <f>IF(E33=0, 0, H33/E33)</f>
        <v>0.1867298790169287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43</v>
      </c>
      <c r="C8" s="66">
        <v>18</v>
      </c>
      <c r="D8" s="65">
        <v>519</v>
      </c>
      <c r="E8" s="66">
        <v>318</v>
      </c>
      <c r="F8" s="67"/>
      <c r="G8" s="65">
        <f>B8-C8</f>
        <v>25</v>
      </c>
      <c r="H8" s="66">
        <f>D8-E8</f>
        <v>201</v>
      </c>
      <c r="I8" s="20">
        <f>IF(C8=0, "-", IF(G8/C8&lt;10, G8/C8, "&gt;999%"))</f>
        <v>1.3888888888888888</v>
      </c>
      <c r="J8" s="21">
        <f>IF(E8=0, "-", IF(H8/E8&lt;10, H8/E8, "&gt;999%"))</f>
        <v>0.63207547169811318</v>
      </c>
    </row>
    <row r="9" spans="1:10" x14ac:dyDescent="0.2">
      <c r="A9" s="158" t="s">
        <v>164</v>
      </c>
      <c r="B9" s="65">
        <v>19</v>
      </c>
      <c r="C9" s="66">
        <v>11</v>
      </c>
      <c r="D9" s="65">
        <v>146</v>
      </c>
      <c r="E9" s="66">
        <v>99</v>
      </c>
      <c r="F9" s="67"/>
      <c r="G9" s="65">
        <f>B9-C9</f>
        <v>8</v>
      </c>
      <c r="H9" s="66">
        <f>D9-E9</f>
        <v>47</v>
      </c>
      <c r="I9" s="20">
        <f>IF(C9=0, "-", IF(G9/C9&lt;10, G9/C9, "&gt;999%"))</f>
        <v>0.72727272727272729</v>
      </c>
      <c r="J9" s="21">
        <f>IF(E9=0, "-", IF(H9/E9&lt;10, H9/E9, "&gt;999%"))</f>
        <v>0.47474747474747475</v>
      </c>
    </row>
    <row r="10" spans="1:10" x14ac:dyDescent="0.2">
      <c r="A10" s="158" t="s">
        <v>165</v>
      </c>
      <c r="B10" s="65">
        <v>225</v>
      </c>
      <c r="C10" s="66">
        <v>170</v>
      </c>
      <c r="D10" s="65">
        <v>2782</v>
      </c>
      <c r="E10" s="66">
        <v>2239</v>
      </c>
      <c r="F10" s="67"/>
      <c r="G10" s="65">
        <f>B10-C10</f>
        <v>55</v>
      </c>
      <c r="H10" s="66">
        <f>D10-E10</f>
        <v>543</v>
      </c>
      <c r="I10" s="20">
        <f>IF(C10=0, "-", IF(G10/C10&lt;10, G10/C10, "&gt;999%"))</f>
        <v>0.3235294117647059</v>
      </c>
      <c r="J10" s="21">
        <f>IF(E10=0, "-", IF(H10/E10&lt;10, H10/E10, "&gt;999%"))</f>
        <v>0.24251898168825367</v>
      </c>
    </row>
    <row r="11" spans="1:10" x14ac:dyDescent="0.2">
      <c r="A11" s="158" t="s">
        <v>166</v>
      </c>
      <c r="B11" s="65">
        <v>990</v>
      </c>
      <c r="C11" s="66">
        <v>1327</v>
      </c>
      <c r="D11" s="65">
        <v>16751</v>
      </c>
      <c r="E11" s="66">
        <v>15908</v>
      </c>
      <c r="F11" s="67"/>
      <c r="G11" s="65">
        <f>B11-C11</f>
        <v>-337</v>
      </c>
      <c r="H11" s="66">
        <f>D11-E11</f>
        <v>843</v>
      </c>
      <c r="I11" s="20">
        <f>IF(C11=0, "-", IF(G11/C11&lt;10, G11/C11, "&gt;999%"))</f>
        <v>-0.25395629238884704</v>
      </c>
      <c r="J11" s="21">
        <f>IF(E11=0, "-", IF(H11/E11&lt;10, H11/E11, "&gt;999%"))</f>
        <v>5.2992205179783758E-2</v>
      </c>
    </row>
    <row r="12" spans="1:10" x14ac:dyDescent="0.2">
      <c r="A12" s="158" t="s">
        <v>167</v>
      </c>
      <c r="B12" s="65">
        <v>2</v>
      </c>
      <c r="C12" s="66">
        <v>3</v>
      </c>
      <c r="D12" s="65">
        <v>22</v>
      </c>
      <c r="E12" s="66">
        <v>24</v>
      </c>
      <c r="F12" s="67"/>
      <c r="G12" s="65">
        <f>B12-C12</f>
        <v>-1</v>
      </c>
      <c r="H12" s="66">
        <f>D12-E12</f>
        <v>-2</v>
      </c>
      <c r="I12" s="20">
        <f>IF(C12=0, "-", IF(G12/C12&lt;10, G12/C12, "&gt;999%"))</f>
        <v>-0.33333333333333331</v>
      </c>
      <c r="J12" s="21">
        <f>IF(E12=0, "-", IF(H12/E12&lt;10, H12/E12, "&gt;999%"))</f>
        <v>-8.3333333333333329E-2</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858</v>
      </c>
      <c r="C15" s="66">
        <v>1425</v>
      </c>
      <c r="D15" s="65">
        <v>12966</v>
      </c>
      <c r="E15" s="66">
        <v>11354</v>
      </c>
      <c r="F15" s="67"/>
      <c r="G15" s="65">
        <f>B15-C15</f>
        <v>-567</v>
      </c>
      <c r="H15" s="66">
        <f>D15-E15</f>
        <v>1612</v>
      </c>
      <c r="I15" s="20">
        <f>IF(C15=0, "-", IF(G15/C15&lt;10, G15/C15, "&gt;999%"))</f>
        <v>-0.39789473684210525</v>
      </c>
      <c r="J15" s="21">
        <f>IF(E15=0, "-", IF(H15/E15&lt;10, H15/E15, "&gt;999%"))</f>
        <v>0.14197639598379425</v>
      </c>
    </row>
    <row r="16" spans="1:10" x14ac:dyDescent="0.2">
      <c r="A16" s="158" t="s">
        <v>164</v>
      </c>
      <c r="B16" s="65">
        <v>34</v>
      </c>
      <c r="C16" s="66">
        <v>7</v>
      </c>
      <c r="D16" s="65">
        <v>239</v>
      </c>
      <c r="E16" s="66">
        <v>75</v>
      </c>
      <c r="F16" s="67"/>
      <c r="G16" s="65">
        <f>B16-C16</f>
        <v>27</v>
      </c>
      <c r="H16" s="66">
        <f>D16-E16</f>
        <v>164</v>
      </c>
      <c r="I16" s="20">
        <f>IF(C16=0, "-", IF(G16/C16&lt;10, G16/C16, "&gt;999%"))</f>
        <v>3.8571428571428572</v>
      </c>
      <c r="J16" s="21">
        <f>IF(E16=0, "-", IF(H16/E16&lt;10, H16/E16, "&gt;999%"))</f>
        <v>2.1866666666666665</v>
      </c>
    </row>
    <row r="17" spans="1:10" x14ac:dyDescent="0.2">
      <c r="A17" s="158" t="s">
        <v>165</v>
      </c>
      <c r="B17" s="65">
        <v>393</v>
      </c>
      <c r="C17" s="66">
        <v>354</v>
      </c>
      <c r="D17" s="65">
        <v>3898</v>
      </c>
      <c r="E17" s="66">
        <v>3375</v>
      </c>
      <c r="F17" s="67"/>
      <c r="G17" s="65">
        <f>B17-C17</f>
        <v>39</v>
      </c>
      <c r="H17" s="66">
        <f>D17-E17</f>
        <v>523</v>
      </c>
      <c r="I17" s="20">
        <f>IF(C17=0, "-", IF(G17/C17&lt;10, G17/C17, "&gt;999%"))</f>
        <v>0.11016949152542373</v>
      </c>
      <c r="J17" s="21">
        <f>IF(E17=0, "-", IF(H17/E17&lt;10, H17/E17, "&gt;999%"))</f>
        <v>0.15496296296296297</v>
      </c>
    </row>
    <row r="18" spans="1:10" x14ac:dyDescent="0.2">
      <c r="A18" s="158" t="s">
        <v>166</v>
      </c>
      <c r="B18" s="65">
        <v>2418</v>
      </c>
      <c r="C18" s="66">
        <v>2857</v>
      </c>
      <c r="D18" s="65">
        <v>35294</v>
      </c>
      <c r="E18" s="66">
        <v>29645</v>
      </c>
      <c r="F18" s="67"/>
      <c r="G18" s="65">
        <f>B18-C18</f>
        <v>-439</v>
      </c>
      <c r="H18" s="66">
        <f>D18-E18</f>
        <v>5649</v>
      </c>
      <c r="I18" s="20">
        <f>IF(C18=0, "-", IF(G18/C18&lt;10, G18/C18, "&gt;999%"))</f>
        <v>-0.15365768288414422</v>
      </c>
      <c r="J18" s="21">
        <f>IF(E18=0, "-", IF(H18/E18&lt;10, H18/E18, "&gt;999%"))</f>
        <v>0.19055489964580874</v>
      </c>
    </row>
    <row r="19" spans="1:10" x14ac:dyDescent="0.2">
      <c r="A19" s="158" t="s">
        <v>167</v>
      </c>
      <c r="B19" s="65">
        <v>28</v>
      </c>
      <c r="C19" s="66">
        <v>16</v>
      </c>
      <c r="D19" s="65">
        <v>245</v>
      </c>
      <c r="E19" s="66">
        <v>105</v>
      </c>
      <c r="F19" s="67"/>
      <c r="G19" s="65">
        <f>B19-C19</f>
        <v>12</v>
      </c>
      <c r="H19" s="66">
        <f>D19-E19</f>
        <v>140</v>
      </c>
      <c r="I19" s="20">
        <f>IF(C19=0, "-", IF(G19/C19&lt;10, G19/C19, "&gt;999%"))</f>
        <v>0.75</v>
      </c>
      <c r="J19" s="21">
        <f>IF(E19=0, "-", IF(H19/E19&lt;10, H19/E19, "&gt;999%"))</f>
        <v>1.3333333333333333</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2141</v>
      </c>
      <c r="C22" s="66">
        <v>2429</v>
      </c>
      <c r="D22" s="65">
        <v>27027</v>
      </c>
      <c r="E22" s="66">
        <v>21249</v>
      </c>
      <c r="F22" s="67"/>
      <c r="G22" s="65">
        <f>B22-C22</f>
        <v>-288</v>
      </c>
      <c r="H22" s="66">
        <f>D22-E22</f>
        <v>5778</v>
      </c>
      <c r="I22" s="20">
        <f>IF(C22=0, "-", IF(G22/C22&lt;10, G22/C22, "&gt;999%"))</f>
        <v>-0.11856731165088513</v>
      </c>
      <c r="J22" s="21">
        <f>IF(E22=0, "-", IF(H22/E22&lt;10, H22/E22, "&gt;999%"))</f>
        <v>0.27191867852604829</v>
      </c>
    </row>
    <row r="23" spans="1:10" x14ac:dyDescent="0.2">
      <c r="A23" s="158" t="s">
        <v>164</v>
      </c>
      <c r="B23" s="65">
        <v>0</v>
      </c>
      <c r="C23" s="66">
        <v>0</v>
      </c>
      <c r="D23" s="65">
        <v>2</v>
      </c>
      <c r="E23" s="66">
        <v>0</v>
      </c>
      <c r="F23" s="67"/>
      <c r="G23" s="65">
        <f>B23-C23</f>
        <v>0</v>
      </c>
      <c r="H23" s="66">
        <f>D23-E23</f>
        <v>2</v>
      </c>
      <c r="I23" s="20" t="str">
        <f>IF(C23=0, "-", IF(G23/C23&lt;10, G23/C23, "&gt;999%"))</f>
        <v>-</v>
      </c>
      <c r="J23" s="21" t="str">
        <f>IF(E23=0, "-", IF(H23/E23&lt;10, H23/E23, "&gt;999%"))</f>
        <v>-</v>
      </c>
    </row>
    <row r="24" spans="1:10" x14ac:dyDescent="0.2">
      <c r="A24" s="158" t="s">
        <v>166</v>
      </c>
      <c r="B24" s="65">
        <v>162</v>
      </c>
      <c r="C24" s="66">
        <v>128</v>
      </c>
      <c r="D24" s="65">
        <v>1649</v>
      </c>
      <c r="E24" s="66">
        <v>1261</v>
      </c>
      <c r="F24" s="67"/>
      <c r="G24" s="65">
        <f>B24-C24</f>
        <v>34</v>
      </c>
      <c r="H24" s="66">
        <f>D24-E24</f>
        <v>388</v>
      </c>
      <c r="I24" s="20">
        <f>IF(C24=0, "-", IF(G24/C24&lt;10, G24/C24, "&gt;999%"))</f>
        <v>0.265625</v>
      </c>
      <c r="J24" s="21">
        <f>IF(E24=0, "-", IF(H24/E24&lt;10, H24/E24, "&gt;999%"))</f>
        <v>0.30769230769230771</v>
      </c>
    </row>
    <row r="25" spans="1:10" x14ac:dyDescent="0.2">
      <c r="A25" s="7"/>
      <c r="B25" s="65"/>
      <c r="C25" s="66"/>
      <c r="D25" s="65"/>
      <c r="E25" s="66"/>
      <c r="F25" s="67"/>
      <c r="G25" s="65"/>
      <c r="H25" s="66"/>
      <c r="I25" s="20"/>
      <c r="J25" s="21"/>
    </row>
    <row r="26" spans="1:10" x14ac:dyDescent="0.2">
      <c r="A26" s="7" t="s">
        <v>126</v>
      </c>
      <c r="B26" s="65">
        <v>379</v>
      </c>
      <c r="C26" s="66">
        <v>353</v>
      </c>
      <c r="D26" s="65">
        <v>4594</v>
      </c>
      <c r="E26" s="66">
        <v>3782</v>
      </c>
      <c r="F26" s="67"/>
      <c r="G26" s="65">
        <f>B26-C26</f>
        <v>26</v>
      </c>
      <c r="H26" s="66">
        <f>D26-E26</f>
        <v>812</v>
      </c>
      <c r="I26" s="20">
        <f>IF(C26=0, "-", IF(G26/C26&lt;10, G26/C26, "&gt;999%"))</f>
        <v>7.3654390934844188E-2</v>
      </c>
      <c r="J26" s="21">
        <f>IF(E26=0, "-", IF(H26/E26&lt;10, H26/E26, "&gt;999%"))</f>
        <v>0.21470121628767846</v>
      </c>
    </row>
    <row r="27" spans="1:10" x14ac:dyDescent="0.2">
      <c r="A27" s="1"/>
      <c r="B27" s="68"/>
      <c r="C27" s="69"/>
      <c r="D27" s="68"/>
      <c r="E27" s="69"/>
      <c r="F27" s="70"/>
      <c r="G27" s="68"/>
      <c r="H27" s="69"/>
      <c r="I27" s="5"/>
      <c r="J27" s="6"/>
    </row>
    <row r="28" spans="1:10" s="43" customFormat="1" x14ac:dyDescent="0.2">
      <c r="A28" s="27" t="s">
        <v>5</v>
      </c>
      <c r="B28" s="71">
        <f>SUM(B6:B27)</f>
        <v>7692</v>
      </c>
      <c r="C28" s="77">
        <f>SUM(C6:C27)</f>
        <v>9098</v>
      </c>
      <c r="D28" s="71">
        <f>SUM(D6:D27)</f>
        <v>106134</v>
      </c>
      <c r="E28" s="77">
        <f>SUM(E6:E27)</f>
        <v>89434</v>
      </c>
      <c r="F28" s="73"/>
      <c r="G28" s="71">
        <f>B28-C28</f>
        <v>-1406</v>
      </c>
      <c r="H28" s="72">
        <f>D28-E28</f>
        <v>16700</v>
      </c>
      <c r="I28" s="37">
        <f>IF(C28=0, 0, G28/C28)</f>
        <v>-0.15453945922180698</v>
      </c>
      <c r="J28" s="38">
        <f>IF(E28=0, 0, H28/E28)</f>
        <v>0.1867298790169287</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3042</v>
      </c>
      <c r="C31" s="66">
        <v>3872</v>
      </c>
      <c r="D31" s="65">
        <v>40512</v>
      </c>
      <c r="E31" s="66">
        <v>32921</v>
      </c>
      <c r="F31" s="67"/>
      <c r="G31" s="65">
        <f>B31-C31</f>
        <v>-830</v>
      </c>
      <c r="H31" s="66">
        <f>D31-E31</f>
        <v>7591</v>
      </c>
      <c r="I31" s="20">
        <f>IF(C31=0, "-", IF(G31/C31&lt;10, G31/C31, "&gt;999%"))</f>
        <v>-0.2143595041322314</v>
      </c>
      <c r="J31" s="21">
        <f>IF(E31=0, "-", IF(H31/E31&lt;10, H31/E31, "&gt;999%"))</f>
        <v>0.23058230308921357</v>
      </c>
    </row>
    <row r="32" spans="1:10" x14ac:dyDescent="0.2">
      <c r="A32" s="7" t="s">
        <v>164</v>
      </c>
      <c r="B32" s="65">
        <v>53</v>
      </c>
      <c r="C32" s="66">
        <v>18</v>
      </c>
      <c r="D32" s="65">
        <v>387</v>
      </c>
      <c r="E32" s="66">
        <v>174</v>
      </c>
      <c r="F32" s="67"/>
      <c r="G32" s="65">
        <f>B32-C32</f>
        <v>35</v>
      </c>
      <c r="H32" s="66">
        <f>D32-E32</f>
        <v>213</v>
      </c>
      <c r="I32" s="20">
        <f>IF(C32=0, "-", IF(G32/C32&lt;10, G32/C32, "&gt;999%"))</f>
        <v>1.9444444444444444</v>
      </c>
      <c r="J32" s="21">
        <f>IF(E32=0, "-", IF(H32/E32&lt;10, H32/E32, "&gt;999%"))</f>
        <v>1.2241379310344827</v>
      </c>
    </row>
    <row r="33" spans="1:10" x14ac:dyDescent="0.2">
      <c r="A33" s="7" t="s">
        <v>165</v>
      </c>
      <c r="B33" s="65">
        <v>618</v>
      </c>
      <c r="C33" s="66">
        <v>524</v>
      </c>
      <c r="D33" s="65">
        <v>6680</v>
      </c>
      <c r="E33" s="66">
        <v>5614</v>
      </c>
      <c r="F33" s="67"/>
      <c r="G33" s="65">
        <f>B33-C33</f>
        <v>94</v>
      </c>
      <c r="H33" s="66">
        <f>D33-E33</f>
        <v>1066</v>
      </c>
      <c r="I33" s="20">
        <f>IF(C33=0, "-", IF(G33/C33&lt;10, G33/C33, "&gt;999%"))</f>
        <v>0.17938931297709923</v>
      </c>
      <c r="J33" s="21">
        <f>IF(E33=0, "-", IF(H33/E33&lt;10, H33/E33, "&gt;999%"))</f>
        <v>0.18988243676522978</v>
      </c>
    </row>
    <row r="34" spans="1:10" x14ac:dyDescent="0.2">
      <c r="A34" s="7" t="s">
        <v>166</v>
      </c>
      <c r="B34" s="65">
        <v>3570</v>
      </c>
      <c r="C34" s="66">
        <v>4312</v>
      </c>
      <c r="D34" s="65">
        <v>53694</v>
      </c>
      <c r="E34" s="66">
        <v>46814</v>
      </c>
      <c r="F34" s="67"/>
      <c r="G34" s="65">
        <f>B34-C34</f>
        <v>-742</v>
      </c>
      <c r="H34" s="66">
        <f>D34-E34</f>
        <v>6880</v>
      </c>
      <c r="I34" s="20">
        <f>IF(C34=0, "-", IF(G34/C34&lt;10, G34/C34, "&gt;999%"))</f>
        <v>-0.17207792207792208</v>
      </c>
      <c r="J34" s="21">
        <f>IF(E34=0, "-", IF(H34/E34&lt;10, H34/E34, "&gt;999%"))</f>
        <v>0.14696458324432862</v>
      </c>
    </row>
    <row r="35" spans="1:10" x14ac:dyDescent="0.2">
      <c r="A35" s="7" t="s">
        <v>167</v>
      </c>
      <c r="B35" s="65">
        <v>30</v>
      </c>
      <c r="C35" s="66">
        <v>19</v>
      </c>
      <c r="D35" s="65">
        <v>267</v>
      </c>
      <c r="E35" s="66">
        <v>129</v>
      </c>
      <c r="F35" s="67"/>
      <c r="G35" s="65">
        <f>B35-C35</f>
        <v>11</v>
      </c>
      <c r="H35" s="66">
        <f>D35-E35</f>
        <v>138</v>
      </c>
      <c r="I35" s="20">
        <f>IF(C35=0, "-", IF(G35/C35&lt;10, G35/C35, "&gt;999%"))</f>
        <v>0.57894736842105265</v>
      </c>
      <c r="J35" s="21">
        <f>IF(E35=0, "-", IF(H35/E35&lt;10, H35/E35, "&gt;999%"))</f>
        <v>1.069767441860465</v>
      </c>
    </row>
    <row r="36" spans="1:10" x14ac:dyDescent="0.2">
      <c r="A36" s="7"/>
      <c r="B36" s="65"/>
      <c r="C36" s="66"/>
      <c r="D36" s="65"/>
      <c r="E36" s="66"/>
      <c r="F36" s="67"/>
      <c r="G36" s="65"/>
      <c r="H36" s="66"/>
      <c r="I36" s="20"/>
      <c r="J36" s="21"/>
    </row>
    <row r="37" spans="1:10" x14ac:dyDescent="0.2">
      <c r="A37" s="7" t="s">
        <v>126</v>
      </c>
      <c r="B37" s="65">
        <v>379</v>
      </c>
      <c r="C37" s="66">
        <v>353</v>
      </c>
      <c r="D37" s="65">
        <v>4594</v>
      </c>
      <c r="E37" s="66">
        <v>3782</v>
      </c>
      <c r="F37" s="67"/>
      <c r="G37" s="65">
        <f>B37-C37</f>
        <v>26</v>
      </c>
      <c r="H37" s="66">
        <f>D37-E37</f>
        <v>812</v>
      </c>
      <c r="I37" s="20">
        <f>IF(C37=0, "-", IF(G37/C37&lt;10, G37/C37, "&gt;999%"))</f>
        <v>7.3654390934844188E-2</v>
      </c>
      <c r="J37" s="21">
        <f>IF(E37=0, "-", IF(H37/E37&lt;10, H37/E37, "&gt;999%"))</f>
        <v>0.21470121628767846</v>
      </c>
    </row>
    <row r="38" spans="1:10" x14ac:dyDescent="0.2">
      <c r="A38" s="7"/>
      <c r="B38" s="65"/>
      <c r="C38" s="66"/>
      <c r="D38" s="65"/>
      <c r="E38" s="66"/>
      <c r="F38" s="67"/>
      <c r="G38" s="65"/>
      <c r="H38" s="66"/>
      <c r="I38" s="20"/>
      <c r="J38" s="21"/>
    </row>
    <row r="39" spans="1:10" s="43" customFormat="1" x14ac:dyDescent="0.2">
      <c r="A39" s="27" t="s">
        <v>5</v>
      </c>
      <c r="B39" s="71">
        <f>SUM(B29:B38)</f>
        <v>7692</v>
      </c>
      <c r="C39" s="77">
        <f>SUM(C29:C38)</f>
        <v>9098</v>
      </c>
      <c r="D39" s="71">
        <f>SUM(D29:D38)</f>
        <v>106134</v>
      </c>
      <c r="E39" s="77">
        <f>SUM(E29:E38)</f>
        <v>89434</v>
      </c>
      <c r="F39" s="73"/>
      <c r="G39" s="71">
        <f>B39-C39</f>
        <v>-1406</v>
      </c>
      <c r="H39" s="72">
        <f>D39-E39</f>
        <v>16700</v>
      </c>
      <c r="I39" s="37">
        <f>IF(C39=0, 0, G39/C39)</f>
        <v>-0.15453945922180698</v>
      </c>
      <c r="J39" s="38">
        <f>IF(E39=0, 0, H39/E39)</f>
        <v>0.1867298790169287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195</v>
      </c>
      <c r="B15" s="65">
        <v>34</v>
      </c>
      <c r="C15" s="66">
        <v>37</v>
      </c>
      <c r="D15" s="65">
        <v>633</v>
      </c>
      <c r="E15" s="66">
        <v>344</v>
      </c>
      <c r="F15" s="67"/>
      <c r="G15" s="65">
        <f t="shared" ref="G15:G41" si="0">B15-C15</f>
        <v>-3</v>
      </c>
      <c r="H15" s="66">
        <f t="shared" ref="H15:H41" si="1">D15-E15</f>
        <v>289</v>
      </c>
      <c r="I15" s="20">
        <f t="shared" ref="I15:I41" si="2">IF(C15=0, "-", IF(G15/C15&lt;10, G15/C15, "&gt;999%"))</f>
        <v>-8.1081081081081086E-2</v>
      </c>
      <c r="J15" s="21">
        <f t="shared" ref="J15:J41" si="3">IF(E15=0, "-", IF(H15/E15&lt;10, H15/E15, "&gt;999%"))</f>
        <v>0.84011627906976749</v>
      </c>
    </row>
    <row r="16" spans="1:10" x14ac:dyDescent="0.2">
      <c r="A16" s="7" t="s">
        <v>194</v>
      </c>
      <c r="B16" s="65">
        <v>6</v>
      </c>
      <c r="C16" s="66">
        <v>5</v>
      </c>
      <c r="D16" s="65">
        <v>131</v>
      </c>
      <c r="E16" s="66">
        <v>76</v>
      </c>
      <c r="F16" s="67"/>
      <c r="G16" s="65">
        <f t="shared" si="0"/>
        <v>1</v>
      </c>
      <c r="H16" s="66">
        <f t="shared" si="1"/>
        <v>55</v>
      </c>
      <c r="I16" s="20">
        <f t="shared" si="2"/>
        <v>0.2</v>
      </c>
      <c r="J16" s="21">
        <f t="shared" si="3"/>
        <v>0.72368421052631582</v>
      </c>
    </row>
    <row r="17" spans="1:10" x14ac:dyDescent="0.2">
      <c r="A17" s="7" t="s">
        <v>193</v>
      </c>
      <c r="B17" s="65">
        <v>3</v>
      </c>
      <c r="C17" s="66">
        <v>11</v>
      </c>
      <c r="D17" s="65">
        <v>85</v>
      </c>
      <c r="E17" s="66">
        <v>150</v>
      </c>
      <c r="F17" s="67"/>
      <c r="G17" s="65">
        <f t="shared" si="0"/>
        <v>-8</v>
      </c>
      <c r="H17" s="66">
        <f t="shared" si="1"/>
        <v>-65</v>
      </c>
      <c r="I17" s="20">
        <f t="shared" si="2"/>
        <v>-0.72727272727272729</v>
      </c>
      <c r="J17" s="21">
        <f t="shared" si="3"/>
        <v>-0.43333333333333335</v>
      </c>
    </row>
    <row r="18" spans="1:10" x14ac:dyDescent="0.2">
      <c r="A18" s="7" t="s">
        <v>192</v>
      </c>
      <c r="B18" s="65">
        <v>0</v>
      </c>
      <c r="C18" s="66">
        <v>5</v>
      </c>
      <c r="D18" s="65">
        <v>1</v>
      </c>
      <c r="E18" s="66">
        <v>98</v>
      </c>
      <c r="F18" s="67"/>
      <c r="G18" s="65">
        <f t="shared" si="0"/>
        <v>-5</v>
      </c>
      <c r="H18" s="66">
        <f t="shared" si="1"/>
        <v>-97</v>
      </c>
      <c r="I18" s="20">
        <f t="shared" si="2"/>
        <v>-1</v>
      </c>
      <c r="J18" s="21">
        <f t="shared" si="3"/>
        <v>-0.98979591836734693</v>
      </c>
    </row>
    <row r="19" spans="1:10" x14ac:dyDescent="0.2">
      <c r="A19" s="7" t="s">
        <v>191</v>
      </c>
      <c r="B19" s="65">
        <v>603</v>
      </c>
      <c r="C19" s="66">
        <v>295</v>
      </c>
      <c r="D19" s="65">
        <v>5875</v>
      </c>
      <c r="E19" s="66">
        <v>2200</v>
      </c>
      <c r="F19" s="67"/>
      <c r="G19" s="65">
        <f t="shared" si="0"/>
        <v>308</v>
      </c>
      <c r="H19" s="66">
        <f t="shared" si="1"/>
        <v>3675</v>
      </c>
      <c r="I19" s="20">
        <f t="shared" si="2"/>
        <v>1.0440677966101695</v>
      </c>
      <c r="J19" s="21">
        <f t="shared" si="3"/>
        <v>1.6704545454545454</v>
      </c>
    </row>
    <row r="20" spans="1:10" x14ac:dyDescent="0.2">
      <c r="A20" s="7" t="s">
        <v>190</v>
      </c>
      <c r="B20" s="65">
        <v>36</v>
      </c>
      <c r="C20" s="66">
        <v>55</v>
      </c>
      <c r="D20" s="65">
        <v>640</v>
      </c>
      <c r="E20" s="66">
        <v>673</v>
      </c>
      <c r="F20" s="67"/>
      <c r="G20" s="65">
        <f t="shared" si="0"/>
        <v>-19</v>
      </c>
      <c r="H20" s="66">
        <f t="shared" si="1"/>
        <v>-33</v>
      </c>
      <c r="I20" s="20">
        <f t="shared" si="2"/>
        <v>-0.34545454545454546</v>
      </c>
      <c r="J20" s="21">
        <f t="shared" si="3"/>
        <v>-4.9034175334323922E-2</v>
      </c>
    </row>
    <row r="21" spans="1:10" x14ac:dyDescent="0.2">
      <c r="A21" s="7" t="s">
        <v>189</v>
      </c>
      <c r="B21" s="65">
        <v>46</v>
      </c>
      <c r="C21" s="66">
        <v>140</v>
      </c>
      <c r="D21" s="65">
        <v>1573</v>
      </c>
      <c r="E21" s="66">
        <v>1647</v>
      </c>
      <c r="F21" s="67"/>
      <c r="G21" s="65">
        <f t="shared" si="0"/>
        <v>-94</v>
      </c>
      <c r="H21" s="66">
        <f t="shared" si="1"/>
        <v>-74</v>
      </c>
      <c r="I21" s="20">
        <f t="shared" si="2"/>
        <v>-0.67142857142857137</v>
      </c>
      <c r="J21" s="21">
        <f t="shared" si="3"/>
        <v>-4.4930176077717064E-2</v>
      </c>
    </row>
    <row r="22" spans="1:10" x14ac:dyDescent="0.2">
      <c r="A22" s="7" t="s">
        <v>188</v>
      </c>
      <c r="B22" s="65">
        <v>10</v>
      </c>
      <c r="C22" s="66">
        <v>7</v>
      </c>
      <c r="D22" s="65">
        <v>111</v>
      </c>
      <c r="E22" s="66">
        <v>153</v>
      </c>
      <c r="F22" s="67"/>
      <c r="G22" s="65">
        <f t="shared" si="0"/>
        <v>3</v>
      </c>
      <c r="H22" s="66">
        <f t="shared" si="1"/>
        <v>-42</v>
      </c>
      <c r="I22" s="20">
        <f t="shared" si="2"/>
        <v>0.42857142857142855</v>
      </c>
      <c r="J22" s="21">
        <f t="shared" si="3"/>
        <v>-0.27450980392156865</v>
      </c>
    </row>
    <row r="23" spans="1:10" x14ac:dyDescent="0.2">
      <c r="A23" s="7" t="s">
        <v>187</v>
      </c>
      <c r="B23" s="65">
        <v>58</v>
      </c>
      <c r="C23" s="66">
        <v>33</v>
      </c>
      <c r="D23" s="65">
        <v>678</v>
      </c>
      <c r="E23" s="66">
        <v>331</v>
      </c>
      <c r="F23" s="67"/>
      <c r="G23" s="65">
        <f t="shared" si="0"/>
        <v>25</v>
      </c>
      <c r="H23" s="66">
        <f t="shared" si="1"/>
        <v>347</v>
      </c>
      <c r="I23" s="20">
        <f t="shared" si="2"/>
        <v>0.75757575757575757</v>
      </c>
      <c r="J23" s="21">
        <f t="shared" si="3"/>
        <v>1.0483383685800605</v>
      </c>
    </row>
    <row r="24" spans="1:10" x14ac:dyDescent="0.2">
      <c r="A24" s="7" t="s">
        <v>186</v>
      </c>
      <c r="B24" s="65">
        <v>179</v>
      </c>
      <c r="C24" s="66">
        <v>237</v>
      </c>
      <c r="D24" s="65">
        <v>2796</v>
      </c>
      <c r="E24" s="66">
        <v>3797</v>
      </c>
      <c r="F24" s="67"/>
      <c r="G24" s="65">
        <f t="shared" si="0"/>
        <v>-58</v>
      </c>
      <c r="H24" s="66">
        <f t="shared" si="1"/>
        <v>-1001</v>
      </c>
      <c r="I24" s="20">
        <f t="shared" si="2"/>
        <v>-0.24472573839662448</v>
      </c>
      <c r="J24" s="21">
        <f t="shared" si="3"/>
        <v>-0.26362918093231497</v>
      </c>
    </row>
    <row r="25" spans="1:10" x14ac:dyDescent="0.2">
      <c r="A25" s="7" t="s">
        <v>185</v>
      </c>
      <c r="B25" s="65">
        <v>54</v>
      </c>
      <c r="C25" s="66">
        <v>135</v>
      </c>
      <c r="D25" s="65">
        <v>1220</v>
      </c>
      <c r="E25" s="66">
        <v>1417</v>
      </c>
      <c r="F25" s="67"/>
      <c r="G25" s="65">
        <f t="shared" si="0"/>
        <v>-81</v>
      </c>
      <c r="H25" s="66">
        <f t="shared" si="1"/>
        <v>-197</v>
      </c>
      <c r="I25" s="20">
        <f t="shared" si="2"/>
        <v>-0.6</v>
      </c>
      <c r="J25" s="21">
        <f t="shared" si="3"/>
        <v>-0.13902611150317573</v>
      </c>
    </row>
    <row r="26" spans="1:10" x14ac:dyDescent="0.2">
      <c r="A26" s="7" t="s">
        <v>184</v>
      </c>
      <c r="B26" s="65">
        <v>35</v>
      </c>
      <c r="C26" s="66">
        <v>85</v>
      </c>
      <c r="D26" s="65">
        <v>631</v>
      </c>
      <c r="E26" s="66">
        <v>582</v>
      </c>
      <c r="F26" s="67"/>
      <c r="G26" s="65">
        <f t="shared" si="0"/>
        <v>-50</v>
      </c>
      <c r="H26" s="66">
        <f t="shared" si="1"/>
        <v>49</v>
      </c>
      <c r="I26" s="20">
        <f t="shared" si="2"/>
        <v>-0.58823529411764708</v>
      </c>
      <c r="J26" s="21">
        <f t="shared" si="3"/>
        <v>8.4192439862542962E-2</v>
      </c>
    </row>
    <row r="27" spans="1:10" x14ac:dyDescent="0.2">
      <c r="A27" s="7" t="s">
        <v>183</v>
      </c>
      <c r="B27" s="65">
        <v>18</v>
      </c>
      <c r="C27" s="66">
        <v>14</v>
      </c>
      <c r="D27" s="65">
        <v>291</v>
      </c>
      <c r="E27" s="66">
        <v>195</v>
      </c>
      <c r="F27" s="67"/>
      <c r="G27" s="65">
        <f t="shared" si="0"/>
        <v>4</v>
      </c>
      <c r="H27" s="66">
        <f t="shared" si="1"/>
        <v>96</v>
      </c>
      <c r="I27" s="20">
        <f t="shared" si="2"/>
        <v>0.2857142857142857</v>
      </c>
      <c r="J27" s="21">
        <f t="shared" si="3"/>
        <v>0.49230769230769234</v>
      </c>
    </row>
    <row r="28" spans="1:10" x14ac:dyDescent="0.2">
      <c r="A28" s="7" t="s">
        <v>182</v>
      </c>
      <c r="B28" s="65">
        <v>2865</v>
      </c>
      <c r="C28" s="66">
        <v>3655</v>
      </c>
      <c r="D28" s="65">
        <v>39137</v>
      </c>
      <c r="E28" s="66">
        <v>33264</v>
      </c>
      <c r="F28" s="67"/>
      <c r="G28" s="65">
        <f t="shared" si="0"/>
        <v>-790</v>
      </c>
      <c r="H28" s="66">
        <f t="shared" si="1"/>
        <v>5873</v>
      </c>
      <c r="I28" s="20">
        <f t="shared" si="2"/>
        <v>-0.2161422708618331</v>
      </c>
      <c r="J28" s="21">
        <f t="shared" si="3"/>
        <v>0.17655723905723905</v>
      </c>
    </row>
    <row r="29" spans="1:10" x14ac:dyDescent="0.2">
      <c r="A29" s="7" t="s">
        <v>181</v>
      </c>
      <c r="B29" s="65">
        <v>852</v>
      </c>
      <c r="C29" s="66">
        <v>1030</v>
      </c>
      <c r="D29" s="65">
        <v>14089</v>
      </c>
      <c r="E29" s="66">
        <v>11956</v>
      </c>
      <c r="F29" s="67"/>
      <c r="G29" s="65">
        <f t="shared" si="0"/>
        <v>-178</v>
      </c>
      <c r="H29" s="66">
        <f t="shared" si="1"/>
        <v>2133</v>
      </c>
      <c r="I29" s="20">
        <f t="shared" si="2"/>
        <v>-0.17281553398058253</v>
      </c>
      <c r="J29" s="21">
        <f t="shared" si="3"/>
        <v>0.17840414854466377</v>
      </c>
    </row>
    <row r="30" spans="1:10" x14ac:dyDescent="0.2">
      <c r="A30" s="7" t="s">
        <v>180</v>
      </c>
      <c r="B30" s="65">
        <v>77</v>
      </c>
      <c r="C30" s="66">
        <v>105</v>
      </c>
      <c r="D30" s="65">
        <v>1132</v>
      </c>
      <c r="E30" s="66">
        <v>777</v>
      </c>
      <c r="F30" s="67"/>
      <c r="G30" s="65">
        <f t="shared" si="0"/>
        <v>-28</v>
      </c>
      <c r="H30" s="66">
        <f t="shared" si="1"/>
        <v>355</v>
      </c>
      <c r="I30" s="20">
        <f t="shared" si="2"/>
        <v>-0.26666666666666666</v>
      </c>
      <c r="J30" s="21">
        <f t="shared" si="3"/>
        <v>0.4568854568854569</v>
      </c>
    </row>
    <row r="31" spans="1:10" x14ac:dyDescent="0.2">
      <c r="A31" s="7" t="s">
        <v>178</v>
      </c>
      <c r="B31" s="65">
        <v>5</v>
      </c>
      <c r="C31" s="66">
        <v>15</v>
      </c>
      <c r="D31" s="65">
        <v>179</v>
      </c>
      <c r="E31" s="66">
        <v>378</v>
      </c>
      <c r="F31" s="67"/>
      <c r="G31" s="65">
        <f t="shared" si="0"/>
        <v>-10</v>
      </c>
      <c r="H31" s="66">
        <f t="shared" si="1"/>
        <v>-199</v>
      </c>
      <c r="I31" s="20">
        <f t="shared" si="2"/>
        <v>-0.66666666666666663</v>
      </c>
      <c r="J31" s="21">
        <f t="shared" si="3"/>
        <v>-0.52645502645502651</v>
      </c>
    </row>
    <row r="32" spans="1:10" x14ac:dyDescent="0.2">
      <c r="A32" s="7" t="s">
        <v>177</v>
      </c>
      <c r="B32" s="65">
        <v>24</v>
      </c>
      <c r="C32" s="66">
        <v>27</v>
      </c>
      <c r="D32" s="65">
        <v>361</v>
      </c>
      <c r="E32" s="66">
        <v>115</v>
      </c>
      <c r="F32" s="67"/>
      <c r="G32" s="65">
        <f t="shared" si="0"/>
        <v>-3</v>
      </c>
      <c r="H32" s="66">
        <f t="shared" si="1"/>
        <v>246</v>
      </c>
      <c r="I32" s="20">
        <f t="shared" si="2"/>
        <v>-0.1111111111111111</v>
      </c>
      <c r="J32" s="21">
        <f t="shared" si="3"/>
        <v>2.1391304347826088</v>
      </c>
    </row>
    <row r="33" spans="1:10" x14ac:dyDescent="0.2">
      <c r="A33" s="7" t="s">
        <v>176</v>
      </c>
      <c r="B33" s="65">
        <v>10</v>
      </c>
      <c r="C33" s="66">
        <v>17</v>
      </c>
      <c r="D33" s="65">
        <v>250</v>
      </c>
      <c r="E33" s="66">
        <v>65</v>
      </c>
      <c r="F33" s="67"/>
      <c r="G33" s="65">
        <f t="shared" si="0"/>
        <v>-7</v>
      </c>
      <c r="H33" s="66">
        <f t="shared" si="1"/>
        <v>185</v>
      </c>
      <c r="I33" s="20">
        <f t="shared" si="2"/>
        <v>-0.41176470588235292</v>
      </c>
      <c r="J33" s="21">
        <f t="shared" si="3"/>
        <v>2.8461538461538463</v>
      </c>
    </row>
    <row r="34" spans="1:10" x14ac:dyDescent="0.2">
      <c r="A34" s="7" t="s">
        <v>175</v>
      </c>
      <c r="B34" s="65">
        <v>38</v>
      </c>
      <c r="C34" s="66">
        <v>55</v>
      </c>
      <c r="D34" s="65">
        <v>503</v>
      </c>
      <c r="E34" s="66">
        <v>382</v>
      </c>
      <c r="F34" s="67"/>
      <c r="G34" s="65">
        <f t="shared" si="0"/>
        <v>-17</v>
      </c>
      <c r="H34" s="66">
        <f t="shared" si="1"/>
        <v>121</v>
      </c>
      <c r="I34" s="20">
        <f t="shared" si="2"/>
        <v>-0.30909090909090908</v>
      </c>
      <c r="J34" s="21">
        <f t="shared" si="3"/>
        <v>0.31675392670157065</v>
      </c>
    </row>
    <row r="35" spans="1:10" x14ac:dyDescent="0.2">
      <c r="A35" s="7" t="s">
        <v>174</v>
      </c>
      <c r="B35" s="65">
        <v>43</v>
      </c>
      <c r="C35" s="66">
        <v>54</v>
      </c>
      <c r="D35" s="65">
        <v>783</v>
      </c>
      <c r="E35" s="66">
        <v>561</v>
      </c>
      <c r="F35" s="67"/>
      <c r="G35" s="65">
        <f t="shared" si="0"/>
        <v>-11</v>
      </c>
      <c r="H35" s="66">
        <f t="shared" si="1"/>
        <v>222</v>
      </c>
      <c r="I35" s="20">
        <f t="shared" si="2"/>
        <v>-0.20370370370370369</v>
      </c>
      <c r="J35" s="21">
        <f t="shared" si="3"/>
        <v>0.39572192513368987</v>
      </c>
    </row>
    <row r="36" spans="1:10" x14ac:dyDescent="0.2">
      <c r="A36" s="7" t="s">
        <v>173</v>
      </c>
      <c r="B36" s="65">
        <v>82</v>
      </c>
      <c r="C36" s="66">
        <v>121</v>
      </c>
      <c r="D36" s="65">
        <v>985</v>
      </c>
      <c r="E36" s="66">
        <v>895</v>
      </c>
      <c r="F36" s="67"/>
      <c r="G36" s="65">
        <f t="shared" si="0"/>
        <v>-39</v>
      </c>
      <c r="H36" s="66">
        <f t="shared" si="1"/>
        <v>90</v>
      </c>
      <c r="I36" s="20">
        <f t="shared" si="2"/>
        <v>-0.32231404958677684</v>
      </c>
      <c r="J36" s="21">
        <f t="shared" si="3"/>
        <v>0.1005586592178771</v>
      </c>
    </row>
    <row r="37" spans="1:10" x14ac:dyDescent="0.2">
      <c r="A37" s="7" t="s">
        <v>172</v>
      </c>
      <c r="B37" s="65">
        <v>6</v>
      </c>
      <c r="C37" s="66">
        <v>23</v>
      </c>
      <c r="D37" s="65">
        <v>196</v>
      </c>
      <c r="E37" s="66">
        <v>241</v>
      </c>
      <c r="F37" s="67"/>
      <c r="G37" s="65">
        <f t="shared" si="0"/>
        <v>-17</v>
      </c>
      <c r="H37" s="66">
        <f t="shared" si="1"/>
        <v>-45</v>
      </c>
      <c r="I37" s="20">
        <f t="shared" si="2"/>
        <v>-0.73913043478260865</v>
      </c>
      <c r="J37" s="21">
        <f t="shared" si="3"/>
        <v>-0.18672199170124482</v>
      </c>
    </row>
    <row r="38" spans="1:10" x14ac:dyDescent="0.2">
      <c r="A38" s="7" t="s">
        <v>171</v>
      </c>
      <c r="B38" s="65">
        <v>2066</v>
      </c>
      <c r="C38" s="66">
        <v>2455</v>
      </c>
      <c r="D38" s="65">
        <v>27152</v>
      </c>
      <c r="E38" s="66">
        <v>23198</v>
      </c>
      <c r="F38" s="67"/>
      <c r="G38" s="65">
        <f t="shared" si="0"/>
        <v>-389</v>
      </c>
      <c r="H38" s="66">
        <f t="shared" si="1"/>
        <v>3954</v>
      </c>
      <c r="I38" s="20">
        <f t="shared" si="2"/>
        <v>-0.15845213849287168</v>
      </c>
      <c r="J38" s="21">
        <f t="shared" si="3"/>
        <v>0.17044572808000691</v>
      </c>
    </row>
    <row r="39" spans="1:10" x14ac:dyDescent="0.2">
      <c r="A39" s="7" t="s">
        <v>170</v>
      </c>
      <c r="B39" s="65">
        <v>21</v>
      </c>
      <c r="C39" s="66">
        <v>27</v>
      </c>
      <c r="D39" s="65">
        <v>334</v>
      </c>
      <c r="E39" s="66">
        <v>322</v>
      </c>
      <c r="F39" s="67"/>
      <c r="G39" s="65">
        <f t="shared" si="0"/>
        <v>-6</v>
      </c>
      <c r="H39" s="66">
        <f t="shared" si="1"/>
        <v>12</v>
      </c>
      <c r="I39" s="20">
        <f t="shared" si="2"/>
        <v>-0.22222222222222221</v>
      </c>
      <c r="J39" s="21">
        <f t="shared" si="3"/>
        <v>3.7267080745341616E-2</v>
      </c>
    </row>
    <row r="40" spans="1:10" x14ac:dyDescent="0.2">
      <c r="A40" s="7" t="s">
        <v>169</v>
      </c>
      <c r="B40" s="65">
        <v>179</v>
      </c>
      <c r="C40" s="66">
        <v>135</v>
      </c>
      <c r="D40" s="65">
        <v>2437</v>
      </c>
      <c r="E40" s="66">
        <v>2364</v>
      </c>
      <c r="F40" s="67"/>
      <c r="G40" s="65">
        <f t="shared" si="0"/>
        <v>44</v>
      </c>
      <c r="H40" s="66">
        <f t="shared" si="1"/>
        <v>73</v>
      </c>
      <c r="I40" s="20">
        <f t="shared" si="2"/>
        <v>0.32592592592592595</v>
      </c>
      <c r="J40" s="21">
        <f t="shared" si="3"/>
        <v>3.0879864636209814E-2</v>
      </c>
    </row>
    <row r="41" spans="1:10" x14ac:dyDescent="0.2">
      <c r="A41" s="7" t="s">
        <v>179</v>
      </c>
      <c r="B41" s="65">
        <v>342</v>
      </c>
      <c r="C41" s="66">
        <v>320</v>
      </c>
      <c r="D41" s="65">
        <v>3931</v>
      </c>
      <c r="E41" s="66">
        <v>3253</v>
      </c>
      <c r="F41" s="67"/>
      <c r="G41" s="65">
        <f t="shared" si="0"/>
        <v>22</v>
      </c>
      <c r="H41" s="66">
        <f t="shared" si="1"/>
        <v>678</v>
      </c>
      <c r="I41" s="20">
        <f t="shared" si="2"/>
        <v>6.8750000000000006E-2</v>
      </c>
      <c r="J41" s="21">
        <f t="shared" si="3"/>
        <v>0.20842299415923762</v>
      </c>
    </row>
    <row r="42" spans="1:10" x14ac:dyDescent="0.2">
      <c r="A42" s="7"/>
      <c r="B42" s="65"/>
      <c r="C42" s="66"/>
      <c r="D42" s="65"/>
      <c r="E42" s="66"/>
      <c r="F42" s="67"/>
      <c r="G42" s="65"/>
      <c r="H42" s="66"/>
      <c r="I42" s="20"/>
      <c r="J42" s="21"/>
    </row>
    <row r="43" spans="1:10" s="43" customFormat="1" x14ac:dyDescent="0.2">
      <c r="A43" s="27" t="s">
        <v>28</v>
      </c>
      <c r="B43" s="71">
        <f>SUM(B15:B42)</f>
        <v>7692</v>
      </c>
      <c r="C43" s="72">
        <f>SUM(C15:C42)</f>
        <v>9098</v>
      </c>
      <c r="D43" s="71">
        <f>SUM(D15:D42)</f>
        <v>106134</v>
      </c>
      <c r="E43" s="72">
        <f>SUM(E15:E42)</f>
        <v>89434</v>
      </c>
      <c r="F43" s="73"/>
      <c r="G43" s="71">
        <f>B43-C43</f>
        <v>-1406</v>
      </c>
      <c r="H43" s="72">
        <f>D43-E43</f>
        <v>16700</v>
      </c>
      <c r="I43" s="37">
        <f>IF(C43=0, "-", G43/C43)</f>
        <v>-0.15453945922180698</v>
      </c>
      <c r="J43" s="38">
        <f>IF(E43=0, "-", H43/E43)</f>
        <v>0.1867298790169287</v>
      </c>
    </row>
    <row r="44" spans="1:10" s="43" customFormat="1" x14ac:dyDescent="0.2">
      <c r="A44" s="27" t="s">
        <v>0</v>
      </c>
      <c r="B44" s="71">
        <f>B11+B43</f>
        <v>7692</v>
      </c>
      <c r="C44" s="77">
        <f>C11+C43</f>
        <v>9098</v>
      </c>
      <c r="D44" s="71">
        <f>D11+D43</f>
        <v>106134</v>
      </c>
      <c r="E44" s="77">
        <f>E11+E43</f>
        <v>89434</v>
      </c>
      <c r="F44" s="73"/>
      <c r="G44" s="71">
        <f>B44-C44</f>
        <v>-1406</v>
      </c>
      <c r="H44" s="72">
        <f>D44-E44</f>
        <v>16700</v>
      </c>
      <c r="I44" s="37">
        <f>IF(C44=0, "-", G44/C44)</f>
        <v>-0.15453945922180698</v>
      </c>
      <c r="J44" s="38">
        <f>IF(E44=0, "-", H44/E44)</f>
        <v>0.1867298790169287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8"/>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196</v>
      </c>
      <c r="B7" s="65">
        <v>3</v>
      </c>
      <c r="C7" s="34">
        <f>IF(B11=0, "-", B7/B11)</f>
        <v>3.0927835051546393E-2</v>
      </c>
      <c r="D7" s="65">
        <v>0</v>
      </c>
      <c r="E7" s="9">
        <f>IF(D11=0, "-", D7/D11)</f>
        <v>0</v>
      </c>
      <c r="F7" s="81">
        <v>73</v>
      </c>
      <c r="G7" s="34">
        <f>IF(F11=0, "-", F7/F11)</f>
        <v>5.7120500782472612E-2</v>
      </c>
      <c r="H7" s="65">
        <v>49</v>
      </c>
      <c r="I7" s="9">
        <f>IF(H11=0, "-", H7/H11)</f>
        <v>0.11666666666666667</v>
      </c>
      <c r="J7" s="8" t="str">
        <f>IF(D7=0, "-", IF((B7-D7)/D7&lt;10, (B7-D7)/D7, "&gt;999%"))</f>
        <v>-</v>
      </c>
      <c r="K7" s="9">
        <f>IF(H7=0, "-", IF((F7-H7)/H7&lt;10, (F7-H7)/H7, "&gt;999%"))</f>
        <v>0.48979591836734693</v>
      </c>
    </row>
    <row r="8" spans="1:11" x14ac:dyDescent="0.2">
      <c r="A8" s="7" t="s">
        <v>197</v>
      </c>
      <c r="B8" s="65">
        <v>39</v>
      </c>
      <c r="C8" s="34">
        <f>IF(B11=0, "-", B8/B11)</f>
        <v>0.40206185567010311</v>
      </c>
      <c r="D8" s="65">
        <v>31</v>
      </c>
      <c r="E8" s="9">
        <f>IF(D11=0, "-", D8/D11)</f>
        <v>0.93939393939393945</v>
      </c>
      <c r="F8" s="81">
        <v>910</v>
      </c>
      <c r="G8" s="34">
        <f>IF(F11=0, "-", F8/F11)</f>
        <v>0.7120500782472613</v>
      </c>
      <c r="H8" s="65">
        <v>313</v>
      </c>
      <c r="I8" s="9">
        <f>IF(H11=0, "-", H8/H11)</f>
        <v>0.74523809523809526</v>
      </c>
      <c r="J8" s="8">
        <f>IF(D8=0, "-", IF((B8-D8)/D8&lt;10, (B8-D8)/D8, "&gt;999%"))</f>
        <v>0.25806451612903225</v>
      </c>
      <c r="K8" s="9">
        <f>IF(H8=0, "-", IF((F8-H8)/H8&lt;10, (F8-H8)/H8, "&gt;999%"))</f>
        <v>1.9073482428115016</v>
      </c>
    </row>
    <row r="9" spans="1:11" x14ac:dyDescent="0.2">
      <c r="A9" s="7" t="s">
        <v>198</v>
      </c>
      <c r="B9" s="65">
        <v>55</v>
      </c>
      <c r="C9" s="34">
        <f>IF(B11=0, "-", B9/B11)</f>
        <v>0.5670103092783505</v>
      </c>
      <c r="D9" s="65">
        <v>2</v>
      </c>
      <c r="E9" s="9">
        <f>IF(D11=0, "-", D9/D11)</f>
        <v>6.0606060606060608E-2</v>
      </c>
      <c r="F9" s="81">
        <v>295</v>
      </c>
      <c r="G9" s="34">
        <f>IF(F11=0, "-", F9/F11)</f>
        <v>0.23082942097026604</v>
      </c>
      <c r="H9" s="65">
        <v>58</v>
      </c>
      <c r="I9" s="9">
        <f>IF(H11=0, "-", H9/H11)</f>
        <v>0.1380952380952381</v>
      </c>
      <c r="J9" s="8" t="str">
        <f>IF(D9=0, "-", IF((B9-D9)/D9&lt;10, (B9-D9)/D9, "&gt;999%"))</f>
        <v>&gt;999%</v>
      </c>
      <c r="K9" s="9">
        <f>IF(H9=0, "-", IF((F9-H9)/H9&lt;10, (F9-H9)/H9, "&gt;999%"))</f>
        <v>4.0862068965517242</v>
      </c>
    </row>
    <row r="10" spans="1:11" x14ac:dyDescent="0.2">
      <c r="A10" s="2"/>
      <c r="B10" s="68"/>
      <c r="C10" s="33"/>
      <c r="D10" s="68"/>
      <c r="E10" s="6"/>
      <c r="F10" s="82"/>
      <c r="G10" s="33"/>
      <c r="H10" s="68"/>
      <c r="I10" s="6"/>
      <c r="J10" s="5"/>
      <c r="K10" s="6"/>
    </row>
    <row r="11" spans="1:11" s="43" customFormat="1" x14ac:dyDescent="0.2">
      <c r="A11" s="162" t="s">
        <v>609</v>
      </c>
      <c r="B11" s="71">
        <f>SUM(B7:B10)</f>
        <v>97</v>
      </c>
      <c r="C11" s="40">
        <f>B11/7692</f>
        <v>1.2610504420176806E-2</v>
      </c>
      <c r="D11" s="71">
        <f>SUM(D7:D10)</f>
        <v>33</v>
      </c>
      <c r="E11" s="41">
        <f>D11/9098</f>
        <v>3.6271708067707187E-3</v>
      </c>
      <c r="F11" s="77">
        <f>SUM(F7:F10)</f>
        <v>1278</v>
      </c>
      <c r="G11" s="42">
        <f>F11/106134</f>
        <v>1.2041381649612755E-2</v>
      </c>
      <c r="H11" s="71">
        <f>SUM(H7:H10)</f>
        <v>420</v>
      </c>
      <c r="I11" s="41">
        <f>H11/89434</f>
        <v>4.6962005501263501E-3</v>
      </c>
      <c r="J11" s="37">
        <f>IF(D11=0, "-", IF((B11-D11)/D11&lt;10, (B11-D11)/D11, "&gt;999%"))</f>
        <v>1.9393939393939394</v>
      </c>
      <c r="K11" s="38">
        <f>IF(H11=0, "-", IF((F11-H11)/H11&lt;10, (F11-H11)/H11, "&gt;999%"))</f>
        <v>2.0428571428571427</v>
      </c>
    </row>
    <row r="12" spans="1:11" x14ac:dyDescent="0.2">
      <c r="B12" s="83"/>
      <c r="D12" s="83"/>
      <c r="F12" s="83"/>
      <c r="H12" s="83"/>
    </row>
    <row r="13" spans="1:11" s="43" customFormat="1" x14ac:dyDescent="0.2">
      <c r="A13" s="162" t="s">
        <v>609</v>
      </c>
      <c r="B13" s="71">
        <v>97</v>
      </c>
      <c r="C13" s="40">
        <f>B13/7692</f>
        <v>1.2610504420176806E-2</v>
      </c>
      <c r="D13" s="71">
        <v>33</v>
      </c>
      <c r="E13" s="41">
        <f>D13/9098</f>
        <v>3.6271708067707187E-3</v>
      </c>
      <c r="F13" s="77">
        <v>1278</v>
      </c>
      <c r="G13" s="42">
        <f>F13/106134</f>
        <v>1.2041381649612755E-2</v>
      </c>
      <c r="H13" s="71">
        <v>420</v>
      </c>
      <c r="I13" s="41">
        <f>H13/89434</f>
        <v>4.6962005501263501E-3</v>
      </c>
      <c r="J13" s="37">
        <f>IF(D13=0, "-", IF((B13-D13)/D13&lt;10, (B13-D13)/D13, "&gt;999%"))</f>
        <v>1.9393939393939394</v>
      </c>
      <c r="K13" s="38">
        <f>IF(H13=0, "-", IF((F13-H13)/H13&lt;10, (F13-H13)/H13, "&gt;999%"))</f>
        <v>2.0428571428571427</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199</v>
      </c>
      <c r="B18" s="65">
        <v>0</v>
      </c>
      <c r="C18" s="34">
        <f>IF(B34=0, "-", B18/B34)</f>
        <v>0</v>
      </c>
      <c r="D18" s="65">
        <v>7</v>
      </c>
      <c r="E18" s="9">
        <f>IF(D34=0, "-", D18/D34)</f>
        <v>1.8181818181818181E-2</v>
      </c>
      <c r="F18" s="81">
        <v>29</v>
      </c>
      <c r="G18" s="34">
        <f>IF(F34=0, "-", F18/F34)</f>
        <v>6.7488945776122879E-3</v>
      </c>
      <c r="H18" s="65">
        <v>20</v>
      </c>
      <c r="I18" s="9">
        <f>IF(H34=0, "-", H18/H34)</f>
        <v>5.8616647127784291E-3</v>
      </c>
      <c r="J18" s="8">
        <f t="shared" ref="J18:J32" si="0">IF(D18=0, "-", IF((B18-D18)/D18&lt;10, (B18-D18)/D18, "&gt;999%"))</f>
        <v>-1</v>
      </c>
      <c r="K18" s="9">
        <f t="shared" ref="K18:K32" si="1">IF(H18=0, "-", IF((F18-H18)/H18&lt;10, (F18-H18)/H18, "&gt;999%"))</f>
        <v>0.45</v>
      </c>
    </row>
    <row r="19" spans="1:11" x14ac:dyDescent="0.2">
      <c r="A19" s="7" t="s">
        <v>200</v>
      </c>
      <c r="B19" s="65">
        <v>0</v>
      </c>
      <c r="C19" s="34">
        <f>IF(B34=0, "-", B19/B34)</f>
        <v>0</v>
      </c>
      <c r="D19" s="65">
        <v>0</v>
      </c>
      <c r="E19" s="9">
        <f>IF(D34=0, "-", D19/D34)</f>
        <v>0</v>
      </c>
      <c r="F19" s="81">
        <v>0</v>
      </c>
      <c r="G19" s="34">
        <f>IF(F34=0, "-", F19/F34)</f>
        <v>0</v>
      </c>
      <c r="H19" s="65">
        <v>11</v>
      </c>
      <c r="I19" s="9">
        <f>IF(H34=0, "-", H19/H34)</f>
        <v>3.2239155920281361E-3</v>
      </c>
      <c r="J19" s="8" t="str">
        <f t="shared" si="0"/>
        <v>-</v>
      </c>
      <c r="K19" s="9">
        <f t="shared" si="1"/>
        <v>-1</v>
      </c>
    </row>
    <row r="20" spans="1:11" x14ac:dyDescent="0.2">
      <c r="A20" s="7" t="s">
        <v>201</v>
      </c>
      <c r="B20" s="65">
        <v>0</v>
      </c>
      <c r="C20" s="34">
        <f>IF(B34=0, "-", B20/B34)</f>
        <v>0</v>
      </c>
      <c r="D20" s="65">
        <v>20</v>
      </c>
      <c r="E20" s="9">
        <f>IF(D34=0, "-", D20/D34)</f>
        <v>5.1948051948051951E-2</v>
      </c>
      <c r="F20" s="81">
        <v>16</v>
      </c>
      <c r="G20" s="34">
        <f>IF(F34=0, "-", F20/F34)</f>
        <v>3.7235280428205724E-3</v>
      </c>
      <c r="H20" s="65">
        <v>191</v>
      </c>
      <c r="I20" s="9">
        <f>IF(H34=0, "-", H20/H34)</f>
        <v>5.5978898007033998E-2</v>
      </c>
      <c r="J20" s="8">
        <f t="shared" si="0"/>
        <v>-1</v>
      </c>
      <c r="K20" s="9">
        <f t="shared" si="1"/>
        <v>-0.91623036649214662</v>
      </c>
    </row>
    <row r="21" spans="1:11" x14ac:dyDescent="0.2">
      <c r="A21" s="7" t="s">
        <v>202</v>
      </c>
      <c r="B21" s="65">
        <v>0</v>
      </c>
      <c r="C21" s="34">
        <f>IF(B34=0, "-", B21/B34)</f>
        <v>0</v>
      </c>
      <c r="D21" s="65">
        <v>0</v>
      </c>
      <c r="E21" s="9">
        <f>IF(D34=0, "-", D21/D34)</f>
        <v>0</v>
      </c>
      <c r="F21" s="81">
        <v>0</v>
      </c>
      <c r="G21" s="34">
        <f>IF(F34=0, "-", F21/F34)</f>
        <v>0</v>
      </c>
      <c r="H21" s="65">
        <v>27</v>
      </c>
      <c r="I21" s="9">
        <f>IF(H34=0, "-", H21/H34)</f>
        <v>7.9132473622508786E-3</v>
      </c>
      <c r="J21" s="8" t="str">
        <f t="shared" si="0"/>
        <v>-</v>
      </c>
      <c r="K21" s="9">
        <f t="shared" si="1"/>
        <v>-1</v>
      </c>
    </row>
    <row r="22" spans="1:11" x14ac:dyDescent="0.2">
      <c r="A22" s="7" t="s">
        <v>203</v>
      </c>
      <c r="B22" s="65">
        <v>16</v>
      </c>
      <c r="C22" s="34">
        <f>IF(B34=0, "-", B22/B34)</f>
        <v>5.6537102473498232E-2</v>
      </c>
      <c r="D22" s="65">
        <v>0</v>
      </c>
      <c r="E22" s="9">
        <f>IF(D34=0, "-", D22/D34)</f>
        <v>0</v>
      </c>
      <c r="F22" s="81">
        <v>16</v>
      </c>
      <c r="G22" s="34">
        <f>IF(F34=0, "-", F22/F34)</f>
        <v>3.7235280428205724E-3</v>
      </c>
      <c r="H22" s="65">
        <v>0</v>
      </c>
      <c r="I22" s="9">
        <f>IF(H34=0, "-", H22/H34)</f>
        <v>0</v>
      </c>
      <c r="J22" s="8" t="str">
        <f t="shared" si="0"/>
        <v>-</v>
      </c>
      <c r="K22" s="9" t="str">
        <f t="shared" si="1"/>
        <v>-</v>
      </c>
    </row>
    <row r="23" spans="1:11" x14ac:dyDescent="0.2">
      <c r="A23" s="7" t="s">
        <v>204</v>
      </c>
      <c r="B23" s="65">
        <v>15</v>
      </c>
      <c r="C23" s="34">
        <f>IF(B34=0, "-", B23/B34)</f>
        <v>5.3003533568904596E-2</v>
      </c>
      <c r="D23" s="65">
        <v>30</v>
      </c>
      <c r="E23" s="9">
        <f>IF(D34=0, "-", D23/D34)</f>
        <v>7.792207792207792E-2</v>
      </c>
      <c r="F23" s="81">
        <v>504</v>
      </c>
      <c r="G23" s="34">
        <f>IF(F34=0, "-", F23/F34)</f>
        <v>0.11729113334884804</v>
      </c>
      <c r="H23" s="65">
        <v>425</v>
      </c>
      <c r="I23" s="9">
        <f>IF(H34=0, "-", H23/H34)</f>
        <v>0.12456037514654161</v>
      </c>
      <c r="J23" s="8">
        <f t="shared" si="0"/>
        <v>-0.5</v>
      </c>
      <c r="K23" s="9">
        <f t="shared" si="1"/>
        <v>0.18588235294117647</v>
      </c>
    </row>
    <row r="24" spans="1:11" x14ac:dyDescent="0.2">
      <c r="A24" s="7" t="s">
        <v>205</v>
      </c>
      <c r="B24" s="65">
        <v>3</v>
      </c>
      <c r="C24" s="34">
        <f>IF(B34=0, "-", B24/B34)</f>
        <v>1.0600706713780919E-2</v>
      </c>
      <c r="D24" s="65">
        <v>40</v>
      </c>
      <c r="E24" s="9">
        <f>IF(D34=0, "-", D24/D34)</f>
        <v>0.1038961038961039</v>
      </c>
      <c r="F24" s="81">
        <v>258</v>
      </c>
      <c r="G24" s="34">
        <f>IF(F34=0, "-", F24/F34)</f>
        <v>6.0041889690481728E-2</v>
      </c>
      <c r="H24" s="65">
        <v>256</v>
      </c>
      <c r="I24" s="9">
        <f>IF(H34=0, "-", H24/H34)</f>
        <v>7.5029308323563887E-2</v>
      </c>
      <c r="J24" s="8">
        <f t="shared" si="0"/>
        <v>-0.92500000000000004</v>
      </c>
      <c r="K24" s="9">
        <f t="shared" si="1"/>
        <v>7.8125E-3</v>
      </c>
    </row>
    <row r="25" spans="1:11" x14ac:dyDescent="0.2">
      <c r="A25" s="7" t="s">
        <v>206</v>
      </c>
      <c r="B25" s="65">
        <v>123</v>
      </c>
      <c r="C25" s="34">
        <f>IF(B34=0, "-", B25/B34)</f>
        <v>0.43462897526501765</v>
      </c>
      <c r="D25" s="65">
        <v>59</v>
      </c>
      <c r="E25" s="9">
        <f>IF(D34=0, "-", D25/D34)</f>
        <v>0.15324675324675324</v>
      </c>
      <c r="F25" s="81">
        <v>1437</v>
      </c>
      <c r="G25" s="34">
        <f>IF(F34=0, "-", F25/F34)</f>
        <v>0.33441936234582265</v>
      </c>
      <c r="H25" s="65">
        <v>639</v>
      </c>
      <c r="I25" s="9">
        <f>IF(H34=0, "-", H25/H34)</f>
        <v>0.18728018757327081</v>
      </c>
      <c r="J25" s="8">
        <f t="shared" si="0"/>
        <v>1.0847457627118644</v>
      </c>
      <c r="K25" s="9">
        <f t="shared" si="1"/>
        <v>1.2488262910798122</v>
      </c>
    </row>
    <row r="26" spans="1:11" x14ac:dyDescent="0.2">
      <c r="A26" s="7" t="s">
        <v>207</v>
      </c>
      <c r="B26" s="65">
        <v>0</v>
      </c>
      <c r="C26" s="34">
        <f>IF(B34=0, "-", B26/B34)</f>
        <v>0</v>
      </c>
      <c r="D26" s="65">
        <v>0</v>
      </c>
      <c r="E26" s="9">
        <f>IF(D34=0, "-", D26/D34)</f>
        <v>0</v>
      </c>
      <c r="F26" s="81">
        <v>0</v>
      </c>
      <c r="G26" s="34">
        <f>IF(F34=0, "-", F26/F34)</f>
        <v>0</v>
      </c>
      <c r="H26" s="65">
        <v>3</v>
      </c>
      <c r="I26" s="9">
        <f>IF(H34=0, "-", H26/H34)</f>
        <v>8.7924970691676441E-4</v>
      </c>
      <c r="J26" s="8" t="str">
        <f t="shared" si="0"/>
        <v>-</v>
      </c>
      <c r="K26" s="9">
        <f t="shared" si="1"/>
        <v>-1</v>
      </c>
    </row>
    <row r="27" spans="1:11" x14ac:dyDescent="0.2">
      <c r="A27" s="7" t="s">
        <v>208</v>
      </c>
      <c r="B27" s="65">
        <v>0</v>
      </c>
      <c r="C27" s="34">
        <f>IF(B34=0, "-", B27/B34)</f>
        <v>0</v>
      </c>
      <c r="D27" s="65">
        <v>4</v>
      </c>
      <c r="E27" s="9">
        <f>IF(D34=0, "-", D27/D34)</f>
        <v>1.038961038961039E-2</v>
      </c>
      <c r="F27" s="81">
        <v>42</v>
      </c>
      <c r="G27" s="34">
        <f>IF(F34=0, "-", F27/F34)</f>
        <v>9.7742611124040021E-3</v>
      </c>
      <c r="H27" s="65">
        <v>35</v>
      </c>
      <c r="I27" s="9">
        <f>IF(H34=0, "-", H27/H34)</f>
        <v>1.0257913247362251E-2</v>
      </c>
      <c r="J27" s="8">
        <f t="shared" si="0"/>
        <v>-1</v>
      </c>
      <c r="K27" s="9">
        <f t="shared" si="1"/>
        <v>0.2</v>
      </c>
    </row>
    <row r="28" spans="1:11" x14ac:dyDescent="0.2">
      <c r="A28" s="7" t="s">
        <v>209</v>
      </c>
      <c r="B28" s="65">
        <v>35</v>
      </c>
      <c r="C28" s="34">
        <f>IF(B34=0, "-", B28/B34)</f>
        <v>0.12367491166077739</v>
      </c>
      <c r="D28" s="65">
        <v>73</v>
      </c>
      <c r="E28" s="9">
        <f>IF(D34=0, "-", D28/D34)</f>
        <v>0.18961038961038962</v>
      </c>
      <c r="F28" s="81">
        <v>592</v>
      </c>
      <c r="G28" s="34">
        <f>IF(F34=0, "-", F28/F34)</f>
        <v>0.13777053758436117</v>
      </c>
      <c r="H28" s="65">
        <v>523</v>
      </c>
      <c r="I28" s="9">
        <f>IF(H34=0, "-", H28/H34)</f>
        <v>0.15328253223915592</v>
      </c>
      <c r="J28" s="8">
        <f t="shared" si="0"/>
        <v>-0.52054794520547942</v>
      </c>
      <c r="K28" s="9">
        <f t="shared" si="1"/>
        <v>0.13193116634799235</v>
      </c>
    </row>
    <row r="29" spans="1:11" x14ac:dyDescent="0.2">
      <c r="A29" s="7" t="s">
        <v>210</v>
      </c>
      <c r="B29" s="65">
        <v>53</v>
      </c>
      <c r="C29" s="34">
        <f>IF(B34=0, "-", B29/B34)</f>
        <v>0.1872791519434629</v>
      </c>
      <c r="D29" s="65">
        <v>73</v>
      </c>
      <c r="E29" s="9">
        <f>IF(D34=0, "-", D29/D34)</f>
        <v>0.18961038961038962</v>
      </c>
      <c r="F29" s="81">
        <v>581</v>
      </c>
      <c r="G29" s="34">
        <f>IF(F34=0, "-", F29/F34)</f>
        <v>0.13521061205492205</v>
      </c>
      <c r="H29" s="65">
        <v>546</v>
      </c>
      <c r="I29" s="9">
        <f>IF(H34=0, "-", H29/H34)</f>
        <v>0.16002344665885113</v>
      </c>
      <c r="J29" s="8">
        <f t="shared" si="0"/>
        <v>-0.27397260273972601</v>
      </c>
      <c r="K29" s="9">
        <f t="shared" si="1"/>
        <v>6.4102564102564097E-2</v>
      </c>
    </row>
    <row r="30" spans="1:11" x14ac:dyDescent="0.2">
      <c r="A30" s="7" t="s">
        <v>211</v>
      </c>
      <c r="B30" s="65">
        <v>0</v>
      </c>
      <c r="C30" s="34">
        <f>IF(B34=0, "-", B30/B34)</f>
        <v>0</v>
      </c>
      <c r="D30" s="65">
        <v>0</v>
      </c>
      <c r="E30" s="9">
        <f>IF(D34=0, "-", D30/D34)</f>
        <v>0</v>
      </c>
      <c r="F30" s="81">
        <v>0</v>
      </c>
      <c r="G30" s="34">
        <f>IF(F34=0, "-", F30/F34)</f>
        <v>0</v>
      </c>
      <c r="H30" s="65">
        <v>7</v>
      </c>
      <c r="I30" s="9">
        <f>IF(H34=0, "-", H30/H34)</f>
        <v>2.0515826494724504E-3</v>
      </c>
      <c r="J30" s="8" t="str">
        <f t="shared" si="0"/>
        <v>-</v>
      </c>
      <c r="K30" s="9">
        <f t="shared" si="1"/>
        <v>-1</v>
      </c>
    </row>
    <row r="31" spans="1:11" x14ac:dyDescent="0.2">
      <c r="A31" s="7" t="s">
        <v>212</v>
      </c>
      <c r="B31" s="65">
        <v>13</v>
      </c>
      <c r="C31" s="34">
        <f>IF(B34=0, "-", B31/B34)</f>
        <v>4.5936395759717315E-2</v>
      </c>
      <c r="D31" s="65">
        <v>39</v>
      </c>
      <c r="E31" s="9">
        <f>IF(D34=0, "-", D31/D34)</f>
        <v>0.1012987012987013</v>
      </c>
      <c r="F31" s="81">
        <v>459</v>
      </c>
      <c r="G31" s="34">
        <f>IF(F34=0, "-", F31/F34)</f>
        <v>0.10681871072841517</v>
      </c>
      <c r="H31" s="65">
        <v>469</v>
      </c>
      <c r="I31" s="9">
        <f>IF(H34=0, "-", H31/H34)</f>
        <v>0.13745603751465416</v>
      </c>
      <c r="J31" s="8">
        <f t="shared" si="0"/>
        <v>-0.66666666666666663</v>
      </c>
      <c r="K31" s="9">
        <f t="shared" si="1"/>
        <v>-2.1321961620469083E-2</v>
      </c>
    </row>
    <row r="32" spans="1:11" x14ac:dyDescent="0.2">
      <c r="A32" s="7" t="s">
        <v>213</v>
      </c>
      <c r="B32" s="65">
        <v>25</v>
      </c>
      <c r="C32" s="34">
        <f>IF(B34=0, "-", B32/B34)</f>
        <v>8.8339222614840993E-2</v>
      </c>
      <c r="D32" s="65">
        <v>40</v>
      </c>
      <c r="E32" s="9">
        <f>IF(D34=0, "-", D32/D34)</f>
        <v>0.1038961038961039</v>
      </c>
      <c r="F32" s="81">
        <v>363</v>
      </c>
      <c r="G32" s="34">
        <f>IF(F34=0, "-", F32/F34)</f>
        <v>8.4477542471491737E-2</v>
      </c>
      <c r="H32" s="65">
        <v>260</v>
      </c>
      <c r="I32" s="9">
        <f>IF(H34=0, "-", H32/H34)</f>
        <v>7.6201641266119571E-2</v>
      </c>
      <c r="J32" s="8">
        <f t="shared" si="0"/>
        <v>-0.375</v>
      </c>
      <c r="K32" s="9">
        <f t="shared" si="1"/>
        <v>0.39615384615384613</v>
      </c>
    </row>
    <row r="33" spans="1:11" x14ac:dyDescent="0.2">
      <c r="A33" s="2"/>
      <c r="B33" s="68"/>
      <c r="C33" s="33"/>
      <c r="D33" s="68"/>
      <c r="E33" s="6"/>
      <c r="F33" s="82"/>
      <c r="G33" s="33"/>
      <c r="H33" s="68"/>
      <c r="I33" s="6"/>
      <c r="J33" s="5"/>
      <c r="K33" s="6"/>
    </row>
    <row r="34" spans="1:11" s="43" customFormat="1" x14ac:dyDescent="0.2">
      <c r="A34" s="162" t="s">
        <v>608</v>
      </c>
      <c r="B34" s="71">
        <f>SUM(B18:B33)</f>
        <v>283</v>
      </c>
      <c r="C34" s="40">
        <f>B34/7692</f>
        <v>3.6791471658866357E-2</v>
      </c>
      <c r="D34" s="71">
        <f>SUM(D18:D33)</f>
        <v>385</v>
      </c>
      <c r="E34" s="41">
        <f>D34/9098</f>
        <v>4.2316992745658387E-2</v>
      </c>
      <c r="F34" s="77">
        <f>SUM(F18:F33)</f>
        <v>4297</v>
      </c>
      <c r="G34" s="42">
        <f>F34/106134</f>
        <v>4.0486554732696405E-2</v>
      </c>
      <c r="H34" s="71">
        <f>SUM(H18:H33)</f>
        <v>3412</v>
      </c>
      <c r="I34" s="41">
        <f>H34/89434</f>
        <v>3.815103875483597E-2</v>
      </c>
      <c r="J34" s="37">
        <f>IF(D34=0, "-", IF((B34-D34)/D34&lt;10, (B34-D34)/D34, "&gt;999%"))</f>
        <v>-0.26493506493506491</v>
      </c>
      <c r="K34" s="38">
        <f>IF(H34=0, "-", IF((F34-H34)/H34&lt;10, (F34-H34)/H34, "&gt;999%"))</f>
        <v>0.25937866354044548</v>
      </c>
    </row>
    <row r="35" spans="1:11" x14ac:dyDescent="0.2">
      <c r="B35" s="83"/>
      <c r="D35" s="83"/>
      <c r="F35" s="83"/>
      <c r="H35" s="83"/>
    </row>
    <row r="36" spans="1:11" x14ac:dyDescent="0.2">
      <c r="A36" s="163" t="s">
        <v>137</v>
      </c>
      <c r="B36" s="61" t="s">
        <v>12</v>
      </c>
      <c r="C36" s="62" t="s">
        <v>13</v>
      </c>
      <c r="D36" s="61" t="s">
        <v>12</v>
      </c>
      <c r="E36" s="63" t="s">
        <v>13</v>
      </c>
      <c r="F36" s="62" t="s">
        <v>12</v>
      </c>
      <c r="G36" s="62" t="s">
        <v>13</v>
      </c>
      <c r="H36" s="61" t="s">
        <v>12</v>
      </c>
      <c r="I36" s="63" t="s">
        <v>13</v>
      </c>
      <c r="J36" s="61"/>
      <c r="K36" s="63"/>
    </row>
    <row r="37" spans="1:11" x14ac:dyDescent="0.2">
      <c r="A37" s="7" t="s">
        <v>214</v>
      </c>
      <c r="B37" s="65">
        <v>4</v>
      </c>
      <c r="C37" s="34">
        <f>IF(B41=0, "-", B37/B41)</f>
        <v>0.26666666666666666</v>
      </c>
      <c r="D37" s="65">
        <v>2</v>
      </c>
      <c r="E37" s="9">
        <f>IF(D41=0, "-", D37/D41)</f>
        <v>0.14285714285714285</v>
      </c>
      <c r="F37" s="81">
        <v>37</v>
      </c>
      <c r="G37" s="34">
        <f>IF(F41=0, "-", F37/F41)</f>
        <v>0.23717948717948717</v>
      </c>
      <c r="H37" s="65">
        <v>24</v>
      </c>
      <c r="I37" s="9">
        <f>IF(H41=0, "-", H37/H41)</f>
        <v>0.16</v>
      </c>
      <c r="J37" s="8">
        <f>IF(D37=0, "-", IF((B37-D37)/D37&lt;10, (B37-D37)/D37, "&gt;999%"))</f>
        <v>1</v>
      </c>
      <c r="K37" s="9">
        <f>IF(H37=0, "-", IF((F37-H37)/H37&lt;10, (F37-H37)/H37, "&gt;999%"))</f>
        <v>0.54166666666666663</v>
      </c>
    </row>
    <row r="38" spans="1:11" x14ac:dyDescent="0.2">
      <c r="A38" s="7" t="s">
        <v>215</v>
      </c>
      <c r="B38" s="65">
        <v>0</v>
      </c>
      <c r="C38" s="34">
        <f>IF(B41=0, "-", B38/B41)</f>
        <v>0</v>
      </c>
      <c r="D38" s="65">
        <v>0</v>
      </c>
      <c r="E38" s="9">
        <f>IF(D41=0, "-", D38/D41)</f>
        <v>0</v>
      </c>
      <c r="F38" s="81">
        <v>5</v>
      </c>
      <c r="G38" s="34">
        <f>IF(F41=0, "-", F38/F41)</f>
        <v>3.2051282051282048E-2</v>
      </c>
      <c r="H38" s="65">
        <v>3</v>
      </c>
      <c r="I38" s="9">
        <f>IF(H41=0, "-", H38/H41)</f>
        <v>0.02</v>
      </c>
      <c r="J38" s="8" t="str">
        <f>IF(D38=0, "-", IF((B38-D38)/D38&lt;10, (B38-D38)/D38, "&gt;999%"))</f>
        <v>-</v>
      </c>
      <c r="K38" s="9">
        <f>IF(H38=0, "-", IF((F38-H38)/H38&lt;10, (F38-H38)/H38, "&gt;999%"))</f>
        <v>0.66666666666666663</v>
      </c>
    </row>
    <row r="39" spans="1:11" x14ac:dyDescent="0.2">
      <c r="A39" s="7" t="s">
        <v>216</v>
      </c>
      <c r="B39" s="65">
        <v>11</v>
      </c>
      <c r="C39" s="34">
        <f>IF(B41=0, "-", B39/B41)</f>
        <v>0.73333333333333328</v>
      </c>
      <c r="D39" s="65">
        <v>12</v>
      </c>
      <c r="E39" s="9">
        <f>IF(D41=0, "-", D39/D41)</f>
        <v>0.8571428571428571</v>
      </c>
      <c r="F39" s="81">
        <v>114</v>
      </c>
      <c r="G39" s="34">
        <f>IF(F41=0, "-", F39/F41)</f>
        <v>0.73076923076923073</v>
      </c>
      <c r="H39" s="65">
        <v>123</v>
      </c>
      <c r="I39" s="9">
        <f>IF(H41=0, "-", H39/H41)</f>
        <v>0.82</v>
      </c>
      <c r="J39" s="8">
        <f>IF(D39=0, "-", IF((B39-D39)/D39&lt;10, (B39-D39)/D39, "&gt;999%"))</f>
        <v>-8.3333333333333329E-2</v>
      </c>
      <c r="K39" s="9">
        <f>IF(H39=0, "-", IF((F39-H39)/H39&lt;10, (F39-H39)/H39, "&gt;999%"))</f>
        <v>-7.3170731707317069E-2</v>
      </c>
    </row>
    <row r="40" spans="1:11" x14ac:dyDescent="0.2">
      <c r="A40" s="2"/>
      <c r="B40" s="68"/>
      <c r="C40" s="33"/>
      <c r="D40" s="68"/>
      <c r="E40" s="6"/>
      <c r="F40" s="82"/>
      <c r="G40" s="33"/>
      <c r="H40" s="68"/>
      <c r="I40" s="6"/>
      <c r="J40" s="5"/>
      <c r="K40" s="6"/>
    </row>
    <row r="41" spans="1:11" s="43" customFormat="1" x14ac:dyDescent="0.2">
      <c r="A41" s="162" t="s">
        <v>607</v>
      </c>
      <c r="B41" s="71">
        <f>SUM(B37:B40)</f>
        <v>15</v>
      </c>
      <c r="C41" s="40">
        <f>B41/7692</f>
        <v>1.9500780031201249E-3</v>
      </c>
      <c r="D41" s="71">
        <f>SUM(D37:D40)</f>
        <v>14</v>
      </c>
      <c r="E41" s="41">
        <f>D41/9098</f>
        <v>1.5387997362057595E-3</v>
      </c>
      <c r="F41" s="77">
        <f>SUM(F37:F40)</f>
        <v>156</v>
      </c>
      <c r="G41" s="42">
        <f>F41/106134</f>
        <v>1.4698400135677539E-3</v>
      </c>
      <c r="H41" s="71">
        <f>SUM(H37:H40)</f>
        <v>150</v>
      </c>
      <c r="I41" s="41">
        <f>H41/89434</f>
        <v>1.6772144821879823E-3</v>
      </c>
      <c r="J41" s="37">
        <f>IF(D41=0, "-", IF((B41-D41)/D41&lt;10, (B41-D41)/D41, "&gt;999%"))</f>
        <v>7.1428571428571425E-2</v>
      </c>
      <c r="K41" s="38">
        <f>IF(H41=0, "-", IF((F41-H41)/H41&lt;10, (F41-H41)/H41, "&gt;999%"))</f>
        <v>0.04</v>
      </c>
    </row>
    <row r="42" spans="1:11" x14ac:dyDescent="0.2">
      <c r="B42" s="83"/>
      <c r="D42" s="83"/>
      <c r="F42" s="83"/>
      <c r="H42" s="83"/>
    </row>
    <row r="43" spans="1:11" s="43" customFormat="1" x14ac:dyDescent="0.2">
      <c r="A43" s="162" t="s">
        <v>606</v>
      </c>
      <c r="B43" s="71">
        <v>298</v>
      </c>
      <c r="C43" s="40">
        <f>B43/7692</f>
        <v>3.874154966198648E-2</v>
      </c>
      <c r="D43" s="71">
        <v>399</v>
      </c>
      <c r="E43" s="41">
        <f>D43/9098</f>
        <v>4.3855792481864143E-2</v>
      </c>
      <c r="F43" s="77">
        <v>4453</v>
      </c>
      <c r="G43" s="42">
        <f>F43/106134</f>
        <v>4.1956394746264156E-2</v>
      </c>
      <c r="H43" s="71">
        <v>3562</v>
      </c>
      <c r="I43" s="41">
        <f>H43/89434</f>
        <v>3.982825323702395E-2</v>
      </c>
      <c r="J43" s="37">
        <f>IF(D43=0, "-", IF((B43-D43)/D43&lt;10, (B43-D43)/D43, "&gt;999%"))</f>
        <v>-0.25313283208020049</v>
      </c>
      <c r="K43" s="38">
        <f>IF(H43=0, "-", IF((F43-H43)/H43&lt;10, (F43-H43)/H43, "&gt;999%"))</f>
        <v>0.25014037057832678</v>
      </c>
    </row>
    <row r="44" spans="1:11" x14ac:dyDescent="0.2">
      <c r="B44" s="83"/>
      <c r="D44" s="83"/>
      <c r="F44" s="83"/>
      <c r="H44" s="83"/>
    </row>
    <row r="45" spans="1:11" ht="15.75" x14ac:dyDescent="0.25">
      <c r="A45" s="164" t="s">
        <v>113</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138</v>
      </c>
      <c r="B47" s="61" t="s">
        <v>12</v>
      </c>
      <c r="C47" s="62" t="s">
        <v>13</v>
      </c>
      <c r="D47" s="61" t="s">
        <v>12</v>
      </c>
      <c r="E47" s="63" t="s">
        <v>13</v>
      </c>
      <c r="F47" s="62" t="s">
        <v>12</v>
      </c>
      <c r="G47" s="62" t="s">
        <v>13</v>
      </c>
      <c r="H47" s="61" t="s">
        <v>12</v>
      </c>
      <c r="I47" s="63" t="s">
        <v>13</v>
      </c>
      <c r="J47" s="61"/>
      <c r="K47" s="63"/>
    </row>
    <row r="48" spans="1:11" x14ac:dyDescent="0.2">
      <c r="A48" s="7" t="s">
        <v>217</v>
      </c>
      <c r="B48" s="65">
        <v>0</v>
      </c>
      <c r="C48" s="34">
        <f>IF(B68=0, "-", B48/B68)</f>
        <v>0</v>
      </c>
      <c r="D48" s="65">
        <v>0</v>
      </c>
      <c r="E48" s="9">
        <f>IF(D68=0, "-", D48/D68)</f>
        <v>0</v>
      </c>
      <c r="F48" s="81">
        <v>5</v>
      </c>
      <c r="G48" s="34">
        <f>IF(F68=0, "-", F48/F68)</f>
        <v>5.2725930612675315E-4</v>
      </c>
      <c r="H48" s="65">
        <v>5</v>
      </c>
      <c r="I48" s="9">
        <f>IF(H68=0, "-", H48/H68)</f>
        <v>5.3424511165722831E-4</v>
      </c>
      <c r="J48" s="8" t="str">
        <f t="shared" ref="J48:J66" si="2">IF(D48=0, "-", IF((B48-D48)/D48&lt;10, (B48-D48)/D48, "&gt;999%"))</f>
        <v>-</v>
      </c>
      <c r="K48" s="9">
        <f t="shared" ref="K48:K66" si="3">IF(H48=0, "-", IF((F48-H48)/H48&lt;10, (F48-H48)/H48, "&gt;999%"))</f>
        <v>0</v>
      </c>
    </row>
    <row r="49" spans="1:11" x14ac:dyDescent="0.2">
      <c r="A49" s="7" t="s">
        <v>218</v>
      </c>
      <c r="B49" s="65">
        <v>4</v>
      </c>
      <c r="C49" s="34">
        <f>IF(B68=0, "-", B49/B68)</f>
        <v>7.7220077220077222E-3</v>
      </c>
      <c r="D49" s="65">
        <v>18</v>
      </c>
      <c r="E49" s="9">
        <f>IF(D68=0, "-", D49/D68)</f>
        <v>2.5316455696202531E-2</v>
      </c>
      <c r="F49" s="81">
        <v>96</v>
      </c>
      <c r="G49" s="34">
        <f>IF(F68=0, "-", F49/F68)</f>
        <v>1.012337867763366E-2</v>
      </c>
      <c r="H49" s="65">
        <v>196</v>
      </c>
      <c r="I49" s="9">
        <f>IF(H68=0, "-", H49/H68)</f>
        <v>2.0942408376963352E-2</v>
      </c>
      <c r="J49" s="8">
        <f t="shared" si="2"/>
        <v>-0.77777777777777779</v>
      </c>
      <c r="K49" s="9">
        <f t="shared" si="3"/>
        <v>-0.51020408163265307</v>
      </c>
    </row>
    <row r="50" spans="1:11" x14ac:dyDescent="0.2">
      <c r="A50" s="7" t="s">
        <v>219</v>
      </c>
      <c r="B50" s="65">
        <v>0</v>
      </c>
      <c r="C50" s="34">
        <f>IF(B68=0, "-", B50/B68)</f>
        <v>0</v>
      </c>
      <c r="D50" s="65">
        <v>0</v>
      </c>
      <c r="E50" s="9">
        <f>IF(D68=0, "-", D50/D68)</f>
        <v>0</v>
      </c>
      <c r="F50" s="81">
        <v>0</v>
      </c>
      <c r="G50" s="34">
        <f>IF(F68=0, "-", F50/F68)</f>
        <v>0</v>
      </c>
      <c r="H50" s="65">
        <v>78</v>
      </c>
      <c r="I50" s="9">
        <f>IF(H68=0, "-", H50/H68)</f>
        <v>8.3342237418527615E-3</v>
      </c>
      <c r="J50" s="8" t="str">
        <f t="shared" si="2"/>
        <v>-</v>
      </c>
      <c r="K50" s="9">
        <f t="shared" si="3"/>
        <v>-1</v>
      </c>
    </row>
    <row r="51" spans="1:11" x14ac:dyDescent="0.2">
      <c r="A51" s="7" t="s">
        <v>220</v>
      </c>
      <c r="B51" s="65">
        <v>0</v>
      </c>
      <c r="C51" s="34">
        <f>IF(B68=0, "-", B51/B68)</f>
        <v>0</v>
      </c>
      <c r="D51" s="65">
        <v>57</v>
      </c>
      <c r="E51" s="9">
        <f>IF(D68=0, "-", D51/D68)</f>
        <v>8.0168776371308023E-2</v>
      </c>
      <c r="F51" s="81">
        <v>239</v>
      </c>
      <c r="G51" s="34">
        <f>IF(F68=0, "-", F51/F68)</f>
        <v>2.5202994832858799E-2</v>
      </c>
      <c r="H51" s="65">
        <v>565</v>
      </c>
      <c r="I51" s="9">
        <f>IF(H68=0, "-", H51/H68)</f>
        <v>6.03696976172668E-2</v>
      </c>
      <c r="J51" s="8">
        <f t="shared" si="2"/>
        <v>-1</v>
      </c>
      <c r="K51" s="9">
        <f t="shared" si="3"/>
        <v>-0.57699115044247784</v>
      </c>
    </row>
    <row r="52" spans="1:11" x14ac:dyDescent="0.2">
      <c r="A52" s="7" t="s">
        <v>221</v>
      </c>
      <c r="B52" s="65">
        <v>0</v>
      </c>
      <c r="C52" s="34">
        <f>IF(B68=0, "-", B52/B68)</f>
        <v>0</v>
      </c>
      <c r="D52" s="65">
        <v>0</v>
      </c>
      <c r="E52" s="9">
        <f>IF(D68=0, "-", D52/D68)</f>
        <v>0</v>
      </c>
      <c r="F52" s="81">
        <v>0</v>
      </c>
      <c r="G52" s="34">
        <f>IF(F68=0, "-", F52/F68)</f>
        <v>0</v>
      </c>
      <c r="H52" s="65">
        <v>181</v>
      </c>
      <c r="I52" s="9">
        <f>IF(H68=0, "-", H52/H68)</f>
        <v>1.9339673041991665E-2</v>
      </c>
      <c r="J52" s="8" t="str">
        <f t="shared" si="2"/>
        <v>-</v>
      </c>
      <c r="K52" s="9">
        <f t="shared" si="3"/>
        <v>-1</v>
      </c>
    </row>
    <row r="53" spans="1:11" x14ac:dyDescent="0.2">
      <c r="A53" s="7" t="s">
        <v>222</v>
      </c>
      <c r="B53" s="65">
        <v>177</v>
      </c>
      <c r="C53" s="34">
        <f>IF(B68=0, "-", B53/B68)</f>
        <v>0.34169884169884168</v>
      </c>
      <c r="D53" s="65">
        <v>173</v>
      </c>
      <c r="E53" s="9">
        <f>IF(D68=0, "-", D53/D68)</f>
        <v>0.24331926863572434</v>
      </c>
      <c r="F53" s="81">
        <v>2623</v>
      </c>
      <c r="G53" s="34">
        <f>IF(F68=0, "-", F53/F68)</f>
        <v>0.27660023199409467</v>
      </c>
      <c r="H53" s="65">
        <v>2254</v>
      </c>
      <c r="I53" s="9">
        <f>IF(H68=0, "-", H53/H68)</f>
        <v>0.24083769633507854</v>
      </c>
      <c r="J53" s="8">
        <f t="shared" si="2"/>
        <v>2.3121387283236993E-2</v>
      </c>
      <c r="K53" s="9">
        <f t="shared" si="3"/>
        <v>0.16370896184560782</v>
      </c>
    </row>
    <row r="54" spans="1:11" x14ac:dyDescent="0.2">
      <c r="A54" s="7" t="s">
        <v>223</v>
      </c>
      <c r="B54" s="65">
        <v>8</v>
      </c>
      <c r="C54" s="34">
        <f>IF(B68=0, "-", B54/B68)</f>
        <v>1.5444015444015444E-2</v>
      </c>
      <c r="D54" s="65">
        <v>3</v>
      </c>
      <c r="E54" s="9">
        <f>IF(D68=0, "-", D54/D68)</f>
        <v>4.2194092827004216E-3</v>
      </c>
      <c r="F54" s="81">
        <v>56</v>
      </c>
      <c r="G54" s="34">
        <f>IF(F68=0, "-", F54/F68)</f>
        <v>5.9053042286196355E-3</v>
      </c>
      <c r="H54" s="65">
        <v>60</v>
      </c>
      <c r="I54" s="9">
        <f>IF(H68=0, "-", H54/H68)</f>
        <v>6.4109413398867401E-3</v>
      </c>
      <c r="J54" s="8">
        <f t="shared" si="2"/>
        <v>1.6666666666666667</v>
      </c>
      <c r="K54" s="9">
        <f t="shared" si="3"/>
        <v>-6.6666666666666666E-2</v>
      </c>
    </row>
    <row r="55" spans="1:11" x14ac:dyDescent="0.2">
      <c r="A55" s="7" t="s">
        <v>224</v>
      </c>
      <c r="B55" s="65">
        <v>60</v>
      </c>
      <c r="C55" s="34">
        <f>IF(B68=0, "-", B55/B68)</f>
        <v>0.11583011583011583</v>
      </c>
      <c r="D55" s="65">
        <v>117</v>
      </c>
      <c r="E55" s="9">
        <f>IF(D68=0, "-", D55/D68)</f>
        <v>0.16455696202531644</v>
      </c>
      <c r="F55" s="81">
        <v>1781</v>
      </c>
      <c r="G55" s="34">
        <f>IF(F68=0, "-", F55/F68)</f>
        <v>0.18780976484234946</v>
      </c>
      <c r="H55" s="65">
        <v>1664</v>
      </c>
      <c r="I55" s="9">
        <f>IF(H68=0, "-", H55/H68)</f>
        <v>0.17779677315952558</v>
      </c>
      <c r="J55" s="8">
        <f t="shared" si="2"/>
        <v>-0.48717948717948717</v>
      </c>
      <c r="K55" s="9">
        <f t="shared" si="3"/>
        <v>7.03125E-2</v>
      </c>
    </row>
    <row r="56" spans="1:11" x14ac:dyDescent="0.2">
      <c r="A56" s="7" t="s">
        <v>225</v>
      </c>
      <c r="B56" s="65">
        <v>86</v>
      </c>
      <c r="C56" s="34">
        <f>IF(B68=0, "-", B56/B68)</f>
        <v>0.16602316602316602</v>
      </c>
      <c r="D56" s="65">
        <v>100</v>
      </c>
      <c r="E56" s="9">
        <f>IF(D68=0, "-", D56/D68)</f>
        <v>0.14064697609001406</v>
      </c>
      <c r="F56" s="81">
        <v>1221</v>
      </c>
      <c r="G56" s="34">
        <f>IF(F68=0, "-", F56/F68)</f>
        <v>0.12875672255615311</v>
      </c>
      <c r="H56" s="65">
        <v>1085</v>
      </c>
      <c r="I56" s="9">
        <f>IF(H68=0, "-", H56/H68)</f>
        <v>0.11593118922961855</v>
      </c>
      <c r="J56" s="8">
        <f t="shared" si="2"/>
        <v>-0.14000000000000001</v>
      </c>
      <c r="K56" s="9">
        <f t="shared" si="3"/>
        <v>0.12534562211981568</v>
      </c>
    </row>
    <row r="57" spans="1:11" x14ac:dyDescent="0.2">
      <c r="A57" s="7" t="s">
        <v>226</v>
      </c>
      <c r="B57" s="65">
        <v>0</v>
      </c>
      <c r="C57" s="34">
        <f>IF(B68=0, "-", B57/B68)</f>
        <v>0</v>
      </c>
      <c r="D57" s="65">
        <v>0</v>
      </c>
      <c r="E57" s="9">
        <f>IF(D68=0, "-", D57/D68)</f>
        <v>0</v>
      </c>
      <c r="F57" s="81">
        <v>0</v>
      </c>
      <c r="G57" s="34">
        <f>IF(F68=0, "-", F57/F68)</f>
        <v>0</v>
      </c>
      <c r="H57" s="65">
        <v>8</v>
      </c>
      <c r="I57" s="9">
        <f>IF(H68=0, "-", H57/H68)</f>
        <v>8.5479217865156538E-4</v>
      </c>
      <c r="J57" s="8" t="str">
        <f t="shared" si="2"/>
        <v>-</v>
      </c>
      <c r="K57" s="9">
        <f t="shared" si="3"/>
        <v>-1</v>
      </c>
    </row>
    <row r="58" spans="1:11" x14ac:dyDescent="0.2">
      <c r="A58" s="7" t="s">
        <v>227</v>
      </c>
      <c r="B58" s="65">
        <v>2</v>
      </c>
      <c r="C58" s="34">
        <f>IF(B68=0, "-", B58/B68)</f>
        <v>3.8610038610038611E-3</v>
      </c>
      <c r="D58" s="65">
        <v>0</v>
      </c>
      <c r="E58" s="9">
        <f>IF(D68=0, "-", D58/D68)</f>
        <v>0</v>
      </c>
      <c r="F58" s="81">
        <v>10</v>
      </c>
      <c r="G58" s="34">
        <f>IF(F68=0, "-", F58/F68)</f>
        <v>1.0545186122535063E-3</v>
      </c>
      <c r="H58" s="65">
        <v>17</v>
      </c>
      <c r="I58" s="9">
        <f>IF(H68=0, "-", H58/H68)</f>
        <v>1.8164333796345763E-3</v>
      </c>
      <c r="J58" s="8" t="str">
        <f t="shared" si="2"/>
        <v>-</v>
      </c>
      <c r="K58" s="9">
        <f t="shared" si="3"/>
        <v>-0.41176470588235292</v>
      </c>
    </row>
    <row r="59" spans="1:11" x14ac:dyDescent="0.2">
      <c r="A59" s="7" t="s">
        <v>228</v>
      </c>
      <c r="B59" s="65">
        <v>0</v>
      </c>
      <c r="C59" s="34">
        <f>IF(B68=0, "-", B59/B68)</f>
        <v>0</v>
      </c>
      <c r="D59" s="65">
        <v>0</v>
      </c>
      <c r="E59" s="9">
        <f>IF(D68=0, "-", D59/D68)</f>
        <v>0</v>
      </c>
      <c r="F59" s="81">
        <v>0</v>
      </c>
      <c r="G59" s="34">
        <f>IF(F68=0, "-", F59/F68)</f>
        <v>0</v>
      </c>
      <c r="H59" s="65">
        <v>6</v>
      </c>
      <c r="I59" s="9">
        <f>IF(H68=0, "-", H59/H68)</f>
        <v>6.4109413398867404E-4</v>
      </c>
      <c r="J59" s="8" t="str">
        <f t="shared" si="2"/>
        <v>-</v>
      </c>
      <c r="K59" s="9">
        <f t="shared" si="3"/>
        <v>-1</v>
      </c>
    </row>
    <row r="60" spans="1:11" x14ac:dyDescent="0.2">
      <c r="A60" s="7" t="s">
        <v>229</v>
      </c>
      <c r="B60" s="65">
        <v>3</v>
      </c>
      <c r="C60" s="34">
        <f>IF(B68=0, "-", B60/B68)</f>
        <v>5.7915057915057912E-3</v>
      </c>
      <c r="D60" s="65">
        <v>0</v>
      </c>
      <c r="E60" s="9">
        <f>IF(D68=0, "-", D60/D68)</f>
        <v>0</v>
      </c>
      <c r="F60" s="81">
        <v>49</v>
      </c>
      <c r="G60" s="34">
        <f>IF(F68=0, "-", F60/F68)</f>
        <v>5.1671412000421808E-3</v>
      </c>
      <c r="H60" s="65">
        <v>2</v>
      </c>
      <c r="I60" s="9">
        <f>IF(H68=0, "-", H60/H68)</f>
        <v>2.1369804466289135E-4</v>
      </c>
      <c r="J60" s="8" t="str">
        <f t="shared" si="2"/>
        <v>-</v>
      </c>
      <c r="K60" s="9" t="str">
        <f t="shared" si="3"/>
        <v>&gt;999%</v>
      </c>
    </row>
    <row r="61" spans="1:11" x14ac:dyDescent="0.2">
      <c r="A61" s="7" t="s">
        <v>230</v>
      </c>
      <c r="B61" s="65">
        <v>16</v>
      </c>
      <c r="C61" s="34">
        <f>IF(B68=0, "-", B61/B68)</f>
        <v>3.0888030888030889E-2</v>
      </c>
      <c r="D61" s="65">
        <v>26</v>
      </c>
      <c r="E61" s="9">
        <f>IF(D68=0, "-", D61/D68)</f>
        <v>3.6568213783403657E-2</v>
      </c>
      <c r="F61" s="81">
        <v>279</v>
      </c>
      <c r="G61" s="34">
        <f>IF(F68=0, "-", F61/F68)</f>
        <v>2.9421069281872825E-2</v>
      </c>
      <c r="H61" s="65">
        <v>258</v>
      </c>
      <c r="I61" s="9">
        <f>IF(H68=0, "-", H61/H68)</f>
        <v>2.7567047761512982E-2</v>
      </c>
      <c r="J61" s="8">
        <f t="shared" si="2"/>
        <v>-0.38461538461538464</v>
      </c>
      <c r="K61" s="9">
        <f t="shared" si="3"/>
        <v>8.1395348837209308E-2</v>
      </c>
    </row>
    <row r="62" spans="1:11" x14ac:dyDescent="0.2">
      <c r="A62" s="7" t="s">
        <v>231</v>
      </c>
      <c r="B62" s="65">
        <v>7</v>
      </c>
      <c r="C62" s="34">
        <f>IF(B68=0, "-", B62/B68)</f>
        <v>1.3513513513513514E-2</v>
      </c>
      <c r="D62" s="65">
        <v>7</v>
      </c>
      <c r="E62" s="9">
        <f>IF(D68=0, "-", D62/D68)</f>
        <v>9.8452883263009851E-3</v>
      </c>
      <c r="F62" s="81">
        <v>99</v>
      </c>
      <c r="G62" s="34">
        <f>IF(F68=0, "-", F62/F68)</f>
        <v>1.0439734261309713E-2</v>
      </c>
      <c r="H62" s="65">
        <v>110</v>
      </c>
      <c r="I62" s="9">
        <f>IF(H68=0, "-", H62/H68)</f>
        <v>1.1753392456459023E-2</v>
      </c>
      <c r="J62" s="8">
        <f t="shared" si="2"/>
        <v>0</v>
      </c>
      <c r="K62" s="9">
        <f t="shared" si="3"/>
        <v>-0.1</v>
      </c>
    </row>
    <row r="63" spans="1:11" x14ac:dyDescent="0.2">
      <c r="A63" s="7" t="s">
        <v>232</v>
      </c>
      <c r="B63" s="65">
        <v>127</v>
      </c>
      <c r="C63" s="34">
        <f>IF(B68=0, "-", B63/B68)</f>
        <v>0.24517374517374518</v>
      </c>
      <c r="D63" s="65">
        <v>185</v>
      </c>
      <c r="E63" s="9">
        <f>IF(D68=0, "-", D63/D68)</f>
        <v>0.26019690576652604</v>
      </c>
      <c r="F63" s="81">
        <v>2836</v>
      </c>
      <c r="G63" s="34">
        <f>IF(F68=0, "-", F63/F68)</f>
        <v>0.2990614784350944</v>
      </c>
      <c r="H63" s="65">
        <v>2189</v>
      </c>
      <c r="I63" s="9">
        <f>IF(H68=0, "-", H63/H68)</f>
        <v>0.23389250988353458</v>
      </c>
      <c r="J63" s="8">
        <f t="shared" si="2"/>
        <v>-0.31351351351351353</v>
      </c>
      <c r="K63" s="9">
        <f t="shared" si="3"/>
        <v>0.29556875285518502</v>
      </c>
    </row>
    <row r="64" spans="1:11" x14ac:dyDescent="0.2">
      <c r="A64" s="7" t="s">
        <v>233</v>
      </c>
      <c r="B64" s="65">
        <v>0</v>
      </c>
      <c r="C64" s="34">
        <f>IF(B68=0, "-", B64/B68)</f>
        <v>0</v>
      </c>
      <c r="D64" s="65">
        <v>0</v>
      </c>
      <c r="E64" s="9">
        <f>IF(D68=0, "-", D64/D68)</f>
        <v>0</v>
      </c>
      <c r="F64" s="81">
        <v>4</v>
      </c>
      <c r="G64" s="34">
        <f>IF(F68=0, "-", F64/F68)</f>
        <v>4.2180744490140251E-4</v>
      </c>
      <c r="H64" s="65">
        <v>6</v>
      </c>
      <c r="I64" s="9">
        <f>IF(H68=0, "-", H64/H68)</f>
        <v>6.4109413398867404E-4</v>
      </c>
      <c r="J64" s="8" t="str">
        <f t="shared" si="2"/>
        <v>-</v>
      </c>
      <c r="K64" s="9">
        <f t="shared" si="3"/>
        <v>-0.33333333333333331</v>
      </c>
    </row>
    <row r="65" spans="1:11" x14ac:dyDescent="0.2">
      <c r="A65" s="7" t="s">
        <v>234</v>
      </c>
      <c r="B65" s="65">
        <v>0</v>
      </c>
      <c r="C65" s="34">
        <f>IF(B68=0, "-", B65/B68)</f>
        <v>0</v>
      </c>
      <c r="D65" s="65">
        <v>2</v>
      </c>
      <c r="E65" s="9">
        <f>IF(D68=0, "-", D65/D68)</f>
        <v>2.8129395218002813E-3</v>
      </c>
      <c r="F65" s="81">
        <v>46</v>
      </c>
      <c r="G65" s="34">
        <f>IF(F68=0, "-", F65/F68)</f>
        <v>4.850785616366129E-3</v>
      </c>
      <c r="H65" s="65">
        <v>34</v>
      </c>
      <c r="I65" s="9">
        <f>IF(H68=0, "-", H65/H68)</f>
        <v>3.6328667592691525E-3</v>
      </c>
      <c r="J65" s="8">
        <f t="shared" si="2"/>
        <v>-1</v>
      </c>
      <c r="K65" s="9">
        <f t="shared" si="3"/>
        <v>0.35294117647058826</v>
      </c>
    </row>
    <row r="66" spans="1:11" x14ac:dyDescent="0.2">
      <c r="A66" s="7" t="s">
        <v>235</v>
      </c>
      <c r="B66" s="65">
        <v>28</v>
      </c>
      <c r="C66" s="34">
        <f>IF(B68=0, "-", B66/B68)</f>
        <v>5.4054054054054057E-2</v>
      </c>
      <c r="D66" s="65">
        <v>23</v>
      </c>
      <c r="E66" s="9">
        <f>IF(D68=0, "-", D66/D68)</f>
        <v>3.2348804500703238E-2</v>
      </c>
      <c r="F66" s="81">
        <v>139</v>
      </c>
      <c r="G66" s="34">
        <f>IF(F68=0, "-", F66/F68)</f>
        <v>1.4657808710323737E-2</v>
      </c>
      <c r="H66" s="65">
        <v>641</v>
      </c>
      <c r="I66" s="9">
        <f>IF(H68=0, "-", H66/H68)</f>
        <v>6.8490223314456672E-2</v>
      </c>
      <c r="J66" s="8">
        <f t="shared" si="2"/>
        <v>0.21739130434782608</v>
      </c>
      <c r="K66" s="9">
        <f t="shared" si="3"/>
        <v>-0.78315132605304216</v>
      </c>
    </row>
    <row r="67" spans="1:11" x14ac:dyDescent="0.2">
      <c r="A67" s="2"/>
      <c r="B67" s="68"/>
      <c r="C67" s="33"/>
      <c r="D67" s="68"/>
      <c r="E67" s="6"/>
      <c r="F67" s="82"/>
      <c r="G67" s="33"/>
      <c r="H67" s="68"/>
      <c r="I67" s="6"/>
      <c r="J67" s="5"/>
      <c r="K67" s="6"/>
    </row>
    <row r="68" spans="1:11" s="43" customFormat="1" x14ac:dyDescent="0.2">
      <c r="A68" s="162" t="s">
        <v>605</v>
      </c>
      <c r="B68" s="71">
        <f>SUM(B48:B67)</f>
        <v>518</v>
      </c>
      <c r="C68" s="40">
        <f>B68/7692</f>
        <v>6.7342693707748313E-2</v>
      </c>
      <c r="D68" s="71">
        <f>SUM(D48:D67)</f>
        <v>711</v>
      </c>
      <c r="E68" s="41">
        <f>D68/9098</f>
        <v>7.8149043745878222E-2</v>
      </c>
      <c r="F68" s="77">
        <f>SUM(F48:F67)</f>
        <v>9483</v>
      </c>
      <c r="G68" s="42">
        <f>F68/106134</f>
        <v>8.9349313132455199E-2</v>
      </c>
      <c r="H68" s="71">
        <f>SUM(H48:H67)</f>
        <v>9359</v>
      </c>
      <c r="I68" s="41">
        <f>H68/89434</f>
        <v>0.10464700225864884</v>
      </c>
      <c r="J68" s="37">
        <f>IF(D68=0, "-", IF((B68-D68)/D68&lt;10, (B68-D68)/D68, "&gt;999%"))</f>
        <v>-0.27144866385372712</v>
      </c>
      <c r="K68" s="38">
        <f>IF(H68=0, "-", IF((F68-H68)/H68&lt;10, (F68-H68)/H68, "&gt;999%"))</f>
        <v>1.3249278769099263E-2</v>
      </c>
    </row>
    <row r="69" spans="1:11" x14ac:dyDescent="0.2">
      <c r="B69" s="83"/>
      <c r="D69" s="83"/>
      <c r="F69" s="83"/>
      <c r="H69" s="83"/>
    </row>
    <row r="70" spans="1:11" x14ac:dyDescent="0.2">
      <c r="A70" s="163" t="s">
        <v>139</v>
      </c>
      <c r="B70" s="61" t="s">
        <v>12</v>
      </c>
      <c r="C70" s="62" t="s">
        <v>13</v>
      </c>
      <c r="D70" s="61" t="s">
        <v>12</v>
      </c>
      <c r="E70" s="63" t="s">
        <v>13</v>
      </c>
      <c r="F70" s="62" t="s">
        <v>12</v>
      </c>
      <c r="G70" s="62" t="s">
        <v>13</v>
      </c>
      <c r="H70" s="61" t="s">
        <v>12</v>
      </c>
      <c r="I70" s="63" t="s">
        <v>13</v>
      </c>
      <c r="J70" s="61"/>
      <c r="K70" s="63"/>
    </row>
    <row r="71" spans="1:11" x14ac:dyDescent="0.2">
      <c r="A71" s="7" t="s">
        <v>236</v>
      </c>
      <c r="B71" s="65">
        <v>0</v>
      </c>
      <c r="C71" s="34">
        <f>IF(B81=0, "-", B71/B81)</f>
        <v>0</v>
      </c>
      <c r="D71" s="65">
        <v>18</v>
      </c>
      <c r="E71" s="9">
        <f>IF(D81=0, "-", D71/D81)</f>
        <v>0.28125</v>
      </c>
      <c r="F71" s="81">
        <v>36</v>
      </c>
      <c r="G71" s="34">
        <f>IF(F81=0, "-", F71/F81)</f>
        <v>5.5987558320373249E-2</v>
      </c>
      <c r="H71" s="65">
        <v>249</v>
      </c>
      <c r="I71" s="9">
        <f>IF(H81=0, "-", H71/H81)</f>
        <v>0.27006507592190887</v>
      </c>
      <c r="J71" s="8">
        <f t="shared" ref="J71:J79" si="4">IF(D71=0, "-", IF((B71-D71)/D71&lt;10, (B71-D71)/D71, "&gt;999%"))</f>
        <v>-1</v>
      </c>
      <c r="K71" s="9">
        <f t="shared" ref="K71:K79" si="5">IF(H71=0, "-", IF((F71-H71)/H71&lt;10, (F71-H71)/H71, "&gt;999%"))</f>
        <v>-0.85542168674698793</v>
      </c>
    </row>
    <row r="72" spans="1:11" x14ac:dyDescent="0.2">
      <c r="A72" s="7" t="s">
        <v>237</v>
      </c>
      <c r="B72" s="65">
        <v>4</v>
      </c>
      <c r="C72" s="34">
        <f>IF(B81=0, "-", B72/B81)</f>
        <v>0.26666666666666666</v>
      </c>
      <c r="D72" s="65">
        <v>5</v>
      </c>
      <c r="E72" s="9">
        <f>IF(D81=0, "-", D72/D81)</f>
        <v>7.8125E-2</v>
      </c>
      <c r="F72" s="81">
        <v>167</v>
      </c>
      <c r="G72" s="34">
        <f>IF(F81=0, "-", F72/F81)</f>
        <v>0.25972006220839816</v>
      </c>
      <c r="H72" s="65">
        <v>147</v>
      </c>
      <c r="I72" s="9">
        <f>IF(H81=0, "-", H72/H81)</f>
        <v>0.15943600867678959</v>
      </c>
      <c r="J72" s="8">
        <f t="shared" si="4"/>
        <v>-0.2</v>
      </c>
      <c r="K72" s="9">
        <f t="shared" si="5"/>
        <v>0.1360544217687075</v>
      </c>
    </row>
    <row r="73" spans="1:11" x14ac:dyDescent="0.2">
      <c r="A73" s="7" t="s">
        <v>238</v>
      </c>
      <c r="B73" s="65">
        <v>2</v>
      </c>
      <c r="C73" s="34">
        <f>IF(B81=0, "-", B73/B81)</f>
        <v>0.13333333333333333</v>
      </c>
      <c r="D73" s="65">
        <v>10</v>
      </c>
      <c r="E73" s="9">
        <f>IF(D81=0, "-", D73/D81)</f>
        <v>0.15625</v>
      </c>
      <c r="F73" s="81">
        <v>161</v>
      </c>
      <c r="G73" s="34">
        <f>IF(F81=0, "-", F73/F81)</f>
        <v>0.25038880248833595</v>
      </c>
      <c r="H73" s="65">
        <v>93</v>
      </c>
      <c r="I73" s="9">
        <f>IF(H81=0, "-", H73/H81)</f>
        <v>0.10086767895878525</v>
      </c>
      <c r="J73" s="8">
        <f t="shared" si="4"/>
        <v>-0.8</v>
      </c>
      <c r="K73" s="9">
        <f t="shared" si="5"/>
        <v>0.73118279569892475</v>
      </c>
    </row>
    <row r="74" spans="1:11" x14ac:dyDescent="0.2">
      <c r="A74" s="7" t="s">
        <v>239</v>
      </c>
      <c r="B74" s="65">
        <v>0</v>
      </c>
      <c r="C74" s="34">
        <f>IF(B81=0, "-", B74/B81)</f>
        <v>0</v>
      </c>
      <c r="D74" s="65">
        <v>0</v>
      </c>
      <c r="E74" s="9">
        <f>IF(D81=0, "-", D74/D81)</f>
        <v>0</v>
      </c>
      <c r="F74" s="81">
        <v>8</v>
      </c>
      <c r="G74" s="34">
        <f>IF(F81=0, "-", F74/F81)</f>
        <v>1.2441679626749611E-2</v>
      </c>
      <c r="H74" s="65">
        <v>6</v>
      </c>
      <c r="I74" s="9">
        <f>IF(H81=0, "-", H74/H81)</f>
        <v>6.5075921908893707E-3</v>
      </c>
      <c r="J74" s="8" t="str">
        <f t="shared" si="4"/>
        <v>-</v>
      </c>
      <c r="K74" s="9">
        <f t="shared" si="5"/>
        <v>0.33333333333333331</v>
      </c>
    </row>
    <row r="75" spans="1:11" x14ac:dyDescent="0.2">
      <c r="A75" s="7" t="s">
        <v>240</v>
      </c>
      <c r="B75" s="65">
        <v>0</v>
      </c>
      <c r="C75" s="34">
        <f>IF(B81=0, "-", B75/B81)</f>
        <v>0</v>
      </c>
      <c r="D75" s="65">
        <v>0</v>
      </c>
      <c r="E75" s="9">
        <f>IF(D81=0, "-", D75/D81)</f>
        <v>0</v>
      </c>
      <c r="F75" s="81">
        <v>6</v>
      </c>
      <c r="G75" s="34">
        <f>IF(F81=0, "-", F75/F81)</f>
        <v>9.3312597200622092E-3</v>
      </c>
      <c r="H75" s="65">
        <v>6</v>
      </c>
      <c r="I75" s="9">
        <f>IF(H81=0, "-", H75/H81)</f>
        <v>6.5075921908893707E-3</v>
      </c>
      <c r="J75" s="8" t="str">
        <f t="shared" si="4"/>
        <v>-</v>
      </c>
      <c r="K75" s="9">
        <f t="shared" si="5"/>
        <v>0</v>
      </c>
    </row>
    <row r="76" spans="1:11" x14ac:dyDescent="0.2">
      <c r="A76" s="7" t="s">
        <v>241</v>
      </c>
      <c r="B76" s="65">
        <v>4</v>
      </c>
      <c r="C76" s="34">
        <f>IF(B81=0, "-", B76/B81)</f>
        <v>0.26666666666666666</v>
      </c>
      <c r="D76" s="65">
        <v>23</v>
      </c>
      <c r="E76" s="9">
        <f>IF(D81=0, "-", D76/D81)</f>
        <v>0.359375</v>
      </c>
      <c r="F76" s="81">
        <v>186</v>
      </c>
      <c r="G76" s="34">
        <f>IF(F81=0, "-", F76/F81)</f>
        <v>0.28926905132192848</v>
      </c>
      <c r="H76" s="65">
        <v>332</v>
      </c>
      <c r="I76" s="9">
        <f>IF(H81=0, "-", H76/H81)</f>
        <v>0.36008676789587851</v>
      </c>
      <c r="J76" s="8">
        <f t="shared" si="4"/>
        <v>-0.82608695652173914</v>
      </c>
      <c r="K76" s="9">
        <f t="shared" si="5"/>
        <v>-0.43975903614457829</v>
      </c>
    </row>
    <row r="77" spans="1:11" x14ac:dyDescent="0.2">
      <c r="A77" s="7" t="s">
        <v>242</v>
      </c>
      <c r="B77" s="65">
        <v>0</v>
      </c>
      <c r="C77" s="34">
        <f>IF(B81=0, "-", B77/B81)</f>
        <v>0</v>
      </c>
      <c r="D77" s="65">
        <v>0</v>
      </c>
      <c r="E77" s="9">
        <f>IF(D81=0, "-", D77/D81)</f>
        <v>0</v>
      </c>
      <c r="F77" s="81">
        <v>25</v>
      </c>
      <c r="G77" s="34">
        <f>IF(F81=0, "-", F77/F81)</f>
        <v>3.8880248833592534E-2</v>
      </c>
      <c r="H77" s="65">
        <v>25</v>
      </c>
      <c r="I77" s="9">
        <f>IF(H81=0, "-", H77/H81)</f>
        <v>2.7114967462039046E-2</v>
      </c>
      <c r="J77" s="8" t="str">
        <f t="shared" si="4"/>
        <v>-</v>
      </c>
      <c r="K77" s="9">
        <f t="shared" si="5"/>
        <v>0</v>
      </c>
    </row>
    <row r="78" spans="1:11" x14ac:dyDescent="0.2">
      <c r="A78" s="7" t="s">
        <v>243</v>
      </c>
      <c r="B78" s="65">
        <v>2</v>
      </c>
      <c r="C78" s="34">
        <f>IF(B81=0, "-", B78/B81)</f>
        <v>0.13333333333333333</v>
      </c>
      <c r="D78" s="65">
        <v>2</v>
      </c>
      <c r="E78" s="9">
        <f>IF(D81=0, "-", D78/D81)</f>
        <v>3.125E-2</v>
      </c>
      <c r="F78" s="81">
        <v>25</v>
      </c>
      <c r="G78" s="34">
        <f>IF(F81=0, "-", F78/F81)</f>
        <v>3.8880248833592534E-2</v>
      </c>
      <c r="H78" s="65">
        <v>25</v>
      </c>
      <c r="I78" s="9">
        <f>IF(H81=0, "-", H78/H81)</f>
        <v>2.7114967462039046E-2</v>
      </c>
      <c r="J78" s="8">
        <f t="shared" si="4"/>
        <v>0</v>
      </c>
      <c r="K78" s="9">
        <f t="shared" si="5"/>
        <v>0</v>
      </c>
    </row>
    <row r="79" spans="1:11" x14ac:dyDescent="0.2">
      <c r="A79" s="7" t="s">
        <v>244</v>
      </c>
      <c r="B79" s="65">
        <v>3</v>
      </c>
      <c r="C79" s="34">
        <f>IF(B81=0, "-", B79/B81)</f>
        <v>0.2</v>
      </c>
      <c r="D79" s="65">
        <v>6</v>
      </c>
      <c r="E79" s="9">
        <f>IF(D81=0, "-", D79/D81)</f>
        <v>9.375E-2</v>
      </c>
      <c r="F79" s="81">
        <v>29</v>
      </c>
      <c r="G79" s="34">
        <f>IF(F81=0, "-", F79/F81)</f>
        <v>4.5101088646967338E-2</v>
      </c>
      <c r="H79" s="65">
        <v>39</v>
      </c>
      <c r="I79" s="9">
        <f>IF(H81=0, "-", H79/H81)</f>
        <v>4.2299349240780909E-2</v>
      </c>
      <c r="J79" s="8">
        <f t="shared" si="4"/>
        <v>-0.5</v>
      </c>
      <c r="K79" s="9">
        <f t="shared" si="5"/>
        <v>-0.25641025641025639</v>
      </c>
    </row>
    <row r="80" spans="1:11" x14ac:dyDescent="0.2">
      <c r="A80" s="2"/>
      <c r="B80" s="68"/>
      <c r="C80" s="33"/>
      <c r="D80" s="68"/>
      <c r="E80" s="6"/>
      <c r="F80" s="82"/>
      <c r="G80" s="33"/>
      <c r="H80" s="68"/>
      <c r="I80" s="6"/>
      <c r="J80" s="5"/>
      <c r="K80" s="6"/>
    </row>
    <row r="81" spans="1:11" s="43" customFormat="1" x14ac:dyDescent="0.2">
      <c r="A81" s="162" t="s">
        <v>604</v>
      </c>
      <c r="B81" s="71">
        <f>SUM(B71:B80)</f>
        <v>15</v>
      </c>
      <c r="C81" s="40">
        <f>B81/7692</f>
        <v>1.9500780031201249E-3</v>
      </c>
      <c r="D81" s="71">
        <f>SUM(D71:D80)</f>
        <v>64</v>
      </c>
      <c r="E81" s="41">
        <f>D81/9098</f>
        <v>7.0345130797977579E-3</v>
      </c>
      <c r="F81" s="77">
        <f>SUM(F71:F80)</f>
        <v>643</v>
      </c>
      <c r="G81" s="42">
        <f>F81/106134</f>
        <v>6.0583790302824727E-3</v>
      </c>
      <c r="H81" s="71">
        <f>SUM(H71:H80)</f>
        <v>922</v>
      </c>
      <c r="I81" s="41">
        <f>H81/89434</f>
        <v>1.0309278350515464E-2</v>
      </c>
      <c r="J81" s="37">
        <f>IF(D81=0, "-", IF((B81-D81)/D81&lt;10, (B81-D81)/D81, "&gt;999%"))</f>
        <v>-0.765625</v>
      </c>
      <c r="K81" s="38">
        <f>IF(H81=0, "-", IF((F81-H81)/H81&lt;10, (F81-H81)/H81, "&gt;999%"))</f>
        <v>-0.30260303687635576</v>
      </c>
    </row>
    <row r="82" spans="1:11" x14ac:dyDescent="0.2">
      <c r="B82" s="83"/>
      <c r="D82" s="83"/>
      <c r="F82" s="83"/>
      <c r="H82" s="83"/>
    </row>
    <row r="83" spans="1:11" s="43" customFormat="1" x14ac:dyDescent="0.2">
      <c r="A83" s="162" t="s">
        <v>603</v>
      </c>
      <c r="B83" s="71">
        <v>533</v>
      </c>
      <c r="C83" s="40">
        <f>B83/7692</f>
        <v>6.9292771710868437E-2</v>
      </c>
      <c r="D83" s="71">
        <v>775</v>
      </c>
      <c r="E83" s="41">
        <f>D83/9098</f>
        <v>8.518355682567598E-2</v>
      </c>
      <c r="F83" s="77">
        <v>10126</v>
      </c>
      <c r="G83" s="42">
        <f>F83/106134</f>
        <v>9.5407692162737673E-2</v>
      </c>
      <c r="H83" s="71">
        <v>10281</v>
      </c>
      <c r="I83" s="41">
        <f>H83/89434</f>
        <v>0.1149562806091643</v>
      </c>
      <c r="J83" s="37">
        <f>IF(D83=0, "-", IF((B83-D83)/D83&lt;10, (B83-D83)/D83, "&gt;999%"))</f>
        <v>-0.31225806451612903</v>
      </c>
      <c r="K83" s="38">
        <f>IF(H83=0, "-", IF((F83-H83)/H83&lt;10, (F83-H83)/H83, "&gt;999%"))</f>
        <v>-1.5076354440229549E-2</v>
      </c>
    </row>
    <row r="84" spans="1:11" x14ac:dyDescent="0.2">
      <c r="B84" s="83"/>
      <c r="D84" s="83"/>
      <c r="F84" s="83"/>
      <c r="H84" s="83"/>
    </row>
    <row r="85" spans="1:11" ht="15.75" x14ac:dyDescent="0.25">
      <c r="A85" s="164" t="s">
        <v>114</v>
      </c>
      <c r="B85" s="196" t="s">
        <v>1</v>
      </c>
      <c r="C85" s="200"/>
      <c r="D85" s="200"/>
      <c r="E85" s="197"/>
      <c r="F85" s="196" t="s">
        <v>14</v>
      </c>
      <c r="G85" s="200"/>
      <c r="H85" s="200"/>
      <c r="I85" s="197"/>
      <c r="J85" s="196" t="s">
        <v>15</v>
      </c>
      <c r="K85" s="197"/>
    </row>
    <row r="86" spans="1:11" x14ac:dyDescent="0.2">
      <c r="A86" s="22"/>
      <c r="B86" s="196">
        <f>VALUE(RIGHT($B$2, 4))</f>
        <v>2021</v>
      </c>
      <c r="C86" s="197"/>
      <c r="D86" s="196">
        <f>B86-1</f>
        <v>2020</v>
      </c>
      <c r="E86" s="204"/>
      <c r="F86" s="196">
        <f>B86</f>
        <v>2021</v>
      </c>
      <c r="G86" s="204"/>
      <c r="H86" s="196">
        <f>D86</f>
        <v>2020</v>
      </c>
      <c r="I86" s="204"/>
      <c r="J86" s="140" t="s">
        <v>4</v>
      </c>
      <c r="K86" s="141" t="s">
        <v>2</v>
      </c>
    </row>
    <row r="87" spans="1:11" x14ac:dyDescent="0.2">
      <c r="A87" s="163" t="s">
        <v>140</v>
      </c>
      <c r="B87" s="61" t="s">
        <v>12</v>
      </c>
      <c r="C87" s="62" t="s">
        <v>13</v>
      </c>
      <c r="D87" s="61" t="s">
        <v>12</v>
      </c>
      <c r="E87" s="63" t="s">
        <v>13</v>
      </c>
      <c r="F87" s="62" t="s">
        <v>12</v>
      </c>
      <c r="G87" s="62" t="s">
        <v>13</v>
      </c>
      <c r="H87" s="61" t="s">
        <v>12</v>
      </c>
      <c r="I87" s="63" t="s">
        <v>13</v>
      </c>
      <c r="J87" s="61"/>
      <c r="K87" s="63"/>
    </row>
    <row r="88" spans="1:11" x14ac:dyDescent="0.2">
      <c r="A88" s="7" t="s">
        <v>245</v>
      </c>
      <c r="B88" s="65">
        <v>0</v>
      </c>
      <c r="C88" s="34">
        <f>IF(B100=0, "-", B88/B100)</f>
        <v>0</v>
      </c>
      <c r="D88" s="65">
        <v>0</v>
      </c>
      <c r="E88" s="9">
        <f>IF(D100=0, "-", D88/D100)</f>
        <v>0</v>
      </c>
      <c r="F88" s="81">
        <v>2</v>
      </c>
      <c r="G88" s="34">
        <f>IF(F100=0, "-", F88/F100)</f>
        <v>1.1933174224343676E-3</v>
      </c>
      <c r="H88" s="65">
        <v>6</v>
      </c>
      <c r="I88" s="9">
        <f>IF(H100=0, "-", H88/H100)</f>
        <v>3.3259423503325942E-3</v>
      </c>
      <c r="J88" s="8" t="str">
        <f t="shared" ref="J88:J98" si="6">IF(D88=0, "-", IF((B88-D88)/D88&lt;10, (B88-D88)/D88, "&gt;999%"))</f>
        <v>-</v>
      </c>
      <c r="K88" s="9">
        <f t="shared" ref="K88:K98" si="7">IF(H88=0, "-", IF((F88-H88)/H88&lt;10, (F88-H88)/H88, "&gt;999%"))</f>
        <v>-0.66666666666666663</v>
      </c>
    </row>
    <row r="89" spans="1:11" x14ac:dyDescent="0.2">
      <c r="A89" s="7" t="s">
        <v>246</v>
      </c>
      <c r="B89" s="65">
        <v>2</v>
      </c>
      <c r="C89" s="34">
        <f>IF(B100=0, "-", B89/B100)</f>
        <v>1.2903225806451613E-2</v>
      </c>
      <c r="D89" s="65">
        <v>1</v>
      </c>
      <c r="E89" s="9">
        <f>IF(D100=0, "-", D89/D100)</f>
        <v>8.0645161290322578E-3</v>
      </c>
      <c r="F89" s="81">
        <v>12</v>
      </c>
      <c r="G89" s="34">
        <f>IF(F100=0, "-", F89/F100)</f>
        <v>7.1599045346062056E-3</v>
      </c>
      <c r="H89" s="65">
        <v>15</v>
      </c>
      <c r="I89" s="9">
        <f>IF(H100=0, "-", H89/H100)</f>
        <v>8.3148558758314849E-3</v>
      </c>
      <c r="J89" s="8">
        <f t="shared" si="6"/>
        <v>1</v>
      </c>
      <c r="K89" s="9">
        <f t="shared" si="7"/>
        <v>-0.2</v>
      </c>
    </row>
    <row r="90" spans="1:11" x14ac:dyDescent="0.2">
      <c r="A90" s="7" t="s">
        <v>247</v>
      </c>
      <c r="B90" s="65">
        <v>9</v>
      </c>
      <c r="C90" s="34">
        <f>IF(B100=0, "-", B90/B100)</f>
        <v>5.8064516129032261E-2</v>
      </c>
      <c r="D90" s="65">
        <v>0</v>
      </c>
      <c r="E90" s="9">
        <f>IF(D100=0, "-", D90/D100)</f>
        <v>0</v>
      </c>
      <c r="F90" s="81">
        <v>62</v>
      </c>
      <c r="G90" s="34">
        <f>IF(F100=0, "-", F90/F100)</f>
        <v>3.6992840095465392E-2</v>
      </c>
      <c r="H90" s="65">
        <v>1</v>
      </c>
      <c r="I90" s="9">
        <f>IF(H100=0, "-", H90/H100)</f>
        <v>5.5432372505543237E-4</v>
      </c>
      <c r="J90" s="8" t="str">
        <f t="shared" si="6"/>
        <v>-</v>
      </c>
      <c r="K90" s="9" t="str">
        <f t="shared" si="7"/>
        <v>&gt;999%</v>
      </c>
    </row>
    <row r="91" spans="1:11" x14ac:dyDescent="0.2">
      <c r="A91" s="7" t="s">
        <v>248</v>
      </c>
      <c r="B91" s="65">
        <v>0</v>
      </c>
      <c r="C91" s="34">
        <f>IF(B100=0, "-", B91/B100)</f>
        <v>0</v>
      </c>
      <c r="D91" s="65">
        <v>0</v>
      </c>
      <c r="E91" s="9">
        <f>IF(D100=0, "-", D91/D100)</f>
        <v>0</v>
      </c>
      <c r="F91" s="81">
        <v>0</v>
      </c>
      <c r="G91" s="34">
        <f>IF(F100=0, "-", F91/F100)</f>
        <v>0</v>
      </c>
      <c r="H91" s="65">
        <v>4</v>
      </c>
      <c r="I91" s="9">
        <f>IF(H100=0, "-", H91/H100)</f>
        <v>2.2172949002217295E-3</v>
      </c>
      <c r="J91" s="8" t="str">
        <f t="shared" si="6"/>
        <v>-</v>
      </c>
      <c r="K91" s="9">
        <f t="shared" si="7"/>
        <v>-1</v>
      </c>
    </row>
    <row r="92" spans="1:11" x14ac:dyDescent="0.2">
      <c r="A92" s="7" t="s">
        <v>249</v>
      </c>
      <c r="B92" s="65">
        <v>9</v>
      </c>
      <c r="C92" s="34">
        <f>IF(B100=0, "-", B92/B100)</f>
        <v>5.8064516129032261E-2</v>
      </c>
      <c r="D92" s="65">
        <v>21</v>
      </c>
      <c r="E92" s="9">
        <f>IF(D100=0, "-", D92/D100)</f>
        <v>0.16935483870967741</v>
      </c>
      <c r="F92" s="81">
        <v>151</v>
      </c>
      <c r="G92" s="34">
        <f>IF(F100=0, "-", F92/F100)</f>
        <v>9.0095465393794746E-2</v>
      </c>
      <c r="H92" s="65">
        <v>156</v>
      </c>
      <c r="I92" s="9">
        <f>IF(H100=0, "-", H92/H100)</f>
        <v>8.6474501108647447E-2</v>
      </c>
      <c r="J92" s="8">
        <f t="shared" si="6"/>
        <v>-0.5714285714285714</v>
      </c>
      <c r="K92" s="9">
        <f t="shared" si="7"/>
        <v>-3.2051282051282048E-2</v>
      </c>
    </row>
    <row r="93" spans="1:11" x14ac:dyDescent="0.2">
      <c r="A93" s="7" t="s">
        <v>250</v>
      </c>
      <c r="B93" s="65">
        <v>0</v>
      </c>
      <c r="C93" s="34">
        <f>IF(B100=0, "-", B93/B100)</f>
        <v>0</v>
      </c>
      <c r="D93" s="65">
        <v>0</v>
      </c>
      <c r="E93" s="9">
        <f>IF(D100=0, "-", D93/D100)</f>
        <v>0</v>
      </c>
      <c r="F93" s="81">
        <v>3</v>
      </c>
      <c r="G93" s="34">
        <f>IF(F100=0, "-", F93/F100)</f>
        <v>1.7899761336515514E-3</v>
      </c>
      <c r="H93" s="65">
        <v>10</v>
      </c>
      <c r="I93" s="9">
        <f>IF(H100=0, "-", H93/H100)</f>
        <v>5.5432372505543242E-3</v>
      </c>
      <c r="J93" s="8" t="str">
        <f t="shared" si="6"/>
        <v>-</v>
      </c>
      <c r="K93" s="9">
        <f t="shared" si="7"/>
        <v>-0.7</v>
      </c>
    </row>
    <row r="94" spans="1:11" x14ac:dyDescent="0.2">
      <c r="A94" s="7" t="s">
        <v>251</v>
      </c>
      <c r="B94" s="65">
        <v>3</v>
      </c>
      <c r="C94" s="34">
        <f>IF(B100=0, "-", B94/B100)</f>
        <v>1.935483870967742E-2</v>
      </c>
      <c r="D94" s="65">
        <v>17</v>
      </c>
      <c r="E94" s="9">
        <f>IF(D100=0, "-", D94/D100)</f>
        <v>0.13709677419354838</v>
      </c>
      <c r="F94" s="81">
        <v>64</v>
      </c>
      <c r="G94" s="34">
        <f>IF(F100=0, "-", F94/F100)</f>
        <v>3.8186157517899763E-2</v>
      </c>
      <c r="H94" s="65">
        <v>124</v>
      </c>
      <c r="I94" s="9">
        <f>IF(H100=0, "-", H94/H100)</f>
        <v>6.8736141906873618E-2</v>
      </c>
      <c r="J94" s="8">
        <f t="shared" si="6"/>
        <v>-0.82352941176470584</v>
      </c>
      <c r="K94" s="9">
        <f t="shared" si="7"/>
        <v>-0.4838709677419355</v>
      </c>
    </row>
    <row r="95" spans="1:11" x14ac:dyDescent="0.2">
      <c r="A95" s="7" t="s">
        <v>252</v>
      </c>
      <c r="B95" s="65">
        <v>0</v>
      </c>
      <c r="C95" s="34">
        <f>IF(B100=0, "-", B95/B100)</f>
        <v>0</v>
      </c>
      <c r="D95" s="65">
        <v>0</v>
      </c>
      <c r="E95" s="9">
        <f>IF(D100=0, "-", D95/D100)</f>
        <v>0</v>
      </c>
      <c r="F95" s="81">
        <v>1</v>
      </c>
      <c r="G95" s="34">
        <f>IF(F100=0, "-", F95/F100)</f>
        <v>5.966587112171838E-4</v>
      </c>
      <c r="H95" s="65">
        <v>22</v>
      </c>
      <c r="I95" s="9">
        <f>IF(H100=0, "-", H95/H100)</f>
        <v>1.2195121951219513E-2</v>
      </c>
      <c r="J95" s="8" t="str">
        <f t="shared" si="6"/>
        <v>-</v>
      </c>
      <c r="K95" s="9">
        <f t="shared" si="7"/>
        <v>-0.95454545454545459</v>
      </c>
    </row>
    <row r="96" spans="1:11" x14ac:dyDescent="0.2">
      <c r="A96" s="7" t="s">
        <v>253</v>
      </c>
      <c r="B96" s="65">
        <v>0</v>
      </c>
      <c r="C96" s="34">
        <f>IF(B100=0, "-", B96/B100)</f>
        <v>0</v>
      </c>
      <c r="D96" s="65">
        <v>3</v>
      </c>
      <c r="E96" s="9">
        <f>IF(D100=0, "-", D96/D100)</f>
        <v>2.4193548387096774E-2</v>
      </c>
      <c r="F96" s="81">
        <v>48</v>
      </c>
      <c r="G96" s="34">
        <f>IF(F100=0, "-", F96/F100)</f>
        <v>2.8639618138424822E-2</v>
      </c>
      <c r="H96" s="65">
        <v>162</v>
      </c>
      <c r="I96" s="9">
        <f>IF(H100=0, "-", H96/H100)</f>
        <v>8.9800443458980042E-2</v>
      </c>
      <c r="J96" s="8">
        <f t="shared" si="6"/>
        <v>-1</v>
      </c>
      <c r="K96" s="9">
        <f t="shared" si="7"/>
        <v>-0.70370370370370372</v>
      </c>
    </row>
    <row r="97" spans="1:11" x14ac:dyDescent="0.2">
      <c r="A97" s="7" t="s">
        <v>254</v>
      </c>
      <c r="B97" s="65">
        <v>127</v>
      </c>
      <c r="C97" s="34">
        <f>IF(B100=0, "-", B97/B100)</f>
        <v>0.8193548387096774</v>
      </c>
      <c r="D97" s="65">
        <v>79</v>
      </c>
      <c r="E97" s="9">
        <f>IF(D100=0, "-", D97/D100)</f>
        <v>0.63709677419354838</v>
      </c>
      <c r="F97" s="81">
        <v>1276</v>
      </c>
      <c r="G97" s="34">
        <f>IF(F100=0, "-", F97/F100)</f>
        <v>0.76133651551312653</v>
      </c>
      <c r="H97" s="65">
        <v>1275</v>
      </c>
      <c r="I97" s="9">
        <f>IF(H100=0, "-", H97/H100)</f>
        <v>0.7067627494456763</v>
      </c>
      <c r="J97" s="8">
        <f t="shared" si="6"/>
        <v>0.60759493670886078</v>
      </c>
      <c r="K97" s="9">
        <f t="shared" si="7"/>
        <v>7.8431372549019605E-4</v>
      </c>
    </row>
    <row r="98" spans="1:11" x14ac:dyDescent="0.2">
      <c r="A98" s="7" t="s">
        <v>255</v>
      </c>
      <c r="B98" s="65">
        <v>5</v>
      </c>
      <c r="C98" s="34">
        <f>IF(B100=0, "-", B98/B100)</f>
        <v>3.2258064516129031E-2</v>
      </c>
      <c r="D98" s="65">
        <v>3</v>
      </c>
      <c r="E98" s="9">
        <f>IF(D100=0, "-", D98/D100)</f>
        <v>2.4193548387096774E-2</v>
      </c>
      <c r="F98" s="81">
        <v>57</v>
      </c>
      <c r="G98" s="34">
        <f>IF(F100=0, "-", F98/F100)</f>
        <v>3.4009546539379473E-2</v>
      </c>
      <c r="H98" s="65">
        <v>29</v>
      </c>
      <c r="I98" s="9">
        <f>IF(H100=0, "-", H98/H100)</f>
        <v>1.6075388026607539E-2</v>
      </c>
      <c r="J98" s="8">
        <f t="shared" si="6"/>
        <v>0.66666666666666663</v>
      </c>
      <c r="K98" s="9">
        <f t="shared" si="7"/>
        <v>0.96551724137931039</v>
      </c>
    </row>
    <row r="99" spans="1:11" x14ac:dyDescent="0.2">
      <c r="A99" s="2"/>
      <c r="B99" s="68"/>
      <c r="C99" s="33"/>
      <c r="D99" s="68"/>
      <c r="E99" s="6"/>
      <c r="F99" s="82"/>
      <c r="G99" s="33"/>
      <c r="H99" s="68"/>
      <c r="I99" s="6"/>
      <c r="J99" s="5"/>
      <c r="K99" s="6"/>
    </row>
    <row r="100" spans="1:11" s="43" customFormat="1" x14ac:dyDescent="0.2">
      <c r="A100" s="162" t="s">
        <v>602</v>
      </c>
      <c r="B100" s="71">
        <f>SUM(B88:B99)</f>
        <v>155</v>
      </c>
      <c r="C100" s="40">
        <f>B100/7692</f>
        <v>2.015080603224129E-2</v>
      </c>
      <c r="D100" s="71">
        <f>SUM(D88:D99)</f>
        <v>124</v>
      </c>
      <c r="E100" s="41">
        <f>D100/9098</f>
        <v>1.3629369092108155E-2</v>
      </c>
      <c r="F100" s="77">
        <f>SUM(F88:F99)</f>
        <v>1676</v>
      </c>
      <c r="G100" s="42">
        <f>F100/106134</f>
        <v>1.5791358094484332E-2</v>
      </c>
      <c r="H100" s="71">
        <f>SUM(H88:H99)</f>
        <v>1804</v>
      </c>
      <c r="I100" s="41">
        <f>H100/89434</f>
        <v>2.0171299505780799E-2</v>
      </c>
      <c r="J100" s="37">
        <f>IF(D100=0, "-", IF((B100-D100)/D100&lt;10, (B100-D100)/D100, "&gt;999%"))</f>
        <v>0.25</v>
      </c>
      <c r="K100" s="38">
        <f>IF(H100=0, "-", IF((F100-H100)/H100&lt;10, (F100-H100)/H100, "&gt;999%"))</f>
        <v>-7.0953436807095344E-2</v>
      </c>
    </row>
    <row r="101" spans="1:11" x14ac:dyDescent="0.2">
      <c r="B101" s="83"/>
      <c r="D101" s="83"/>
      <c r="F101" s="83"/>
      <c r="H101" s="83"/>
    </row>
    <row r="102" spans="1:11" x14ac:dyDescent="0.2">
      <c r="A102" s="163" t="s">
        <v>141</v>
      </c>
      <c r="B102" s="61" t="s">
        <v>12</v>
      </c>
      <c r="C102" s="62" t="s">
        <v>13</v>
      </c>
      <c r="D102" s="61" t="s">
        <v>12</v>
      </c>
      <c r="E102" s="63" t="s">
        <v>13</v>
      </c>
      <c r="F102" s="62" t="s">
        <v>12</v>
      </c>
      <c r="G102" s="62" t="s">
        <v>13</v>
      </c>
      <c r="H102" s="61" t="s">
        <v>12</v>
      </c>
      <c r="I102" s="63" t="s">
        <v>13</v>
      </c>
      <c r="J102" s="61"/>
      <c r="K102" s="63"/>
    </row>
    <row r="103" spans="1:11" x14ac:dyDescent="0.2">
      <c r="A103" s="7" t="s">
        <v>256</v>
      </c>
      <c r="B103" s="65">
        <v>5</v>
      </c>
      <c r="C103" s="34">
        <f>IF(B120=0, "-", B103/B120)</f>
        <v>0.14285714285714285</v>
      </c>
      <c r="D103" s="65">
        <v>3</v>
      </c>
      <c r="E103" s="9">
        <f>IF(D120=0, "-", D103/D120)</f>
        <v>3.896103896103896E-2</v>
      </c>
      <c r="F103" s="81">
        <v>23</v>
      </c>
      <c r="G103" s="34">
        <f>IF(F120=0, "-", F103/F120)</f>
        <v>2.9299363057324841E-2</v>
      </c>
      <c r="H103" s="65">
        <v>9</v>
      </c>
      <c r="I103" s="9">
        <f>IF(H120=0, "-", H103/H120)</f>
        <v>1.3412816691505217E-2</v>
      </c>
      <c r="J103" s="8">
        <f t="shared" ref="J103:J118" si="8">IF(D103=0, "-", IF((B103-D103)/D103&lt;10, (B103-D103)/D103, "&gt;999%"))</f>
        <v>0.66666666666666663</v>
      </c>
      <c r="K103" s="9">
        <f t="shared" ref="K103:K118" si="9">IF(H103=0, "-", IF((F103-H103)/H103&lt;10, (F103-H103)/H103, "&gt;999%"))</f>
        <v>1.5555555555555556</v>
      </c>
    </row>
    <row r="104" spans="1:11" x14ac:dyDescent="0.2">
      <c r="A104" s="7" t="s">
        <v>257</v>
      </c>
      <c r="B104" s="65">
        <v>0</v>
      </c>
      <c r="C104" s="34">
        <f>IF(B120=0, "-", B104/B120)</f>
        <v>0</v>
      </c>
      <c r="D104" s="65">
        <v>4</v>
      </c>
      <c r="E104" s="9">
        <f>IF(D120=0, "-", D104/D120)</f>
        <v>5.1948051948051951E-2</v>
      </c>
      <c r="F104" s="81">
        <v>62</v>
      </c>
      <c r="G104" s="34">
        <f>IF(F120=0, "-", F104/F120)</f>
        <v>7.8980891719745219E-2</v>
      </c>
      <c r="H104" s="65">
        <v>62</v>
      </c>
      <c r="I104" s="9">
        <f>IF(H120=0, "-", H104/H120)</f>
        <v>9.2399403874813713E-2</v>
      </c>
      <c r="J104" s="8">
        <f t="shared" si="8"/>
        <v>-1</v>
      </c>
      <c r="K104" s="9">
        <f t="shared" si="9"/>
        <v>0</v>
      </c>
    </row>
    <row r="105" spans="1:11" x14ac:dyDescent="0.2">
      <c r="A105" s="7" t="s">
        <v>258</v>
      </c>
      <c r="B105" s="65">
        <v>2</v>
      </c>
      <c r="C105" s="34">
        <f>IF(B120=0, "-", B105/B120)</f>
        <v>5.7142857142857141E-2</v>
      </c>
      <c r="D105" s="65">
        <v>1</v>
      </c>
      <c r="E105" s="9">
        <f>IF(D120=0, "-", D105/D120)</f>
        <v>1.2987012987012988E-2</v>
      </c>
      <c r="F105" s="81">
        <v>52</v>
      </c>
      <c r="G105" s="34">
        <f>IF(F120=0, "-", F105/F120)</f>
        <v>6.6242038216560509E-2</v>
      </c>
      <c r="H105" s="65">
        <v>27</v>
      </c>
      <c r="I105" s="9">
        <f>IF(H120=0, "-", H105/H120)</f>
        <v>4.0238450074515646E-2</v>
      </c>
      <c r="J105" s="8">
        <f t="shared" si="8"/>
        <v>1</v>
      </c>
      <c r="K105" s="9">
        <f t="shared" si="9"/>
        <v>0.92592592592592593</v>
      </c>
    </row>
    <row r="106" spans="1:11" x14ac:dyDescent="0.2">
      <c r="A106" s="7" t="s">
        <v>259</v>
      </c>
      <c r="B106" s="65">
        <v>12</v>
      </c>
      <c r="C106" s="34">
        <f>IF(B120=0, "-", B106/B120)</f>
        <v>0.34285714285714286</v>
      </c>
      <c r="D106" s="65">
        <v>41</v>
      </c>
      <c r="E106" s="9">
        <f>IF(D120=0, "-", D106/D120)</f>
        <v>0.53246753246753242</v>
      </c>
      <c r="F106" s="81">
        <v>222</v>
      </c>
      <c r="G106" s="34">
        <f>IF(F120=0, "-", F106/F120)</f>
        <v>0.28280254777070063</v>
      </c>
      <c r="H106" s="65">
        <v>196</v>
      </c>
      <c r="I106" s="9">
        <f>IF(H120=0, "-", H106/H120)</f>
        <v>0.29210134128166915</v>
      </c>
      <c r="J106" s="8">
        <f t="shared" si="8"/>
        <v>-0.70731707317073167</v>
      </c>
      <c r="K106" s="9">
        <f t="shared" si="9"/>
        <v>0.1326530612244898</v>
      </c>
    </row>
    <row r="107" spans="1:11" x14ac:dyDescent="0.2">
      <c r="A107" s="7" t="s">
        <v>260</v>
      </c>
      <c r="B107" s="65">
        <v>0</v>
      </c>
      <c r="C107" s="34">
        <f>IF(B120=0, "-", B107/B120)</f>
        <v>0</v>
      </c>
      <c r="D107" s="65">
        <v>0</v>
      </c>
      <c r="E107" s="9">
        <f>IF(D120=0, "-", D107/D120)</f>
        <v>0</v>
      </c>
      <c r="F107" s="81">
        <v>16</v>
      </c>
      <c r="G107" s="34">
        <f>IF(F120=0, "-", F107/F120)</f>
        <v>2.038216560509554E-2</v>
      </c>
      <c r="H107" s="65">
        <v>0</v>
      </c>
      <c r="I107" s="9">
        <f>IF(H120=0, "-", H107/H120)</f>
        <v>0</v>
      </c>
      <c r="J107" s="8" t="str">
        <f t="shared" si="8"/>
        <v>-</v>
      </c>
      <c r="K107" s="9" t="str">
        <f t="shared" si="9"/>
        <v>-</v>
      </c>
    </row>
    <row r="108" spans="1:11" x14ac:dyDescent="0.2">
      <c r="A108" s="7" t="s">
        <v>261</v>
      </c>
      <c r="B108" s="65">
        <v>0</v>
      </c>
      <c r="C108" s="34">
        <f>IF(B120=0, "-", B108/B120)</f>
        <v>0</v>
      </c>
      <c r="D108" s="65">
        <v>1</v>
      </c>
      <c r="E108" s="9">
        <f>IF(D120=0, "-", D108/D120)</f>
        <v>1.2987012987012988E-2</v>
      </c>
      <c r="F108" s="81">
        <v>1</v>
      </c>
      <c r="G108" s="34">
        <f>IF(F120=0, "-", F108/F120)</f>
        <v>1.2738853503184713E-3</v>
      </c>
      <c r="H108" s="65">
        <v>3</v>
      </c>
      <c r="I108" s="9">
        <f>IF(H120=0, "-", H108/H120)</f>
        <v>4.4709388971684054E-3</v>
      </c>
      <c r="J108" s="8">
        <f t="shared" si="8"/>
        <v>-1</v>
      </c>
      <c r="K108" s="9">
        <f t="shared" si="9"/>
        <v>-0.66666666666666663</v>
      </c>
    </row>
    <row r="109" spans="1:11" x14ac:dyDescent="0.2">
      <c r="A109" s="7" t="s">
        <v>262</v>
      </c>
      <c r="B109" s="65">
        <v>0</v>
      </c>
      <c r="C109" s="34">
        <f>IF(B120=0, "-", B109/B120)</f>
        <v>0</v>
      </c>
      <c r="D109" s="65">
        <v>0</v>
      </c>
      <c r="E109" s="9">
        <f>IF(D120=0, "-", D109/D120)</f>
        <v>0</v>
      </c>
      <c r="F109" s="81">
        <v>0</v>
      </c>
      <c r="G109" s="34">
        <f>IF(F120=0, "-", F109/F120)</f>
        <v>0</v>
      </c>
      <c r="H109" s="65">
        <v>3</v>
      </c>
      <c r="I109" s="9">
        <f>IF(H120=0, "-", H109/H120)</f>
        <v>4.4709388971684054E-3</v>
      </c>
      <c r="J109" s="8" t="str">
        <f t="shared" si="8"/>
        <v>-</v>
      </c>
      <c r="K109" s="9">
        <f t="shared" si="9"/>
        <v>-1</v>
      </c>
    </row>
    <row r="110" spans="1:11" x14ac:dyDescent="0.2">
      <c r="A110" s="7" t="s">
        <v>263</v>
      </c>
      <c r="B110" s="65">
        <v>0</v>
      </c>
      <c r="C110" s="34">
        <f>IF(B120=0, "-", B110/B120)</f>
        <v>0</v>
      </c>
      <c r="D110" s="65">
        <v>0</v>
      </c>
      <c r="E110" s="9">
        <f>IF(D120=0, "-", D110/D120)</f>
        <v>0</v>
      </c>
      <c r="F110" s="81">
        <v>13</v>
      </c>
      <c r="G110" s="34">
        <f>IF(F120=0, "-", F110/F120)</f>
        <v>1.6560509554140127E-2</v>
      </c>
      <c r="H110" s="65">
        <v>11</v>
      </c>
      <c r="I110" s="9">
        <f>IF(H120=0, "-", H110/H120)</f>
        <v>1.6393442622950821E-2</v>
      </c>
      <c r="J110" s="8" t="str">
        <f t="shared" si="8"/>
        <v>-</v>
      </c>
      <c r="K110" s="9">
        <f t="shared" si="9"/>
        <v>0.18181818181818182</v>
      </c>
    </row>
    <row r="111" spans="1:11" x14ac:dyDescent="0.2">
      <c r="A111" s="7" t="s">
        <v>264</v>
      </c>
      <c r="B111" s="65">
        <v>9</v>
      </c>
      <c r="C111" s="34">
        <f>IF(B120=0, "-", B111/B120)</f>
        <v>0.25714285714285712</v>
      </c>
      <c r="D111" s="65">
        <v>2</v>
      </c>
      <c r="E111" s="9">
        <f>IF(D120=0, "-", D111/D120)</f>
        <v>2.5974025974025976E-2</v>
      </c>
      <c r="F111" s="81">
        <v>63</v>
      </c>
      <c r="G111" s="34">
        <f>IF(F120=0, "-", F111/F120)</f>
        <v>8.025477707006369E-2</v>
      </c>
      <c r="H111" s="65">
        <v>32</v>
      </c>
      <c r="I111" s="9">
        <f>IF(H120=0, "-", H111/H120)</f>
        <v>4.7690014903129657E-2</v>
      </c>
      <c r="J111" s="8">
        <f t="shared" si="8"/>
        <v>3.5</v>
      </c>
      <c r="K111" s="9">
        <f t="shared" si="9"/>
        <v>0.96875</v>
      </c>
    </row>
    <row r="112" spans="1:11" x14ac:dyDescent="0.2">
      <c r="A112" s="7" t="s">
        <v>265</v>
      </c>
      <c r="B112" s="65">
        <v>0</v>
      </c>
      <c r="C112" s="34">
        <f>IF(B120=0, "-", B112/B120)</f>
        <v>0</v>
      </c>
      <c r="D112" s="65">
        <v>4</v>
      </c>
      <c r="E112" s="9">
        <f>IF(D120=0, "-", D112/D120)</f>
        <v>5.1948051948051951E-2</v>
      </c>
      <c r="F112" s="81">
        <v>85</v>
      </c>
      <c r="G112" s="34">
        <f>IF(F120=0, "-", F112/F120)</f>
        <v>0.10828025477707007</v>
      </c>
      <c r="H112" s="65">
        <v>54</v>
      </c>
      <c r="I112" s="9">
        <f>IF(H120=0, "-", H112/H120)</f>
        <v>8.0476900149031291E-2</v>
      </c>
      <c r="J112" s="8">
        <f t="shared" si="8"/>
        <v>-1</v>
      </c>
      <c r="K112" s="9">
        <f t="shared" si="9"/>
        <v>0.57407407407407407</v>
      </c>
    </row>
    <row r="113" spans="1:11" x14ac:dyDescent="0.2">
      <c r="A113" s="7" t="s">
        <v>266</v>
      </c>
      <c r="B113" s="65">
        <v>0</v>
      </c>
      <c r="C113" s="34">
        <f>IF(B120=0, "-", B113/B120)</f>
        <v>0</v>
      </c>
      <c r="D113" s="65">
        <v>10</v>
      </c>
      <c r="E113" s="9">
        <f>IF(D120=0, "-", D113/D120)</f>
        <v>0.12987012987012986</v>
      </c>
      <c r="F113" s="81">
        <v>154</v>
      </c>
      <c r="G113" s="34">
        <f>IF(F120=0, "-", F113/F120)</f>
        <v>0.1961783439490446</v>
      </c>
      <c r="H113" s="65">
        <v>123</v>
      </c>
      <c r="I113" s="9">
        <f>IF(H120=0, "-", H113/H120)</f>
        <v>0.18330849478390462</v>
      </c>
      <c r="J113" s="8">
        <f t="shared" si="8"/>
        <v>-1</v>
      </c>
      <c r="K113" s="9">
        <f t="shared" si="9"/>
        <v>0.25203252032520324</v>
      </c>
    </row>
    <row r="114" spans="1:11" x14ac:dyDescent="0.2">
      <c r="A114" s="7" t="s">
        <v>267</v>
      </c>
      <c r="B114" s="65">
        <v>4</v>
      </c>
      <c r="C114" s="34">
        <f>IF(B120=0, "-", B114/B120)</f>
        <v>0.11428571428571428</v>
      </c>
      <c r="D114" s="65">
        <v>11</v>
      </c>
      <c r="E114" s="9">
        <f>IF(D120=0, "-", D114/D120)</f>
        <v>0.14285714285714285</v>
      </c>
      <c r="F114" s="81">
        <v>74</v>
      </c>
      <c r="G114" s="34">
        <f>IF(F120=0, "-", F114/F120)</f>
        <v>9.4267515923566886E-2</v>
      </c>
      <c r="H114" s="65">
        <v>112</v>
      </c>
      <c r="I114" s="9">
        <f>IF(H120=0, "-", H114/H120)</f>
        <v>0.16691505216095381</v>
      </c>
      <c r="J114" s="8">
        <f t="shared" si="8"/>
        <v>-0.63636363636363635</v>
      </c>
      <c r="K114" s="9">
        <f t="shared" si="9"/>
        <v>-0.3392857142857143</v>
      </c>
    </row>
    <row r="115" spans="1:11" x14ac:dyDescent="0.2">
      <c r="A115" s="7" t="s">
        <v>268</v>
      </c>
      <c r="B115" s="65">
        <v>2</v>
      </c>
      <c r="C115" s="34">
        <f>IF(B120=0, "-", B115/B120)</f>
        <v>5.7142857142857141E-2</v>
      </c>
      <c r="D115" s="65">
        <v>0</v>
      </c>
      <c r="E115" s="9">
        <f>IF(D120=0, "-", D115/D120)</f>
        <v>0</v>
      </c>
      <c r="F115" s="81">
        <v>2</v>
      </c>
      <c r="G115" s="34">
        <f>IF(F120=0, "-", F115/F120)</f>
        <v>2.5477707006369425E-3</v>
      </c>
      <c r="H115" s="65">
        <v>0</v>
      </c>
      <c r="I115" s="9">
        <f>IF(H120=0, "-", H115/H120)</f>
        <v>0</v>
      </c>
      <c r="J115" s="8" t="str">
        <f t="shared" si="8"/>
        <v>-</v>
      </c>
      <c r="K115" s="9" t="str">
        <f t="shared" si="9"/>
        <v>-</v>
      </c>
    </row>
    <row r="116" spans="1:11" x14ac:dyDescent="0.2">
      <c r="A116" s="7" t="s">
        <v>269</v>
      </c>
      <c r="B116" s="65">
        <v>0</v>
      </c>
      <c r="C116" s="34">
        <f>IF(B120=0, "-", B116/B120)</f>
        <v>0</v>
      </c>
      <c r="D116" s="65">
        <v>0</v>
      </c>
      <c r="E116" s="9">
        <f>IF(D120=0, "-", D116/D120)</f>
        <v>0</v>
      </c>
      <c r="F116" s="81">
        <v>7</v>
      </c>
      <c r="G116" s="34">
        <f>IF(F120=0, "-", F116/F120)</f>
        <v>8.9171974522292991E-3</v>
      </c>
      <c r="H116" s="65">
        <v>21</v>
      </c>
      <c r="I116" s="9">
        <f>IF(H120=0, "-", H116/H120)</f>
        <v>3.129657228017884E-2</v>
      </c>
      <c r="J116" s="8" t="str">
        <f t="shared" si="8"/>
        <v>-</v>
      </c>
      <c r="K116" s="9">
        <f t="shared" si="9"/>
        <v>-0.66666666666666663</v>
      </c>
    </row>
    <row r="117" spans="1:11" x14ac:dyDescent="0.2">
      <c r="A117" s="7" t="s">
        <v>270</v>
      </c>
      <c r="B117" s="65">
        <v>0</v>
      </c>
      <c r="C117" s="34">
        <f>IF(B120=0, "-", B117/B120)</f>
        <v>0</v>
      </c>
      <c r="D117" s="65">
        <v>0</v>
      </c>
      <c r="E117" s="9">
        <f>IF(D120=0, "-", D117/D120)</f>
        <v>0</v>
      </c>
      <c r="F117" s="81">
        <v>1</v>
      </c>
      <c r="G117" s="34">
        <f>IF(F120=0, "-", F117/F120)</f>
        <v>1.2738853503184713E-3</v>
      </c>
      <c r="H117" s="65">
        <v>18</v>
      </c>
      <c r="I117" s="9">
        <f>IF(H120=0, "-", H117/H120)</f>
        <v>2.6825633383010434E-2</v>
      </c>
      <c r="J117" s="8" t="str">
        <f t="shared" si="8"/>
        <v>-</v>
      </c>
      <c r="K117" s="9">
        <f t="shared" si="9"/>
        <v>-0.94444444444444442</v>
      </c>
    </row>
    <row r="118" spans="1:11" x14ac:dyDescent="0.2">
      <c r="A118" s="7" t="s">
        <v>271</v>
      </c>
      <c r="B118" s="65">
        <v>1</v>
      </c>
      <c r="C118" s="34">
        <f>IF(B120=0, "-", B118/B120)</f>
        <v>2.8571428571428571E-2</v>
      </c>
      <c r="D118" s="65">
        <v>0</v>
      </c>
      <c r="E118" s="9">
        <f>IF(D120=0, "-", D118/D120)</f>
        <v>0</v>
      </c>
      <c r="F118" s="81">
        <v>10</v>
      </c>
      <c r="G118" s="34">
        <f>IF(F120=0, "-", F118/F120)</f>
        <v>1.2738853503184714E-2</v>
      </c>
      <c r="H118" s="65">
        <v>0</v>
      </c>
      <c r="I118" s="9">
        <f>IF(H120=0, "-", H118/H120)</f>
        <v>0</v>
      </c>
      <c r="J118" s="8" t="str">
        <f t="shared" si="8"/>
        <v>-</v>
      </c>
      <c r="K118" s="9" t="str">
        <f t="shared" si="9"/>
        <v>-</v>
      </c>
    </row>
    <row r="119" spans="1:11" x14ac:dyDescent="0.2">
      <c r="A119" s="2"/>
      <c r="B119" s="68"/>
      <c r="C119" s="33"/>
      <c r="D119" s="68"/>
      <c r="E119" s="6"/>
      <c r="F119" s="82"/>
      <c r="G119" s="33"/>
      <c r="H119" s="68"/>
      <c r="I119" s="6"/>
      <c r="J119" s="5"/>
      <c r="K119" s="6"/>
    </row>
    <row r="120" spans="1:11" s="43" customFormat="1" x14ac:dyDescent="0.2">
      <c r="A120" s="162" t="s">
        <v>601</v>
      </c>
      <c r="B120" s="71">
        <f>SUM(B103:B119)</f>
        <v>35</v>
      </c>
      <c r="C120" s="40">
        <f>B120/7692</f>
        <v>4.5501820072802908E-3</v>
      </c>
      <c r="D120" s="71">
        <f>SUM(D103:D119)</f>
        <v>77</v>
      </c>
      <c r="E120" s="41">
        <f>D120/9098</f>
        <v>8.4633985491316781E-3</v>
      </c>
      <c r="F120" s="77">
        <f>SUM(F103:F119)</f>
        <v>785</v>
      </c>
      <c r="G120" s="42">
        <f>F120/106134</f>
        <v>7.3963103246838906E-3</v>
      </c>
      <c r="H120" s="71">
        <f>SUM(H103:H119)</f>
        <v>671</v>
      </c>
      <c r="I120" s="41">
        <f>H120/89434</f>
        <v>7.5027394503209069E-3</v>
      </c>
      <c r="J120" s="37">
        <f>IF(D120=0, "-", IF((B120-D120)/D120&lt;10, (B120-D120)/D120, "&gt;999%"))</f>
        <v>-0.54545454545454541</v>
      </c>
      <c r="K120" s="38">
        <f>IF(H120=0, "-", IF((F120-H120)/H120&lt;10, (F120-H120)/H120, "&gt;999%"))</f>
        <v>0.16989567809239942</v>
      </c>
    </row>
    <row r="121" spans="1:11" x14ac:dyDescent="0.2">
      <c r="B121" s="83"/>
      <c r="D121" s="83"/>
      <c r="F121" s="83"/>
      <c r="H121" s="83"/>
    </row>
    <row r="122" spans="1:11" s="43" customFormat="1" x14ac:dyDescent="0.2">
      <c r="A122" s="162" t="s">
        <v>600</v>
      </c>
      <c r="B122" s="71">
        <v>190</v>
      </c>
      <c r="C122" s="40">
        <f>B122/7692</f>
        <v>2.4700988039521581E-2</v>
      </c>
      <c r="D122" s="71">
        <v>201</v>
      </c>
      <c r="E122" s="41">
        <f>D122/9098</f>
        <v>2.2092767641239831E-2</v>
      </c>
      <c r="F122" s="77">
        <v>2461</v>
      </c>
      <c r="G122" s="42">
        <f>F122/106134</f>
        <v>2.3187668419168223E-2</v>
      </c>
      <c r="H122" s="71">
        <v>2475</v>
      </c>
      <c r="I122" s="41">
        <f>H122/89434</f>
        <v>2.7674038956101706E-2</v>
      </c>
      <c r="J122" s="37">
        <f>IF(D122=0, "-", IF((B122-D122)/D122&lt;10, (B122-D122)/D122, "&gt;999%"))</f>
        <v>-5.4726368159203981E-2</v>
      </c>
      <c r="K122" s="38">
        <f>IF(H122=0, "-", IF((F122-H122)/H122&lt;10, (F122-H122)/H122, "&gt;999%"))</f>
        <v>-5.6565656565656566E-3</v>
      </c>
    </row>
    <row r="123" spans="1:11" x14ac:dyDescent="0.2">
      <c r="B123" s="83"/>
      <c r="D123" s="83"/>
      <c r="F123" s="83"/>
      <c r="H123" s="83"/>
    </row>
    <row r="124" spans="1:11" ht="15.75" x14ac:dyDescent="0.25">
      <c r="A124" s="164" t="s">
        <v>115</v>
      </c>
      <c r="B124" s="196" t="s">
        <v>1</v>
      </c>
      <c r="C124" s="200"/>
      <c r="D124" s="200"/>
      <c r="E124" s="197"/>
      <c r="F124" s="196" t="s">
        <v>14</v>
      </c>
      <c r="G124" s="200"/>
      <c r="H124" s="200"/>
      <c r="I124" s="197"/>
      <c r="J124" s="196" t="s">
        <v>15</v>
      </c>
      <c r="K124" s="197"/>
    </row>
    <row r="125" spans="1:11" x14ac:dyDescent="0.2">
      <c r="A125" s="22"/>
      <c r="B125" s="196">
        <f>VALUE(RIGHT($B$2, 4))</f>
        <v>2021</v>
      </c>
      <c r="C125" s="197"/>
      <c r="D125" s="196">
        <f>B125-1</f>
        <v>2020</v>
      </c>
      <c r="E125" s="204"/>
      <c r="F125" s="196">
        <f>B125</f>
        <v>2021</v>
      </c>
      <c r="G125" s="204"/>
      <c r="H125" s="196">
        <f>D125</f>
        <v>2020</v>
      </c>
      <c r="I125" s="204"/>
      <c r="J125" s="140" t="s">
        <v>4</v>
      </c>
      <c r="K125" s="141" t="s">
        <v>2</v>
      </c>
    </row>
    <row r="126" spans="1:11" x14ac:dyDescent="0.2">
      <c r="A126" s="163" t="s">
        <v>142</v>
      </c>
      <c r="B126" s="61" t="s">
        <v>12</v>
      </c>
      <c r="C126" s="62" t="s">
        <v>13</v>
      </c>
      <c r="D126" s="61" t="s">
        <v>12</v>
      </c>
      <c r="E126" s="63" t="s">
        <v>13</v>
      </c>
      <c r="F126" s="62" t="s">
        <v>12</v>
      </c>
      <c r="G126" s="62" t="s">
        <v>13</v>
      </c>
      <c r="H126" s="61" t="s">
        <v>12</v>
      </c>
      <c r="I126" s="63" t="s">
        <v>13</v>
      </c>
      <c r="J126" s="61"/>
      <c r="K126" s="63"/>
    </row>
    <row r="127" spans="1:11" x14ac:dyDescent="0.2">
      <c r="A127" s="7" t="s">
        <v>272</v>
      </c>
      <c r="B127" s="65">
        <v>0</v>
      </c>
      <c r="C127" s="34">
        <f>IF(B131=0, "-", B127/B131)</f>
        <v>0</v>
      </c>
      <c r="D127" s="65">
        <v>1</v>
      </c>
      <c r="E127" s="9">
        <f>IF(D131=0, "-", D127/D131)</f>
        <v>7.6923076923076927E-2</v>
      </c>
      <c r="F127" s="81">
        <v>0</v>
      </c>
      <c r="G127" s="34">
        <f>IF(F131=0, "-", F127/F131)</f>
        <v>0</v>
      </c>
      <c r="H127" s="65">
        <v>178</v>
      </c>
      <c r="I127" s="9">
        <f>IF(H131=0, "-", H127/H131)</f>
        <v>0.50424929178470257</v>
      </c>
      <c r="J127" s="8">
        <f>IF(D127=0, "-", IF((B127-D127)/D127&lt;10, (B127-D127)/D127, "&gt;999%"))</f>
        <v>-1</v>
      </c>
      <c r="K127" s="9">
        <f>IF(H127=0, "-", IF((F127-H127)/H127&lt;10, (F127-H127)/H127, "&gt;999%"))</f>
        <v>-1</v>
      </c>
    </row>
    <row r="128" spans="1:11" x14ac:dyDescent="0.2">
      <c r="A128" s="7" t="s">
        <v>273</v>
      </c>
      <c r="B128" s="65">
        <v>4</v>
      </c>
      <c r="C128" s="34">
        <f>IF(B131=0, "-", B128/B131)</f>
        <v>0.36363636363636365</v>
      </c>
      <c r="D128" s="65">
        <v>11</v>
      </c>
      <c r="E128" s="9">
        <f>IF(D131=0, "-", D128/D131)</f>
        <v>0.84615384615384615</v>
      </c>
      <c r="F128" s="81">
        <v>129</v>
      </c>
      <c r="G128" s="34">
        <f>IF(F131=0, "-", F128/F131)</f>
        <v>0.74566473988439308</v>
      </c>
      <c r="H128" s="65">
        <v>161</v>
      </c>
      <c r="I128" s="9">
        <f>IF(H131=0, "-", H128/H131)</f>
        <v>0.45609065155807366</v>
      </c>
      <c r="J128" s="8">
        <f>IF(D128=0, "-", IF((B128-D128)/D128&lt;10, (B128-D128)/D128, "&gt;999%"))</f>
        <v>-0.63636363636363635</v>
      </c>
      <c r="K128" s="9">
        <f>IF(H128=0, "-", IF((F128-H128)/H128&lt;10, (F128-H128)/H128, "&gt;999%"))</f>
        <v>-0.19875776397515527</v>
      </c>
    </row>
    <row r="129" spans="1:11" x14ac:dyDescent="0.2">
      <c r="A129" s="7" t="s">
        <v>274</v>
      </c>
      <c r="B129" s="65">
        <v>7</v>
      </c>
      <c r="C129" s="34">
        <f>IF(B131=0, "-", B129/B131)</f>
        <v>0.63636363636363635</v>
      </c>
      <c r="D129" s="65">
        <v>1</v>
      </c>
      <c r="E129" s="9">
        <f>IF(D131=0, "-", D129/D131)</f>
        <v>7.6923076923076927E-2</v>
      </c>
      <c r="F129" s="81">
        <v>44</v>
      </c>
      <c r="G129" s="34">
        <f>IF(F131=0, "-", F129/F131)</f>
        <v>0.25433526011560692</v>
      </c>
      <c r="H129" s="65">
        <v>14</v>
      </c>
      <c r="I129" s="9">
        <f>IF(H131=0, "-", H129/H131)</f>
        <v>3.9660056657223795E-2</v>
      </c>
      <c r="J129" s="8">
        <f>IF(D129=0, "-", IF((B129-D129)/D129&lt;10, (B129-D129)/D129, "&gt;999%"))</f>
        <v>6</v>
      </c>
      <c r="K129" s="9">
        <f>IF(H129=0, "-", IF((F129-H129)/H129&lt;10, (F129-H129)/H129, "&gt;999%"))</f>
        <v>2.1428571428571428</v>
      </c>
    </row>
    <row r="130" spans="1:11" x14ac:dyDescent="0.2">
      <c r="A130" s="2"/>
      <c r="B130" s="68"/>
      <c r="C130" s="33"/>
      <c r="D130" s="68"/>
      <c r="E130" s="6"/>
      <c r="F130" s="82"/>
      <c r="G130" s="33"/>
      <c r="H130" s="68"/>
      <c r="I130" s="6"/>
      <c r="J130" s="5"/>
      <c r="K130" s="6"/>
    </row>
    <row r="131" spans="1:11" s="43" customFormat="1" x14ac:dyDescent="0.2">
      <c r="A131" s="162" t="s">
        <v>599</v>
      </c>
      <c r="B131" s="71">
        <f>SUM(B127:B130)</f>
        <v>11</v>
      </c>
      <c r="C131" s="40">
        <f>B131/7692</f>
        <v>1.4300572022880914E-3</v>
      </c>
      <c r="D131" s="71">
        <f>SUM(D127:D130)</f>
        <v>13</v>
      </c>
      <c r="E131" s="41">
        <f>D131/9098</f>
        <v>1.4288854693339196E-3</v>
      </c>
      <c r="F131" s="77">
        <f>SUM(F127:F130)</f>
        <v>173</v>
      </c>
      <c r="G131" s="42">
        <f>F131/106134</f>
        <v>1.6300148868411632E-3</v>
      </c>
      <c r="H131" s="71">
        <f>SUM(H127:H130)</f>
        <v>353</v>
      </c>
      <c r="I131" s="41">
        <f>H131/89434</f>
        <v>3.9470447480823845E-3</v>
      </c>
      <c r="J131" s="37">
        <f>IF(D131=0, "-", IF((B131-D131)/D131&lt;10, (B131-D131)/D131, "&gt;999%"))</f>
        <v>-0.15384615384615385</v>
      </c>
      <c r="K131" s="38">
        <f>IF(H131=0, "-", IF((F131-H131)/H131&lt;10, (F131-H131)/H131, "&gt;999%"))</f>
        <v>-0.50991501416430596</v>
      </c>
    </row>
    <row r="132" spans="1:11" x14ac:dyDescent="0.2">
      <c r="B132" s="83"/>
      <c r="D132" s="83"/>
      <c r="F132" s="83"/>
      <c r="H132" s="83"/>
    </row>
    <row r="133" spans="1:11" x14ac:dyDescent="0.2">
      <c r="A133" s="163" t="s">
        <v>143</v>
      </c>
      <c r="B133" s="61" t="s">
        <v>12</v>
      </c>
      <c r="C133" s="62" t="s">
        <v>13</v>
      </c>
      <c r="D133" s="61" t="s">
        <v>12</v>
      </c>
      <c r="E133" s="63" t="s">
        <v>13</v>
      </c>
      <c r="F133" s="62" t="s">
        <v>12</v>
      </c>
      <c r="G133" s="62" t="s">
        <v>13</v>
      </c>
      <c r="H133" s="61" t="s">
        <v>12</v>
      </c>
      <c r="I133" s="63" t="s">
        <v>13</v>
      </c>
      <c r="J133" s="61"/>
      <c r="K133" s="63"/>
    </row>
    <row r="134" spans="1:11" x14ac:dyDescent="0.2">
      <c r="A134" s="7" t="s">
        <v>275</v>
      </c>
      <c r="B134" s="65">
        <v>0</v>
      </c>
      <c r="C134" s="34">
        <f>IF(B146=0, "-", B134/B146)</f>
        <v>0</v>
      </c>
      <c r="D134" s="65">
        <v>1</v>
      </c>
      <c r="E134" s="9">
        <f>IF(D146=0, "-", D134/D146)</f>
        <v>9.0909090909090912E-2</v>
      </c>
      <c r="F134" s="81">
        <v>10</v>
      </c>
      <c r="G134" s="34">
        <f>IF(F146=0, "-", F134/F146)</f>
        <v>6.097560975609756E-2</v>
      </c>
      <c r="H134" s="65">
        <v>13</v>
      </c>
      <c r="I134" s="9">
        <f>IF(H146=0, "-", H134/H146)</f>
        <v>0.12745098039215685</v>
      </c>
      <c r="J134" s="8">
        <f t="shared" ref="J134:J144" si="10">IF(D134=0, "-", IF((B134-D134)/D134&lt;10, (B134-D134)/D134, "&gt;999%"))</f>
        <v>-1</v>
      </c>
      <c r="K134" s="9">
        <f t="shared" ref="K134:K144" si="11">IF(H134=0, "-", IF((F134-H134)/H134&lt;10, (F134-H134)/H134, "&gt;999%"))</f>
        <v>-0.23076923076923078</v>
      </c>
    </row>
    <row r="135" spans="1:11" x14ac:dyDescent="0.2">
      <c r="A135" s="7" t="s">
        <v>276</v>
      </c>
      <c r="B135" s="65">
        <v>4</v>
      </c>
      <c r="C135" s="34">
        <f>IF(B146=0, "-", B135/B146)</f>
        <v>0.30769230769230771</v>
      </c>
      <c r="D135" s="65">
        <v>3</v>
      </c>
      <c r="E135" s="9">
        <f>IF(D146=0, "-", D135/D146)</f>
        <v>0.27272727272727271</v>
      </c>
      <c r="F135" s="81">
        <v>8</v>
      </c>
      <c r="G135" s="34">
        <f>IF(F146=0, "-", F135/F146)</f>
        <v>4.878048780487805E-2</v>
      </c>
      <c r="H135" s="65">
        <v>8</v>
      </c>
      <c r="I135" s="9">
        <f>IF(H146=0, "-", H135/H146)</f>
        <v>7.8431372549019607E-2</v>
      </c>
      <c r="J135" s="8">
        <f t="shared" si="10"/>
        <v>0.33333333333333331</v>
      </c>
      <c r="K135" s="9">
        <f t="shared" si="11"/>
        <v>0</v>
      </c>
    </row>
    <row r="136" spans="1:11" x14ac:dyDescent="0.2">
      <c r="A136" s="7" t="s">
        <v>277</v>
      </c>
      <c r="B136" s="65">
        <v>1</v>
      </c>
      <c r="C136" s="34">
        <f>IF(B146=0, "-", B136/B146)</f>
        <v>7.6923076923076927E-2</v>
      </c>
      <c r="D136" s="65">
        <v>1</v>
      </c>
      <c r="E136" s="9">
        <f>IF(D146=0, "-", D136/D146)</f>
        <v>9.0909090909090912E-2</v>
      </c>
      <c r="F136" s="81">
        <v>21</v>
      </c>
      <c r="G136" s="34">
        <f>IF(F146=0, "-", F136/F146)</f>
        <v>0.12804878048780488</v>
      </c>
      <c r="H136" s="65">
        <v>17</v>
      </c>
      <c r="I136" s="9">
        <f>IF(H146=0, "-", H136/H146)</f>
        <v>0.16666666666666666</v>
      </c>
      <c r="J136" s="8">
        <f t="shared" si="10"/>
        <v>0</v>
      </c>
      <c r="K136" s="9">
        <f t="shared" si="11"/>
        <v>0.23529411764705882</v>
      </c>
    </row>
    <row r="137" spans="1:11" x14ac:dyDescent="0.2">
      <c r="A137" s="7" t="s">
        <v>278</v>
      </c>
      <c r="B137" s="65">
        <v>0</v>
      </c>
      <c r="C137" s="34">
        <f>IF(B146=0, "-", B137/B146)</f>
        <v>0</v>
      </c>
      <c r="D137" s="65">
        <v>0</v>
      </c>
      <c r="E137" s="9">
        <f>IF(D146=0, "-", D137/D146)</f>
        <v>0</v>
      </c>
      <c r="F137" s="81">
        <v>3</v>
      </c>
      <c r="G137" s="34">
        <f>IF(F146=0, "-", F137/F146)</f>
        <v>1.8292682926829267E-2</v>
      </c>
      <c r="H137" s="65">
        <v>3</v>
      </c>
      <c r="I137" s="9">
        <f>IF(H146=0, "-", H137/H146)</f>
        <v>2.9411764705882353E-2</v>
      </c>
      <c r="J137" s="8" t="str">
        <f t="shared" si="10"/>
        <v>-</v>
      </c>
      <c r="K137" s="9">
        <f t="shared" si="11"/>
        <v>0</v>
      </c>
    </row>
    <row r="138" spans="1:11" x14ac:dyDescent="0.2">
      <c r="A138" s="7" t="s">
        <v>279</v>
      </c>
      <c r="B138" s="65">
        <v>0</v>
      </c>
      <c r="C138" s="34">
        <f>IF(B146=0, "-", B138/B146)</f>
        <v>0</v>
      </c>
      <c r="D138" s="65">
        <v>0</v>
      </c>
      <c r="E138" s="9">
        <f>IF(D146=0, "-", D138/D146)</f>
        <v>0</v>
      </c>
      <c r="F138" s="81">
        <v>2</v>
      </c>
      <c r="G138" s="34">
        <f>IF(F146=0, "-", F138/F146)</f>
        <v>1.2195121951219513E-2</v>
      </c>
      <c r="H138" s="65">
        <v>5</v>
      </c>
      <c r="I138" s="9">
        <f>IF(H146=0, "-", H138/H146)</f>
        <v>4.9019607843137254E-2</v>
      </c>
      <c r="J138" s="8" t="str">
        <f t="shared" si="10"/>
        <v>-</v>
      </c>
      <c r="K138" s="9">
        <f t="shared" si="11"/>
        <v>-0.6</v>
      </c>
    </row>
    <row r="139" spans="1:11" x14ac:dyDescent="0.2">
      <c r="A139" s="7" t="s">
        <v>280</v>
      </c>
      <c r="B139" s="65">
        <v>0</v>
      </c>
      <c r="C139" s="34">
        <f>IF(B146=0, "-", B139/B146)</f>
        <v>0</v>
      </c>
      <c r="D139" s="65">
        <v>0</v>
      </c>
      <c r="E139" s="9">
        <f>IF(D146=0, "-", D139/D146)</f>
        <v>0</v>
      </c>
      <c r="F139" s="81">
        <v>1</v>
      </c>
      <c r="G139" s="34">
        <f>IF(F146=0, "-", F139/F146)</f>
        <v>6.0975609756097563E-3</v>
      </c>
      <c r="H139" s="65">
        <v>0</v>
      </c>
      <c r="I139" s="9">
        <f>IF(H146=0, "-", H139/H146)</f>
        <v>0</v>
      </c>
      <c r="J139" s="8" t="str">
        <f t="shared" si="10"/>
        <v>-</v>
      </c>
      <c r="K139" s="9" t="str">
        <f t="shared" si="11"/>
        <v>-</v>
      </c>
    </row>
    <row r="140" spans="1:11" x14ac:dyDescent="0.2">
      <c r="A140" s="7" t="s">
        <v>281</v>
      </c>
      <c r="B140" s="65">
        <v>1</v>
      </c>
      <c r="C140" s="34">
        <f>IF(B146=0, "-", B140/B146)</f>
        <v>7.6923076923076927E-2</v>
      </c>
      <c r="D140" s="65">
        <v>2</v>
      </c>
      <c r="E140" s="9">
        <f>IF(D146=0, "-", D140/D146)</f>
        <v>0.18181818181818182</v>
      </c>
      <c r="F140" s="81">
        <v>15</v>
      </c>
      <c r="G140" s="34">
        <f>IF(F146=0, "-", F140/F146)</f>
        <v>9.1463414634146339E-2</v>
      </c>
      <c r="H140" s="65">
        <v>8</v>
      </c>
      <c r="I140" s="9">
        <f>IF(H146=0, "-", H140/H146)</f>
        <v>7.8431372549019607E-2</v>
      </c>
      <c r="J140" s="8">
        <f t="shared" si="10"/>
        <v>-0.5</v>
      </c>
      <c r="K140" s="9">
        <f t="shared" si="11"/>
        <v>0.875</v>
      </c>
    </row>
    <row r="141" spans="1:11" x14ac:dyDescent="0.2">
      <c r="A141" s="7" t="s">
        <v>282</v>
      </c>
      <c r="B141" s="65">
        <v>0</v>
      </c>
      <c r="C141" s="34">
        <f>IF(B146=0, "-", B141/B146)</f>
        <v>0</v>
      </c>
      <c r="D141" s="65">
        <v>0</v>
      </c>
      <c r="E141" s="9">
        <f>IF(D146=0, "-", D141/D146)</f>
        <v>0</v>
      </c>
      <c r="F141" s="81">
        <v>3</v>
      </c>
      <c r="G141" s="34">
        <f>IF(F146=0, "-", F141/F146)</f>
        <v>1.8292682926829267E-2</v>
      </c>
      <c r="H141" s="65">
        <v>4</v>
      </c>
      <c r="I141" s="9">
        <f>IF(H146=0, "-", H141/H146)</f>
        <v>3.9215686274509803E-2</v>
      </c>
      <c r="J141" s="8" t="str">
        <f t="shared" si="10"/>
        <v>-</v>
      </c>
      <c r="K141" s="9">
        <f t="shared" si="11"/>
        <v>-0.25</v>
      </c>
    </row>
    <row r="142" spans="1:11" x14ac:dyDescent="0.2">
      <c r="A142" s="7" t="s">
        <v>283</v>
      </c>
      <c r="B142" s="65">
        <v>1</v>
      </c>
      <c r="C142" s="34">
        <f>IF(B146=0, "-", B142/B146)</f>
        <v>7.6923076923076927E-2</v>
      </c>
      <c r="D142" s="65">
        <v>4</v>
      </c>
      <c r="E142" s="9">
        <f>IF(D146=0, "-", D142/D146)</f>
        <v>0.36363636363636365</v>
      </c>
      <c r="F142" s="81">
        <v>58</v>
      </c>
      <c r="G142" s="34">
        <f>IF(F146=0, "-", F142/F146)</f>
        <v>0.35365853658536583</v>
      </c>
      <c r="H142" s="65">
        <v>39</v>
      </c>
      <c r="I142" s="9">
        <f>IF(H146=0, "-", H142/H146)</f>
        <v>0.38235294117647056</v>
      </c>
      <c r="J142" s="8">
        <f t="shared" si="10"/>
        <v>-0.75</v>
      </c>
      <c r="K142" s="9">
        <f t="shared" si="11"/>
        <v>0.48717948717948717</v>
      </c>
    </row>
    <row r="143" spans="1:11" x14ac:dyDescent="0.2">
      <c r="A143" s="7" t="s">
        <v>284</v>
      </c>
      <c r="B143" s="65">
        <v>6</v>
      </c>
      <c r="C143" s="34">
        <f>IF(B146=0, "-", B143/B146)</f>
        <v>0.46153846153846156</v>
      </c>
      <c r="D143" s="65">
        <v>0</v>
      </c>
      <c r="E143" s="9">
        <f>IF(D146=0, "-", D143/D146)</f>
        <v>0</v>
      </c>
      <c r="F143" s="81">
        <v>43</v>
      </c>
      <c r="G143" s="34">
        <f>IF(F146=0, "-", F143/F146)</f>
        <v>0.26219512195121952</v>
      </c>
      <c r="H143" s="65">
        <v>0</v>
      </c>
      <c r="I143" s="9">
        <f>IF(H146=0, "-", H143/H146)</f>
        <v>0</v>
      </c>
      <c r="J143" s="8" t="str">
        <f t="shared" si="10"/>
        <v>-</v>
      </c>
      <c r="K143" s="9" t="str">
        <f t="shared" si="11"/>
        <v>-</v>
      </c>
    </row>
    <row r="144" spans="1:11" x14ac:dyDescent="0.2">
      <c r="A144" s="7" t="s">
        <v>285</v>
      </c>
      <c r="B144" s="65">
        <v>0</v>
      </c>
      <c r="C144" s="34">
        <f>IF(B146=0, "-", B144/B146)</f>
        <v>0</v>
      </c>
      <c r="D144" s="65">
        <v>0</v>
      </c>
      <c r="E144" s="9">
        <f>IF(D146=0, "-", D144/D146)</f>
        <v>0</v>
      </c>
      <c r="F144" s="81">
        <v>0</v>
      </c>
      <c r="G144" s="34">
        <f>IF(F146=0, "-", F144/F146)</f>
        <v>0</v>
      </c>
      <c r="H144" s="65">
        <v>5</v>
      </c>
      <c r="I144" s="9">
        <f>IF(H146=0, "-", H144/H146)</f>
        <v>4.9019607843137254E-2</v>
      </c>
      <c r="J144" s="8" t="str">
        <f t="shared" si="10"/>
        <v>-</v>
      </c>
      <c r="K144" s="9">
        <f t="shared" si="11"/>
        <v>-1</v>
      </c>
    </row>
    <row r="145" spans="1:11" x14ac:dyDescent="0.2">
      <c r="A145" s="2"/>
      <c r="B145" s="68"/>
      <c r="C145" s="33"/>
      <c r="D145" s="68"/>
      <c r="E145" s="6"/>
      <c r="F145" s="82"/>
      <c r="G145" s="33"/>
      <c r="H145" s="68"/>
      <c r="I145" s="6"/>
      <c r="J145" s="5"/>
      <c r="K145" s="6"/>
    </row>
    <row r="146" spans="1:11" s="43" customFormat="1" x14ac:dyDescent="0.2">
      <c r="A146" s="162" t="s">
        <v>598</v>
      </c>
      <c r="B146" s="71">
        <f>SUM(B134:B145)</f>
        <v>13</v>
      </c>
      <c r="C146" s="40">
        <f>B146/7692</f>
        <v>1.6900676027041082E-3</v>
      </c>
      <c r="D146" s="71">
        <f>SUM(D134:D145)</f>
        <v>11</v>
      </c>
      <c r="E146" s="41">
        <f>D146/9098</f>
        <v>1.2090569355902396E-3</v>
      </c>
      <c r="F146" s="77">
        <f>SUM(F134:F145)</f>
        <v>164</v>
      </c>
      <c r="G146" s="42">
        <f>F146/106134</f>
        <v>1.5452164245199464E-3</v>
      </c>
      <c r="H146" s="71">
        <f>SUM(H134:H145)</f>
        <v>102</v>
      </c>
      <c r="I146" s="41">
        <f>H146/89434</f>
        <v>1.1405058478878279E-3</v>
      </c>
      <c r="J146" s="37">
        <f>IF(D146=0, "-", IF((B146-D146)/D146&lt;10, (B146-D146)/D146, "&gt;999%"))</f>
        <v>0.18181818181818182</v>
      </c>
      <c r="K146" s="38">
        <f>IF(H146=0, "-", IF((F146-H146)/H146&lt;10, (F146-H146)/H146, "&gt;999%"))</f>
        <v>0.60784313725490191</v>
      </c>
    </row>
    <row r="147" spans="1:11" x14ac:dyDescent="0.2">
      <c r="B147" s="83"/>
      <c r="D147" s="83"/>
      <c r="F147" s="83"/>
      <c r="H147" s="83"/>
    </row>
    <row r="148" spans="1:11" s="43" customFormat="1" x14ac:dyDescent="0.2">
      <c r="A148" s="162" t="s">
        <v>597</v>
      </c>
      <c r="B148" s="71">
        <v>24</v>
      </c>
      <c r="C148" s="40">
        <f>B148/7692</f>
        <v>3.1201248049921998E-3</v>
      </c>
      <c r="D148" s="71">
        <v>24</v>
      </c>
      <c r="E148" s="41">
        <f>D148/9098</f>
        <v>2.6379424049241592E-3</v>
      </c>
      <c r="F148" s="77">
        <v>337</v>
      </c>
      <c r="G148" s="42">
        <f>F148/106134</f>
        <v>3.1752313113611094E-3</v>
      </c>
      <c r="H148" s="71">
        <v>455</v>
      </c>
      <c r="I148" s="41">
        <f>H148/89434</f>
        <v>5.087550595970213E-3</v>
      </c>
      <c r="J148" s="37">
        <f>IF(D148=0, "-", IF((B148-D148)/D148&lt;10, (B148-D148)/D148, "&gt;999%"))</f>
        <v>0</v>
      </c>
      <c r="K148" s="38">
        <f>IF(H148=0, "-", IF((F148-H148)/H148&lt;10, (F148-H148)/H148, "&gt;999%"))</f>
        <v>-0.25934065934065936</v>
      </c>
    </row>
    <row r="149" spans="1:11" x14ac:dyDescent="0.2">
      <c r="B149" s="83"/>
      <c r="D149" s="83"/>
      <c r="F149" s="83"/>
      <c r="H149" s="83"/>
    </row>
    <row r="150" spans="1:11" ht="15.75" x14ac:dyDescent="0.25">
      <c r="A150" s="164" t="s">
        <v>116</v>
      </c>
      <c r="B150" s="196" t="s">
        <v>1</v>
      </c>
      <c r="C150" s="200"/>
      <c r="D150" s="200"/>
      <c r="E150" s="197"/>
      <c r="F150" s="196" t="s">
        <v>14</v>
      </c>
      <c r="G150" s="200"/>
      <c r="H150" s="200"/>
      <c r="I150" s="197"/>
      <c r="J150" s="196" t="s">
        <v>15</v>
      </c>
      <c r="K150" s="197"/>
    </row>
    <row r="151" spans="1:11" x14ac:dyDescent="0.2">
      <c r="A151" s="22"/>
      <c r="B151" s="196">
        <f>VALUE(RIGHT($B$2, 4))</f>
        <v>2021</v>
      </c>
      <c r="C151" s="197"/>
      <c r="D151" s="196">
        <f>B151-1</f>
        <v>2020</v>
      </c>
      <c r="E151" s="204"/>
      <c r="F151" s="196">
        <f>B151</f>
        <v>2021</v>
      </c>
      <c r="G151" s="204"/>
      <c r="H151" s="196">
        <f>D151</f>
        <v>2020</v>
      </c>
      <c r="I151" s="204"/>
      <c r="J151" s="140" t="s">
        <v>4</v>
      </c>
      <c r="K151" s="141" t="s">
        <v>2</v>
      </c>
    </row>
    <row r="152" spans="1:11" x14ac:dyDescent="0.2">
      <c r="A152" s="163" t="s">
        <v>144</v>
      </c>
      <c r="B152" s="61" t="s">
        <v>12</v>
      </c>
      <c r="C152" s="62" t="s">
        <v>13</v>
      </c>
      <c r="D152" s="61" t="s">
        <v>12</v>
      </c>
      <c r="E152" s="63" t="s">
        <v>13</v>
      </c>
      <c r="F152" s="62" t="s">
        <v>12</v>
      </c>
      <c r="G152" s="62" t="s">
        <v>13</v>
      </c>
      <c r="H152" s="61" t="s">
        <v>12</v>
      </c>
      <c r="I152" s="63" t="s">
        <v>13</v>
      </c>
      <c r="J152" s="61"/>
      <c r="K152" s="63"/>
    </row>
    <row r="153" spans="1:11" x14ac:dyDescent="0.2">
      <c r="A153" s="7" t="s">
        <v>286</v>
      </c>
      <c r="B153" s="65">
        <v>1</v>
      </c>
      <c r="C153" s="34">
        <f>IF(B155=0, "-", B153/B155)</f>
        <v>1</v>
      </c>
      <c r="D153" s="65">
        <v>0</v>
      </c>
      <c r="E153" s="9" t="str">
        <f>IF(D155=0, "-", D153/D155)</f>
        <v>-</v>
      </c>
      <c r="F153" s="81">
        <v>9</v>
      </c>
      <c r="G153" s="34">
        <f>IF(F155=0, "-", F153/F155)</f>
        <v>1</v>
      </c>
      <c r="H153" s="65">
        <v>14</v>
      </c>
      <c r="I153" s="9">
        <f>IF(H155=0, "-", H153/H155)</f>
        <v>1</v>
      </c>
      <c r="J153" s="8" t="str">
        <f>IF(D153=0, "-", IF((B153-D153)/D153&lt;10, (B153-D153)/D153, "&gt;999%"))</f>
        <v>-</v>
      </c>
      <c r="K153" s="9">
        <f>IF(H153=0, "-", IF((F153-H153)/H153&lt;10, (F153-H153)/H153, "&gt;999%"))</f>
        <v>-0.35714285714285715</v>
      </c>
    </row>
    <row r="154" spans="1:11" x14ac:dyDescent="0.2">
      <c r="A154" s="2"/>
      <c r="B154" s="68"/>
      <c r="C154" s="33"/>
      <c r="D154" s="68"/>
      <c r="E154" s="6"/>
      <c r="F154" s="82"/>
      <c r="G154" s="33"/>
      <c r="H154" s="68"/>
      <c r="I154" s="6"/>
      <c r="J154" s="5"/>
      <c r="K154" s="6"/>
    </row>
    <row r="155" spans="1:11" s="43" customFormat="1" x14ac:dyDescent="0.2">
      <c r="A155" s="162" t="s">
        <v>596</v>
      </c>
      <c r="B155" s="71">
        <f>SUM(B153:B154)</f>
        <v>1</v>
      </c>
      <c r="C155" s="40">
        <f>B155/7692</f>
        <v>1.3000520020800833E-4</v>
      </c>
      <c r="D155" s="71">
        <f>SUM(D153:D154)</f>
        <v>0</v>
      </c>
      <c r="E155" s="41">
        <f>D155/9098</f>
        <v>0</v>
      </c>
      <c r="F155" s="77">
        <f>SUM(F153:F154)</f>
        <v>9</v>
      </c>
      <c r="G155" s="42">
        <f>F155/106134</f>
        <v>8.4798462321216572E-5</v>
      </c>
      <c r="H155" s="71">
        <f>SUM(H153:H154)</f>
        <v>14</v>
      </c>
      <c r="I155" s="41">
        <f>H155/89434</f>
        <v>1.5654001833754501E-4</v>
      </c>
      <c r="J155" s="37" t="str">
        <f>IF(D155=0, "-", IF((B155-D155)/D155&lt;10, (B155-D155)/D155, "&gt;999%"))</f>
        <v>-</v>
      </c>
      <c r="K155" s="38">
        <f>IF(H155=0, "-", IF((F155-H155)/H155&lt;10, (F155-H155)/H155, "&gt;999%"))</f>
        <v>-0.35714285714285715</v>
      </c>
    </row>
    <row r="156" spans="1:11" x14ac:dyDescent="0.2">
      <c r="B156" s="83"/>
      <c r="D156" s="83"/>
      <c r="F156" s="83"/>
      <c r="H156" s="83"/>
    </row>
    <row r="157" spans="1:11" x14ac:dyDescent="0.2">
      <c r="A157" s="163" t="s">
        <v>145</v>
      </c>
      <c r="B157" s="61" t="s">
        <v>12</v>
      </c>
      <c r="C157" s="62" t="s">
        <v>13</v>
      </c>
      <c r="D157" s="61" t="s">
        <v>12</v>
      </c>
      <c r="E157" s="63" t="s">
        <v>13</v>
      </c>
      <c r="F157" s="62" t="s">
        <v>12</v>
      </c>
      <c r="G157" s="62" t="s">
        <v>13</v>
      </c>
      <c r="H157" s="61" t="s">
        <v>12</v>
      </c>
      <c r="I157" s="63" t="s">
        <v>13</v>
      </c>
      <c r="J157" s="61"/>
      <c r="K157" s="63"/>
    </row>
    <row r="158" spans="1:11" x14ac:dyDescent="0.2">
      <c r="A158" s="7" t="s">
        <v>287</v>
      </c>
      <c r="B158" s="65">
        <v>1</v>
      </c>
      <c r="C158" s="34">
        <f>IF(B169=0, "-", B158/B169)</f>
        <v>1</v>
      </c>
      <c r="D158" s="65">
        <v>0</v>
      </c>
      <c r="E158" s="9">
        <f>IF(D169=0, "-", D158/D169)</f>
        <v>0</v>
      </c>
      <c r="F158" s="81">
        <v>3</v>
      </c>
      <c r="G158" s="34">
        <f>IF(F169=0, "-", F158/F169)</f>
        <v>0.1</v>
      </c>
      <c r="H158" s="65">
        <v>0</v>
      </c>
      <c r="I158" s="9">
        <f>IF(H169=0, "-", H158/H169)</f>
        <v>0</v>
      </c>
      <c r="J158" s="8" t="str">
        <f t="shared" ref="J158:J167" si="12">IF(D158=0, "-", IF((B158-D158)/D158&lt;10, (B158-D158)/D158, "&gt;999%"))</f>
        <v>-</v>
      </c>
      <c r="K158" s="9" t="str">
        <f t="shared" ref="K158:K167" si="13">IF(H158=0, "-", IF((F158-H158)/H158&lt;10, (F158-H158)/H158, "&gt;999%"))</f>
        <v>-</v>
      </c>
    </row>
    <row r="159" spans="1:11" x14ac:dyDescent="0.2">
      <c r="A159" s="7" t="s">
        <v>288</v>
      </c>
      <c r="B159" s="65">
        <v>0</v>
      </c>
      <c r="C159" s="34">
        <f>IF(B169=0, "-", B159/B169)</f>
        <v>0</v>
      </c>
      <c r="D159" s="65">
        <v>0</v>
      </c>
      <c r="E159" s="9">
        <f>IF(D169=0, "-", D159/D169)</f>
        <v>0</v>
      </c>
      <c r="F159" s="81">
        <v>1</v>
      </c>
      <c r="G159" s="34">
        <f>IF(F169=0, "-", F159/F169)</f>
        <v>3.3333333333333333E-2</v>
      </c>
      <c r="H159" s="65">
        <v>2</v>
      </c>
      <c r="I159" s="9">
        <f>IF(H169=0, "-", H159/H169)</f>
        <v>7.407407407407407E-2</v>
      </c>
      <c r="J159" s="8" t="str">
        <f t="shared" si="12"/>
        <v>-</v>
      </c>
      <c r="K159" s="9">
        <f t="shared" si="13"/>
        <v>-0.5</v>
      </c>
    </row>
    <row r="160" spans="1:11" x14ac:dyDescent="0.2">
      <c r="A160" s="7" t="s">
        <v>289</v>
      </c>
      <c r="B160" s="65">
        <v>0</v>
      </c>
      <c r="C160" s="34">
        <f>IF(B169=0, "-", B160/B169)</f>
        <v>0</v>
      </c>
      <c r="D160" s="65">
        <v>0</v>
      </c>
      <c r="E160" s="9">
        <f>IF(D169=0, "-", D160/D169)</f>
        <v>0</v>
      </c>
      <c r="F160" s="81">
        <v>2</v>
      </c>
      <c r="G160" s="34">
        <f>IF(F169=0, "-", F160/F169)</f>
        <v>6.6666666666666666E-2</v>
      </c>
      <c r="H160" s="65">
        <v>0</v>
      </c>
      <c r="I160" s="9">
        <f>IF(H169=0, "-", H160/H169)</f>
        <v>0</v>
      </c>
      <c r="J160" s="8" t="str">
        <f t="shared" si="12"/>
        <v>-</v>
      </c>
      <c r="K160" s="9" t="str">
        <f t="shared" si="13"/>
        <v>-</v>
      </c>
    </row>
    <row r="161" spans="1:11" x14ac:dyDescent="0.2">
      <c r="A161" s="7" t="s">
        <v>290</v>
      </c>
      <c r="B161" s="65">
        <v>0</v>
      </c>
      <c r="C161" s="34">
        <f>IF(B169=0, "-", B161/B169)</f>
        <v>0</v>
      </c>
      <c r="D161" s="65">
        <v>0</v>
      </c>
      <c r="E161" s="9">
        <f>IF(D169=0, "-", D161/D169)</f>
        <v>0</v>
      </c>
      <c r="F161" s="81">
        <v>4</v>
      </c>
      <c r="G161" s="34">
        <f>IF(F169=0, "-", F161/F169)</f>
        <v>0.13333333333333333</v>
      </c>
      <c r="H161" s="65">
        <v>5</v>
      </c>
      <c r="I161" s="9">
        <f>IF(H169=0, "-", H161/H169)</f>
        <v>0.18518518518518517</v>
      </c>
      <c r="J161" s="8" t="str">
        <f t="shared" si="12"/>
        <v>-</v>
      </c>
      <c r="K161" s="9">
        <f t="shared" si="13"/>
        <v>-0.2</v>
      </c>
    </row>
    <row r="162" spans="1:11" x14ac:dyDescent="0.2">
      <c r="A162" s="7" t="s">
        <v>291</v>
      </c>
      <c r="B162" s="65">
        <v>0</v>
      </c>
      <c r="C162" s="34">
        <f>IF(B169=0, "-", B162/B169)</f>
        <v>0</v>
      </c>
      <c r="D162" s="65">
        <v>0</v>
      </c>
      <c r="E162" s="9">
        <f>IF(D169=0, "-", D162/D169)</f>
        <v>0</v>
      </c>
      <c r="F162" s="81">
        <v>2</v>
      </c>
      <c r="G162" s="34">
        <f>IF(F169=0, "-", F162/F169)</f>
        <v>6.6666666666666666E-2</v>
      </c>
      <c r="H162" s="65">
        <v>5</v>
      </c>
      <c r="I162" s="9">
        <f>IF(H169=0, "-", H162/H169)</f>
        <v>0.18518518518518517</v>
      </c>
      <c r="J162" s="8" t="str">
        <f t="shared" si="12"/>
        <v>-</v>
      </c>
      <c r="K162" s="9">
        <f t="shared" si="13"/>
        <v>-0.6</v>
      </c>
    </row>
    <row r="163" spans="1:11" x14ac:dyDescent="0.2">
      <c r="A163" s="7" t="s">
        <v>292</v>
      </c>
      <c r="B163" s="65">
        <v>0</v>
      </c>
      <c r="C163" s="34">
        <f>IF(B169=0, "-", B163/B169)</f>
        <v>0</v>
      </c>
      <c r="D163" s="65">
        <v>0</v>
      </c>
      <c r="E163" s="9">
        <f>IF(D169=0, "-", D163/D169)</f>
        <v>0</v>
      </c>
      <c r="F163" s="81">
        <v>3</v>
      </c>
      <c r="G163" s="34">
        <f>IF(F169=0, "-", F163/F169)</f>
        <v>0.1</v>
      </c>
      <c r="H163" s="65">
        <v>1</v>
      </c>
      <c r="I163" s="9">
        <f>IF(H169=0, "-", H163/H169)</f>
        <v>3.7037037037037035E-2</v>
      </c>
      <c r="J163" s="8" t="str">
        <f t="shared" si="12"/>
        <v>-</v>
      </c>
      <c r="K163" s="9">
        <f t="shared" si="13"/>
        <v>2</v>
      </c>
    </row>
    <row r="164" spans="1:11" x14ac:dyDescent="0.2">
      <c r="A164" s="7" t="s">
        <v>293</v>
      </c>
      <c r="B164" s="65">
        <v>0</v>
      </c>
      <c r="C164" s="34">
        <f>IF(B169=0, "-", B164/B169)</f>
        <v>0</v>
      </c>
      <c r="D164" s="65">
        <v>0</v>
      </c>
      <c r="E164" s="9">
        <f>IF(D169=0, "-", D164/D169)</f>
        <v>0</v>
      </c>
      <c r="F164" s="81">
        <v>0</v>
      </c>
      <c r="G164" s="34">
        <f>IF(F169=0, "-", F164/F169)</f>
        <v>0</v>
      </c>
      <c r="H164" s="65">
        <v>5</v>
      </c>
      <c r="I164" s="9">
        <f>IF(H169=0, "-", H164/H169)</f>
        <v>0.18518518518518517</v>
      </c>
      <c r="J164" s="8" t="str">
        <f t="shared" si="12"/>
        <v>-</v>
      </c>
      <c r="K164" s="9">
        <f t="shared" si="13"/>
        <v>-1</v>
      </c>
    </row>
    <row r="165" spans="1:11" x14ac:dyDescent="0.2">
      <c r="A165" s="7" t="s">
        <v>294</v>
      </c>
      <c r="B165" s="65">
        <v>0</v>
      </c>
      <c r="C165" s="34">
        <f>IF(B169=0, "-", B165/B169)</f>
        <v>0</v>
      </c>
      <c r="D165" s="65">
        <v>1</v>
      </c>
      <c r="E165" s="9">
        <f>IF(D169=0, "-", D165/D169)</f>
        <v>0.5</v>
      </c>
      <c r="F165" s="81">
        <v>11</v>
      </c>
      <c r="G165" s="34">
        <f>IF(F169=0, "-", F165/F169)</f>
        <v>0.36666666666666664</v>
      </c>
      <c r="H165" s="65">
        <v>7</v>
      </c>
      <c r="I165" s="9">
        <f>IF(H169=0, "-", H165/H169)</f>
        <v>0.25925925925925924</v>
      </c>
      <c r="J165" s="8">
        <f t="shared" si="12"/>
        <v>-1</v>
      </c>
      <c r="K165" s="9">
        <f t="shared" si="13"/>
        <v>0.5714285714285714</v>
      </c>
    </row>
    <row r="166" spans="1:11" x14ac:dyDescent="0.2">
      <c r="A166" s="7" t="s">
        <v>295</v>
      </c>
      <c r="B166" s="65">
        <v>0</v>
      </c>
      <c r="C166" s="34">
        <f>IF(B169=0, "-", B166/B169)</f>
        <v>0</v>
      </c>
      <c r="D166" s="65">
        <v>1</v>
      </c>
      <c r="E166" s="9">
        <f>IF(D169=0, "-", D166/D169)</f>
        <v>0.5</v>
      </c>
      <c r="F166" s="81">
        <v>2</v>
      </c>
      <c r="G166" s="34">
        <f>IF(F169=0, "-", F166/F169)</f>
        <v>6.6666666666666666E-2</v>
      </c>
      <c r="H166" s="65">
        <v>2</v>
      </c>
      <c r="I166" s="9">
        <f>IF(H169=0, "-", H166/H169)</f>
        <v>7.407407407407407E-2</v>
      </c>
      <c r="J166" s="8">
        <f t="shared" si="12"/>
        <v>-1</v>
      </c>
      <c r="K166" s="9">
        <f t="shared" si="13"/>
        <v>0</v>
      </c>
    </row>
    <row r="167" spans="1:11" x14ac:dyDescent="0.2">
      <c r="A167" s="7" t="s">
        <v>296</v>
      </c>
      <c r="B167" s="65">
        <v>0</v>
      </c>
      <c r="C167" s="34">
        <f>IF(B169=0, "-", B167/B169)</f>
        <v>0</v>
      </c>
      <c r="D167" s="65">
        <v>0</v>
      </c>
      <c r="E167" s="9">
        <f>IF(D169=0, "-", D167/D169)</f>
        <v>0</v>
      </c>
      <c r="F167" s="81">
        <v>2</v>
      </c>
      <c r="G167" s="34">
        <f>IF(F169=0, "-", F167/F169)</f>
        <v>6.6666666666666666E-2</v>
      </c>
      <c r="H167" s="65">
        <v>0</v>
      </c>
      <c r="I167" s="9">
        <f>IF(H169=0, "-", H167/H169)</f>
        <v>0</v>
      </c>
      <c r="J167" s="8" t="str">
        <f t="shared" si="12"/>
        <v>-</v>
      </c>
      <c r="K167" s="9" t="str">
        <f t="shared" si="13"/>
        <v>-</v>
      </c>
    </row>
    <row r="168" spans="1:11" x14ac:dyDescent="0.2">
      <c r="A168" s="2"/>
      <c r="B168" s="68"/>
      <c r="C168" s="33"/>
      <c r="D168" s="68"/>
      <c r="E168" s="6"/>
      <c r="F168" s="82"/>
      <c r="G168" s="33"/>
      <c r="H168" s="68"/>
      <c r="I168" s="6"/>
      <c r="J168" s="5"/>
      <c r="K168" s="6"/>
    </row>
    <row r="169" spans="1:11" s="43" customFormat="1" x14ac:dyDescent="0.2">
      <c r="A169" s="162" t="s">
        <v>595</v>
      </c>
      <c r="B169" s="71">
        <f>SUM(B158:B168)</f>
        <v>1</v>
      </c>
      <c r="C169" s="40">
        <f>B169/7692</f>
        <v>1.3000520020800833E-4</v>
      </c>
      <c r="D169" s="71">
        <f>SUM(D158:D168)</f>
        <v>2</v>
      </c>
      <c r="E169" s="41">
        <f>D169/9098</f>
        <v>2.1982853374367993E-4</v>
      </c>
      <c r="F169" s="77">
        <f>SUM(F158:F168)</f>
        <v>30</v>
      </c>
      <c r="G169" s="42">
        <f>F169/106134</f>
        <v>2.8266154107072194E-4</v>
      </c>
      <c r="H169" s="71">
        <f>SUM(H158:H168)</f>
        <v>27</v>
      </c>
      <c r="I169" s="41">
        <f>H169/89434</f>
        <v>3.0189860679383679E-4</v>
      </c>
      <c r="J169" s="37">
        <f>IF(D169=0, "-", IF((B169-D169)/D169&lt;10, (B169-D169)/D169, "&gt;999%"))</f>
        <v>-0.5</v>
      </c>
      <c r="K169" s="38">
        <f>IF(H169=0, "-", IF((F169-H169)/H169&lt;10, (F169-H169)/H169, "&gt;999%"))</f>
        <v>0.1111111111111111</v>
      </c>
    </row>
    <row r="170" spans="1:11" x14ac:dyDescent="0.2">
      <c r="B170" s="83"/>
      <c r="D170" s="83"/>
      <c r="F170" s="83"/>
      <c r="H170" s="83"/>
    </row>
    <row r="171" spans="1:11" s="43" customFormat="1" x14ac:dyDescent="0.2">
      <c r="A171" s="162" t="s">
        <v>594</v>
      </c>
      <c r="B171" s="71">
        <v>2</v>
      </c>
      <c r="C171" s="40">
        <f>B171/7692</f>
        <v>2.6001040041601667E-4</v>
      </c>
      <c r="D171" s="71">
        <v>2</v>
      </c>
      <c r="E171" s="41">
        <f>D171/9098</f>
        <v>2.1982853374367993E-4</v>
      </c>
      <c r="F171" s="77">
        <v>39</v>
      </c>
      <c r="G171" s="42">
        <f>F171/106134</f>
        <v>3.6746000339193849E-4</v>
      </c>
      <c r="H171" s="71">
        <v>41</v>
      </c>
      <c r="I171" s="41">
        <f>H171/89434</f>
        <v>4.584386251313818E-4</v>
      </c>
      <c r="J171" s="37">
        <f>IF(D171=0, "-", IF((B171-D171)/D171&lt;10, (B171-D171)/D171, "&gt;999%"))</f>
        <v>0</v>
      </c>
      <c r="K171" s="38">
        <f>IF(H171=0, "-", IF((F171-H171)/H171&lt;10, (F171-H171)/H171, "&gt;999%"))</f>
        <v>-4.878048780487805E-2</v>
      </c>
    </row>
    <row r="172" spans="1:11" x14ac:dyDescent="0.2">
      <c r="B172" s="83"/>
      <c r="D172" s="83"/>
      <c r="F172" s="83"/>
      <c r="H172" s="83"/>
    </row>
    <row r="173" spans="1:11" ht="15.75" x14ac:dyDescent="0.25">
      <c r="A173" s="164" t="s">
        <v>117</v>
      </c>
      <c r="B173" s="196" t="s">
        <v>1</v>
      </c>
      <c r="C173" s="200"/>
      <c r="D173" s="200"/>
      <c r="E173" s="197"/>
      <c r="F173" s="196" t="s">
        <v>14</v>
      </c>
      <c r="G173" s="200"/>
      <c r="H173" s="200"/>
      <c r="I173" s="197"/>
      <c r="J173" s="196" t="s">
        <v>15</v>
      </c>
      <c r="K173" s="197"/>
    </row>
    <row r="174" spans="1:11" x14ac:dyDescent="0.2">
      <c r="A174" s="22"/>
      <c r="B174" s="196">
        <f>VALUE(RIGHT($B$2, 4))</f>
        <v>2021</v>
      </c>
      <c r="C174" s="197"/>
      <c r="D174" s="196">
        <f>B174-1</f>
        <v>2020</v>
      </c>
      <c r="E174" s="204"/>
      <c r="F174" s="196">
        <f>B174</f>
        <v>2021</v>
      </c>
      <c r="G174" s="204"/>
      <c r="H174" s="196">
        <f>D174</f>
        <v>2020</v>
      </c>
      <c r="I174" s="204"/>
      <c r="J174" s="140" t="s">
        <v>4</v>
      </c>
      <c r="K174" s="141" t="s">
        <v>2</v>
      </c>
    </row>
    <row r="175" spans="1:11" x14ac:dyDescent="0.2">
      <c r="A175" s="163" t="s">
        <v>146</v>
      </c>
      <c r="B175" s="61" t="s">
        <v>12</v>
      </c>
      <c r="C175" s="62" t="s">
        <v>13</v>
      </c>
      <c r="D175" s="61" t="s">
        <v>12</v>
      </c>
      <c r="E175" s="63" t="s">
        <v>13</v>
      </c>
      <c r="F175" s="62" t="s">
        <v>12</v>
      </c>
      <c r="G175" s="62" t="s">
        <v>13</v>
      </c>
      <c r="H175" s="61" t="s">
        <v>12</v>
      </c>
      <c r="I175" s="63" t="s">
        <v>13</v>
      </c>
      <c r="J175" s="61"/>
      <c r="K175" s="63"/>
    </row>
    <row r="176" spans="1:11" x14ac:dyDescent="0.2">
      <c r="A176" s="7" t="s">
        <v>297</v>
      </c>
      <c r="B176" s="65">
        <v>11</v>
      </c>
      <c r="C176" s="34">
        <f>IF(B186=0, "-", B176/B186)</f>
        <v>0.13580246913580246</v>
      </c>
      <c r="D176" s="65">
        <v>4</v>
      </c>
      <c r="E176" s="9">
        <f>IF(D186=0, "-", D176/D186)</f>
        <v>0.125</v>
      </c>
      <c r="F176" s="81">
        <v>92</v>
      </c>
      <c r="G176" s="34">
        <f>IF(F186=0, "-", F176/F186)</f>
        <v>0.11734693877551021</v>
      </c>
      <c r="H176" s="65">
        <v>84</v>
      </c>
      <c r="I176" s="9">
        <f>IF(H186=0, "-", H176/H186)</f>
        <v>0.13976705490848584</v>
      </c>
      <c r="J176" s="8">
        <f t="shared" ref="J176:J184" si="14">IF(D176=0, "-", IF((B176-D176)/D176&lt;10, (B176-D176)/D176, "&gt;999%"))</f>
        <v>1.75</v>
      </c>
      <c r="K176" s="9">
        <f t="shared" ref="K176:K184" si="15">IF(H176=0, "-", IF((F176-H176)/H176&lt;10, (F176-H176)/H176, "&gt;999%"))</f>
        <v>9.5238095238095233E-2</v>
      </c>
    </row>
    <row r="177" spans="1:11" x14ac:dyDescent="0.2">
      <c r="A177" s="7" t="s">
        <v>298</v>
      </c>
      <c r="B177" s="65">
        <v>0</v>
      </c>
      <c r="C177" s="34">
        <f>IF(B186=0, "-", B177/B186)</f>
        <v>0</v>
      </c>
      <c r="D177" s="65">
        <v>4</v>
      </c>
      <c r="E177" s="9">
        <f>IF(D186=0, "-", D177/D186)</f>
        <v>0.125</v>
      </c>
      <c r="F177" s="81">
        <v>29</v>
      </c>
      <c r="G177" s="34">
        <f>IF(F186=0, "-", F177/F186)</f>
        <v>3.6989795918367346E-2</v>
      </c>
      <c r="H177" s="65">
        <v>56</v>
      </c>
      <c r="I177" s="9">
        <f>IF(H186=0, "-", H177/H186)</f>
        <v>9.3178036605657238E-2</v>
      </c>
      <c r="J177" s="8">
        <f t="shared" si="14"/>
        <v>-1</v>
      </c>
      <c r="K177" s="9">
        <f t="shared" si="15"/>
        <v>-0.48214285714285715</v>
      </c>
    </row>
    <row r="178" spans="1:11" x14ac:dyDescent="0.2">
      <c r="A178" s="7" t="s">
        <v>299</v>
      </c>
      <c r="B178" s="65">
        <v>7</v>
      </c>
      <c r="C178" s="34">
        <f>IF(B186=0, "-", B178/B186)</f>
        <v>8.6419753086419748E-2</v>
      </c>
      <c r="D178" s="65">
        <v>0</v>
      </c>
      <c r="E178" s="9">
        <f>IF(D186=0, "-", D178/D186)</f>
        <v>0</v>
      </c>
      <c r="F178" s="81">
        <v>47</v>
      </c>
      <c r="G178" s="34">
        <f>IF(F186=0, "-", F178/F186)</f>
        <v>5.9948979591836732E-2</v>
      </c>
      <c r="H178" s="65">
        <v>0</v>
      </c>
      <c r="I178" s="9">
        <f>IF(H186=0, "-", H178/H186)</f>
        <v>0</v>
      </c>
      <c r="J178" s="8" t="str">
        <f t="shared" si="14"/>
        <v>-</v>
      </c>
      <c r="K178" s="9" t="str">
        <f t="shared" si="15"/>
        <v>-</v>
      </c>
    </row>
    <row r="179" spans="1:11" x14ac:dyDescent="0.2">
      <c r="A179" s="7" t="s">
        <v>300</v>
      </c>
      <c r="B179" s="65">
        <v>58</v>
      </c>
      <c r="C179" s="34">
        <f>IF(B186=0, "-", B179/B186)</f>
        <v>0.71604938271604934</v>
      </c>
      <c r="D179" s="65">
        <v>14</v>
      </c>
      <c r="E179" s="9">
        <f>IF(D186=0, "-", D179/D186)</f>
        <v>0.4375</v>
      </c>
      <c r="F179" s="81">
        <v>499</v>
      </c>
      <c r="G179" s="34">
        <f>IF(F186=0, "-", F179/F186)</f>
        <v>0.63647959183673475</v>
      </c>
      <c r="H179" s="65">
        <v>377</v>
      </c>
      <c r="I179" s="9">
        <f>IF(H186=0, "-", H179/H186)</f>
        <v>0.62728785357737105</v>
      </c>
      <c r="J179" s="8">
        <f t="shared" si="14"/>
        <v>3.1428571428571428</v>
      </c>
      <c r="K179" s="9">
        <f t="shared" si="15"/>
        <v>0.32360742705570295</v>
      </c>
    </row>
    <row r="180" spans="1:11" x14ac:dyDescent="0.2">
      <c r="A180" s="7" t="s">
        <v>301</v>
      </c>
      <c r="B180" s="65">
        <v>3</v>
      </c>
      <c r="C180" s="34">
        <f>IF(B186=0, "-", B180/B186)</f>
        <v>3.7037037037037035E-2</v>
      </c>
      <c r="D180" s="65">
        <v>7</v>
      </c>
      <c r="E180" s="9">
        <f>IF(D186=0, "-", D180/D186)</f>
        <v>0.21875</v>
      </c>
      <c r="F180" s="81">
        <v>60</v>
      </c>
      <c r="G180" s="34">
        <f>IF(F186=0, "-", F180/F186)</f>
        <v>7.6530612244897961E-2</v>
      </c>
      <c r="H180" s="65">
        <v>53</v>
      </c>
      <c r="I180" s="9">
        <f>IF(H186=0, "-", H180/H186)</f>
        <v>8.8186356073211319E-2</v>
      </c>
      <c r="J180" s="8">
        <f t="shared" si="14"/>
        <v>-0.5714285714285714</v>
      </c>
      <c r="K180" s="9">
        <f t="shared" si="15"/>
        <v>0.13207547169811321</v>
      </c>
    </row>
    <row r="181" spans="1:11" x14ac:dyDescent="0.2">
      <c r="A181" s="7" t="s">
        <v>302</v>
      </c>
      <c r="B181" s="65">
        <v>0</v>
      </c>
      <c r="C181" s="34">
        <f>IF(B186=0, "-", B181/B186)</f>
        <v>0</v>
      </c>
      <c r="D181" s="65">
        <v>0</v>
      </c>
      <c r="E181" s="9">
        <f>IF(D186=0, "-", D181/D186)</f>
        <v>0</v>
      </c>
      <c r="F181" s="81">
        <v>0</v>
      </c>
      <c r="G181" s="34">
        <f>IF(F186=0, "-", F181/F186)</f>
        <v>0</v>
      </c>
      <c r="H181" s="65">
        <v>9</v>
      </c>
      <c r="I181" s="9">
        <f>IF(H186=0, "-", H181/H186)</f>
        <v>1.4975041597337771E-2</v>
      </c>
      <c r="J181" s="8" t="str">
        <f t="shared" si="14"/>
        <v>-</v>
      </c>
      <c r="K181" s="9">
        <f t="shared" si="15"/>
        <v>-1</v>
      </c>
    </row>
    <row r="182" spans="1:11" x14ac:dyDescent="0.2">
      <c r="A182" s="7" t="s">
        <v>303</v>
      </c>
      <c r="B182" s="65">
        <v>1</v>
      </c>
      <c r="C182" s="34">
        <f>IF(B186=0, "-", B182/B186)</f>
        <v>1.2345679012345678E-2</v>
      </c>
      <c r="D182" s="65">
        <v>2</v>
      </c>
      <c r="E182" s="9">
        <f>IF(D186=0, "-", D182/D186)</f>
        <v>6.25E-2</v>
      </c>
      <c r="F182" s="81">
        <v>12</v>
      </c>
      <c r="G182" s="34">
        <f>IF(F186=0, "-", F182/F186)</f>
        <v>1.5306122448979591E-2</v>
      </c>
      <c r="H182" s="65">
        <v>20</v>
      </c>
      <c r="I182" s="9">
        <f>IF(H186=0, "-", H182/H186)</f>
        <v>3.3277870216306155E-2</v>
      </c>
      <c r="J182" s="8">
        <f t="shared" si="14"/>
        <v>-0.5</v>
      </c>
      <c r="K182" s="9">
        <f t="shared" si="15"/>
        <v>-0.4</v>
      </c>
    </row>
    <row r="183" spans="1:11" x14ac:dyDescent="0.2">
      <c r="A183" s="7" t="s">
        <v>304</v>
      </c>
      <c r="B183" s="65">
        <v>0</v>
      </c>
      <c r="C183" s="34">
        <f>IF(B186=0, "-", B183/B186)</f>
        <v>0</v>
      </c>
      <c r="D183" s="65">
        <v>0</v>
      </c>
      <c r="E183" s="9">
        <f>IF(D186=0, "-", D183/D186)</f>
        <v>0</v>
      </c>
      <c r="F183" s="81">
        <v>6</v>
      </c>
      <c r="G183" s="34">
        <f>IF(F186=0, "-", F183/F186)</f>
        <v>7.6530612244897957E-3</v>
      </c>
      <c r="H183" s="65">
        <v>0</v>
      </c>
      <c r="I183" s="9">
        <f>IF(H186=0, "-", H183/H186)</f>
        <v>0</v>
      </c>
      <c r="J183" s="8" t="str">
        <f t="shared" si="14"/>
        <v>-</v>
      </c>
      <c r="K183" s="9" t="str">
        <f t="shared" si="15"/>
        <v>-</v>
      </c>
    </row>
    <row r="184" spans="1:11" x14ac:dyDescent="0.2">
      <c r="A184" s="7" t="s">
        <v>305</v>
      </c>
      <c r="B184" s="65">
        <v>1</v>
      </c>
      <c r="C184" s="34">
        <f>IF(B186=0, "-", B184/B186)</f>
        <v>1.2345679012345678E-2</v>
      </c>
      <c r="D184" s="65">
        <v>1</v>
      </c>
      <c r="E184" s="9">
        <f>IF(D186=0, "-", D184/D186)</f>
        <v>3.125E-2</v>
      </c>
      <c r="F184" s="81">
        <v>39</v>
      </c>
      <c r="G184" s="34">
        <f>IF(F186=0, "-", F184/F186)</f>
        <v>4.9744897959183673E-2</v>
      </c>
      <c r="H184" s="65">
        <v>2</v>
      </c>
      <c r="I184" s="9">
        <f>IF(H186=0, "-", H184/H186)</f>
        <v>3.3277870216306157E-3</v>
      </c>
      <c r="J184" s="8">
        <f t="shared" si="14"/>
        <v>0</v>
      </c>
      <c r="K184" s="9" t="str">
        <f t="shared" si="15"/>
        <v>&gt;999%</v>
      </c>
    </row>
    <row r="185" spans="1:11" x14ac:dyDescent="0.2">
      <c r="A185" s="2"/>
      <c r="B185" s="68"/>
      <c r="C185" s="33"/>
      <c r="D185" s="68"/>
      <c r="E185" s="6"/>
      <c r="F185" s="82"/>
      <c r="G185" s="33"/>
      <c r="H185" s="68"/>
      <c r="I185" s="6"/>
      <c r="J185" s="5"/>
      <c r="K185" s="6"/>
    </row>
    <row r="186" spans="1:11" s="43" customFormat="1" x14ac:dyDescent="0.2">
      <c r="A186" s="162" t="s">
        <v>593</v>
      </c>
      <c r="B186" s="71">
        <f>SUM(B176:B185)</f>
        <v>81</v>
      </c>
      <c r="C186" s="40">
        <f>B186/7692</f>
        <v>1.0530421216848674E-2</v>
      </c>
      <c r="D186" s="71">
        <f>SUM(D176:D185)</f>
        <v>32</v>
      </c>
      <c r="E186" s="41">
        <f>D186/9098</f>
        <v>3.5172565398988789E-3</v>
      </c>
      <c r="F186" s="77">
        <f>SUM(F176:F185)</f>
        <v>784</v>
      </c>
      <c r="G186" s="42">
        <f>F186/106134</f>
        <v>7.3868882733148658E-3</v>
      </c>
      <c r="H186" s="71">
        <f>SUM(H176:H185)</f>
        <v>601</v>
      </c>
      <c r="I186" s="41">
        <f>H186/89434</f>
        <v>6.7200393586331819E-3</v>
      </c>
      <c r="J186" s="37">
        <f>IF(D186=0, "-", IF((B186-D186)/D186&lt;10, (B186-D186)/D186, "&gt;999%"))</f>
        <v>1.53125</v>
      </c>
      <c r="K186" s="38">
        <f>IF(H186=0, "-", IF((F186-H186)/H186&lt;10, (F186-H186)/H186, "&gt;999%"))</f>
        <v>0.30449251247920134</v>
      </c>
    </row>
    <row r="187" spans="1:11" x14ac:dyDescent="0.2">
      <c r="B187" s="83"/>
      <c r="D187" s="83"/>
      <c r="F187" s="83"/>
      <c r="H187" s="83"/>
    </row>
    <row r="188" spans="1:11" x14ac:dyDescent="0.2">
      <c r="A188" s="163" t="s">
        <v>147</v>
      </c>
      <c r="B188" s="61" t="s">
        <v>12</v>
      </c>
      <c r="C188" s="62" t="s">
        <v>13</v>
      </c>
      <c r="D188" s="61" t="s">
        <v>12</v>
      </c>
      <c r="E188" s="63" t="s">
        <v>13</v>
      </c>
      <c r="F188" s="62" t="s">
        <v>12</v>
      </c>
      <c r="G188" s="62" t="s">
        <v>13</v>
      </c>
      <c r="H188" s="61" t="s">
        <v>12</v>
      </c>
      <c r="I188" s="63" t="s">
        <v>13</v>
      </c>
      <c r="J188" s="61"/>
      <c r="K188" s="63"/>
    </row>
    <row r="189" spans="1:11" x14ac:dyDescent="0.2">
      <c r="A189" s="7" t="s">
        <v>306</v>
      </c>
      <c r="B189" s="65">
        <v>0</v>
      </c>
      <c r="C189" s="34">
        <f>IF(B195=0, "-", B189/B195)</f>
        <v>0</v>
      </c>
      <c r="D189" s="65">
        <v>0</v>
      </c>
      <c r="E189" s="9">
        <f>IF(D195=0, "-", D189/D195)</f>
        <v>0</v>
      </c>
      <c r="F189" s="81">
        <v>2</v>
      </c>
      <c r="G189" s="34">
        <f>IF(F195=0, "-", F189/F195)</f>
        <v>2.6315789473684209E-2</v>
      </c>
      <c r="H189" s="65">
        <v>5</v>
      </c>
      <c r="I189" s="9">
        <f>IF(H195=0, "-", H189/H195)</f>
        <v>7.8125E-2</v>
      </c>
      <c r="J189" s="8" t="str">
        <f>IF(D189=0, "-", IF((B189-D189)/D189&lt;10, (B189-D189)/D189, "&gt;999%"))</f>
        <v>-</v>
      </c>
      <c r="K189" s="9">
        <f>IF(H189=0, "-", IF((F189-H189)/H189&lt;10, (F189-H189)/H189, "&gt;999%"))</f>
        <v>-0.6</v>
      </c>
    </row>
    <row r="190" spans="1:11" x14ac:dyDescent="0.2">
      <c r="A190" s="7" t="s">
        <v>307</v>
      </c>
      <c r="B190" s="65">
        <v>3</v>
      </c>
      <c r="C190" s="34">
        <f>IF(B195=0, "-", B190/B195)</f>
        <v>0.27272727272727271</v>
      </c>
      <c r="D190" s="65">
        <v>3</v>
      </c>
      <c r="E190" s="9">
        <f>IF(D195=0, "-", D190/D195)</f>
        <v>0.75</v>
      </c>
      <c r="F190" s="81">
        <v>16</v>
      </c>
      <c r="G190" s="34">
        <f>IF(F195=0, "-", F190/F195)</f>
        <v>0.21052631578947367</v>
      </c>
      <c r="H190" s="65">
        <v>12</v>
      </c>
      <c r="I190" s="9">
        <f>IF(H195=0, "-", H190/H195)</f>
        <v>0.1875</v>
      </c>
      <c r="J190" s="8">
        <f>IF(D190=0, "-", IF((B190-D190)/D190&lt;10, (B190-D190)/D190, "&gt;999%"))</f>
        <v>0</v>
      </c>
      <c r="K190" s="9">
        <f>IF(H190=0, "-", IF((F190-H190)/H190&lt;10, (F190-H190)/H190, "&gt;999%"))</f>
        <v>0.33333333333333331</v>
      </c>
    </row>
    <row r="191" spans="1:11" x14ac:dyDescent="0.2">
      <c r="A191" s="7" t="s">
        <v>308</v>
      </c>
      <c r="B191" s="65">
        <v>2</v>
      </c>
      <c r="C191" s="34">
        <f>IF(B195=0, "-", B191/B195)</f>
        <v>0.18181818181818182</v>
      </c>
      <c r="D191" s="65">
        <v>0</v>
      </c>
      <c r="E191" s="9">
        <f>IF(D195=0, "-", D191/D195)</f>
        <v>0</v>
      </c>
      <c r="F191" s="81">
        <v>17</v>
      </c>
      <c r="G191" s="34">
        <f>IF(F195=0, "-", F191/F195)</f>
        <v>0.22368421052631579</v>
      </c>
      <c r="H191" s="65">
        <v>20</v>
      </c>
      <c r="I191" s="9">
        <f>IF(H195=0, "-", H191/H195)</f>
        <v>0.3125</v>
      </c>
      <c r="J191" s="8" t="str">
        <f>IF(D191=0, "-", IF((B191-D191)/D191&lt;10, (B191-D191)/D191, "&gt;999%"))</f>
        <v>-</v>
      </c>
      <c r="K191" s="9">
        <f>IF(H191=0, "-", IF((F191-H191)/H191&lt;10, (F191-H191)/H191, "&gt;999%"))</f>
        <v>-0.15</v>
      </c>
    </row>
    <row r="192" spans="1:11" x14ac:dyDescent="0.2">
      <c r="A192" s="7" t="s">
        <v>309</v>
      </c>
      <c r="B192" s="65">
        <v>4</v>
      </c>
      <c r="C192" s="34">
        <f>IF(B195=0, "-", B192/B195)</f>
        <v>0.36363636363636365</v>
      </c>
      <c r="D192" s="65">
        <v>1</v>
      </c>
      <c r="E192" s="9">
        <f>IF(D195=0, "-", D192/D195)</f>
        <v>0.25</v>
      </c>
      <c r="F192" s="81">
        <v>32</v>
      </c>
      <c r="G192" s="34">
        <f>IF(F195=0, "-", F192/F195)</f>
        <v>0.42105263157894735</v>
      </c>
      <c r="H192" s="65">
        <v>27</v>
      </c>
      <c r="I192" s="9">
        <f>IF(H195=0, "-", H192/H195)</f>
        <v>0.421875</v>
      </c>
      <c r="J192" s="8">
        <f>IF(D192=0, "-", IF((B192-D192)/D192&lt;10, (B192-D192)/D192, "&gt;999%"))</f>
        <v>3</v>
      </c>
      <c r="K192" s="9">
        <f>IF(H192=0, "-", IF((F192-H192)/H192&lt;10, (F192-H192)/H192, "&gt;999%"))</f>
        <v>0.18518518518518517</v>
      </c>
    </row>
    <row r="193" spans="1:11" x14ac:dyDescent="0.2">
      <c r="A193" s="7" t="s">
        <v>310</v>
      </c>
      <c r="B193" s="65">
        <v>2</v>
      </c>
      <c r="C193" s="34">
        <f>IF(B195=0, "-", B193/B195)</f>
        <v>0.18181818181818182</v>
      </c>
      <c r="D193" s="65">
        <v>0</v>
      </c>
      <c r="E193" s="9">
        <f>IF(D195=0, "-", D193/D195)</f>
        <v>0</v>
      </c>
      <c r="F193" s="81">
        <v>9</v>
      </c>
      <c r="G193" s="34">
        <f>IF(F195=0, "-", F193/F195)</f>
        <v>0.11842105263157894</v>
      </c>
      <c r="H193" s="65">
        <v>0</v>
      </c>
      <c r="I193" s="9">
        <f>IF(H195=0, "-", H193/H195)</f>
        <v>0</v>
      </c>
      <c r="J193" s="8" t="str">
        <f>IF(D193=0, "-", IF((B193-D193)/D193&lt;10, (B193-D193)/D193, "&gt;999%"))</f>
        <v>-</v>
      </c>
      <c r="K193" s="9" t="str">
        <f>IF(H193=0, "-", IF((F193-H193)/H193&lt;10, (F193-H193)/H193, "&gt;999%"))</f>
        <v>-</v>
      </c>
    </row>
    <row r="194" spans="1:11" x14ac:dyDescent="0.2">
      <c r="A194" s="2"/>
      <c r="B194" s="68"/>
      <c r="C194" s="33"/>
      <c r="D194" s="68"/>
      <c r="E194" s="6"/>
      <c r="F194" s="82"/>
      <c r="G194" s="33"/>
      <c r="H194" s="68"/>
      <c r="I194" s="6"/>
      <c r="J194" s="5"/>
      <c r="K194" s="6"/>
    </row>
    <row r="195" spans="1:11" s="43" customFormat="1" x14ac:dyDescent="0.2">
      <c r="A195" s="162" t="s">
        <v>592</v>
      </c>
      <c r="B195" s="71">
        <f>SUM(B189:B194)</f>
        <v>11</v>
      </c>
      <c r="C195" s="40">
        <f>B195/7692</f>
        <v>1.4300572022880914E-3</v>
      </c>
      <c r="D195" s="71">
        <f>SUM(D189:D194)</f>
        <v>4</v>
      </c>
      <c r="E195" s="41">
        <f>D195/9098</f>
        <v>4.3965706748735987E-4</v>
      </c>
      <c r="F195" s="77">
        <f>SUM(F189:F194)</f>
        <v>76</v>
      </c>
      <c r="G195" s="42">
        <f>F195/106134</f>
        <v>7.1607590404582891E-4</v>
      </c>
      <c r="H195" s="71">
        <f>SUM(H189:H194)</f>
        <v>64</v>
      </c>
      <c r="I195" s="41">
        <f>H195/89434</f>
        <v>7.1561151240020571E-4</v>
      </c>
      <c r="J195" s="37">
        <f>IF(D195=0, "-", IF((B195-D195)/D195&lt;10, (B195-D195)/D195, "&gt;999%"))</f>
        <v>1.75</v>
      </c>
      <c r="K195" s="38">
        <f>IF(H195=0, "-", IF((F195-H195)/H195&lt;10, (F195-H195)/H195, "&gt;999%"))</f>
        <v>0.1875</v>
      </c>
    </row>
    <row r="196" spans="1:11" x14ac:dyDescent="0.2">
      <c r="B196" s="83"/>
      <c r="D196" s="83"/>
      <c r="F196" s="83"/>
      <c r="H196" s="83"/>
    </row>
    <row r="197" spans="1:11" s="43" customFormat="1" x14ac:dyDescent="0.2">
      <c r="A197" s="162" t="s">
        <v>591</v>
      </c>
      <c r="B197" s="71">
        <v>92</v>
      </c>
      <c r="C197" s="40">
        <f>B197/7692</f>
        <v>1.1960478419136765E-2</v>
      </c>
      <c r="D197" s="71">
        <v>36</v>
      </c>
      <c r="E197" s="41">
        <f>D197/9098</f>
        <v>3.9569136073862388E-3</v>
      </c>
      <c r="F197" s="77">
        <v>860</v>
      </c>
      <c r="G197" s="42">
        <f>F197/106134</f>
        <v>8.1029641773606945E-3</v>
      </c>
      <c r="H197" s="71">
        <v>665</v>
      </c>
      <c r="I197" s="41">
        <f>H197/89434</f>
        <v>7.435650871033388E-3</v>
      </c>
      <c r="J197" s="37">
        <f>IF(D197=0, "-", IF((B197-D197)/D197&lt;10, (B197-D197)/D197, "&gt;999%"))</f>
        <v>1.5555555555555556</v>
      </c>
      <c r="K197" s="38">
        <f>IF(H197=0, "-", IF((F197-H197)/H197&lt;10, (F197-H197)/H197, "&gt;999%"))</f>
        <v>0.2932330827067669</v>
      </c>
    </row>
    <row r="198" spans="1:11" x14ac:dyDescent="0.2">
      <c r="B198" s="83"/>
      <c r="D198" s="83"/>
      <c r="F198" s="83"/>
      <c r="H198" s="83"/>
    </row>
    <row r="199" spans="1:11" ht="15.75" x14ac:dyDescent="0.25">
      <c r="A199" s="164" t="s">
        <v>118</v>
      </c>
      <c r="B199" s="196" t="s">
        <v>1</v>
      </c>
      <c r="C199" s="200"/>
      <c r="D199" s="200"/>
      <c r="E199" s="197"/>
      <c r="F199" s="196" t="s">
        <v>14</v>
      </c>
      <c r="G199" s="200"/>
      <c r="H199" s="200"/>
      <c r="I199" s="197"/>
      <c r="J199" s="196" t="s">
        <v>15</v>
      </c>
      <c r="K199" s="197"/>
    </row>
    <row r="200" spans="1:11" x14ac:dyDescent="0.2">
      <c r="A200" s="22"/>
      <c r="B200" s="196">
        <f>VALUE(RIGHT($B$2, 4))</f>
        <v>2021</v>
      </c>
      <c r="C200" s="197"/>
      <c r="D200" s="196">
        <f>B200-1</f>
        <v>2020</v>
      </c>
      <c r="E200" s="204"/>
      <c r="F200" s="196">
        <f>B200</f>
        <v>2021</v>
      </c>
      <c r="G200" s="204"/>
      <c r="H200" s="196">
        <f>D200</f>
        <v>2020</v>
      </c>
      <c r="I200" s="204"/>
      <c r="J200" s="140" t="s">
        <v>4</v>
      </c>
      <c r="K200" s="141" t="s">
        <v>2</v>
      </c>
    </row>
    <row r="201" spans="1:11" x14ac:dyDescent="0.2">
      <c r="A201" s="163" t="s">
        <v>148</v>
      </c>
      <c r="B201" s="61" t="s">
        <v>12</v>
      </c>
      <c r="C201" s="62" t="s">
        <v>13</v>
      </c>
      <c r="D201" s="61" t="s">
        <v>12</v>
      </c>
      <c r="E201" s="63" t="s">
        <v>13</v>
      </c>
      <c r="F201" s="62" t="s">
        <v>12</v>
      </c>
      <c r="G201" s="62" t="s">
        <v>13</v>
      </c>
      <c r="H201" s="61" t="s">
        <v>12</v>
      </c>
      <c r="I201" s="63" t="s">
        <v>13</v>
      </c>
      <c r="J201" s="61"/>
      <c r="K201" s="63"/>
    </row>
    <row r="202" spans="1:11" x14ac:dyDescent="0.2">
      <c r="A202" s="7" t="s">
        <v>311</v>
      </c>
      <c r="B202" s="65">
        <v>0</v>
      </c>
      <c r="C202" s="34">
        <f>IF(B212=0, "-", B202/B212)</f>
        <v>0</v>
      </c>
      <c r="D202" s="65">
        <v>1</v>
      </c>
      <c r="E202" s="9">
        <f>IF(D212=0, "-", D202/D212)</f>
        <v>2.7777777777777776E-2</v>
      </c>
      <c r="F202" s="81">
        <v>0</v>
      </c>
      <c r="G202" s="34">
        <f>IF(F212=0, "-", F202/F212)</f>
        <v>0</v>
      </c>
      <c r="H202" s="65">
        <v>13</v>
      </c>
      <c r="I202" s="9">
        <f>IF(H212=0, "-", H202/H212)</f>
        <v>3.3078880407124679E-2</v>
      </c>
      <c r="J202" s="8">
        <f t="shared" ref="J202:J210" si="16">IF(D202=0, "-", IF((B202-D202)/D202&lt;10, (B202-D202)/D202, "&gt;999%"))</f>
        <v>-1</v>
      </c>
      <c r="K202" s="9">
        <f t="shared" ref="K202:K210" si="17">IF(H202=0, "-", IF((F202-H202)/H202&lt;10, (F202-H202)/H202, "&gt;999%"))</f>
        <v>-1</v>
      </c>
    </row>
    <row r="203" spans="1:11" x14ac:dyDescent="0.2">
      <c r="A203" s="7" t="s">
        <v>312</v>
      </c>
      <c r="B203" s="65">
        <v>1</v>
      </c>
      <c r="C203" s="34">
        <f>IF(B212=0, "-", B203/B212)</f>
        <v>5.8823529411764705E-2</v>
      </c>
      <c r="D203" s="65">
        <v>0</v>
      </c>
      <c r="E203" s="9">
        <f>IF(D212=0, "-", D203/D212)</f>
        <v>0</v>
      </c>
      <c r="F203" s="81">
        <v>19</v>
      </c>
      <c r="G203" s="34">
        <f>IF(F212=0, "-", F203/F212)</f>
        <v>5.5072463768115941E-2</v>
      </c>
      <c r="H203" s="65">
        <v>24</v>
      </c>
      <c r="I203" s="9">
        <f>IF(H212=0, "-", H203/H212)</f>
        <v>6.1068702290076333E-2</v>
      </c>
      <c r="J203" s="8" t="str">
        <f t="shared" si="16"/>
        <v>-</v>
      </c>
      <c r="K203" s="9">
        <f t="shared" si="17"/>
        <v>-0.20833333333333334</v>
      </c>
    </row>
    <row r="204" spans="1:11" x14ac:dyDescent="0.2">
      <c r="A204" s="7" t="s">
        <v>313</v>
      </c>
      <c r="B204" s="65">
        <v>9</v>
      </c>
      <c r="C204" s="34">
        <f>IF(B212=0, "-", B204/B212)</f>
        <v>0.52941176470588236</v>
      </c>
      <c r="D204" s="65">
        <v>19</v>
      </c>
      <c r="E204" s="9">
        <f>IF(D212=0, "-", D204/D212)</f>
        <v>0.52777777777777779</v>
      </c>
      <c r="F204" s="81">
        <v>184</v>
      </c>
      <c r="G204" s="34">
        <f>IF(F212=0, "-", F204/F212)</f>
        <v>0.53333333333333333</v>
      </c>
      <c r="H204" s="65">
        <v>180</v>
      </c>
      <c r="I204" s="9">
        <f>IF(H212=0, "-", H204/H212)</f>
        <v>0.4580152671755725</v>
      </c>
      <c r="J204" s="8">
        <f t="shared" si="16"/>
        <v>-0.52631578947368418</v>
      </c>
      <c r="K204" s="9">
        <f t="shared" si="17"/>
        <v>2.2222222222222223E-2</v>
      </c>
    </row>
    <row r="205" spans="1:11" x14ac:dyDescent="0.2">
      <c r="A205" s="7" t="s">
        <v>314</v>
      </c>
      <c r="B205" s="65">
        <v>0</v>
      </c>
      <c r="C205" s="34">
        <f>IF(B212=0, "-", B205/B212)</f>
        <v>0</v>
      </c>
      <c r="D205" s="65">
        <v>4</v>
      </c>
      <c r="E205" s="9">
        <f>IF(D212=0, "-", D205/D212)</f>
        <v>0.1111111111111111</v>
      </c>
      <c r="F205" s="81">
        <v>19</v>
      </c>
      <c r="G205" s="34">
        <f>IF(F212=0, "-", F205/F212)</f>
        <v>5.5072463768115941E-2</v>
      </c>
      <c r="H205" s="65">
        <v>61</v>
      </c>
      <c r="I205" s="9">
        <f>IF(H212=0, "-", H205/H212)</f>
        <v>0.15521628498727735</v>
      </c>
      <c r="J205" s="8">
        <f t="shared" si="16"/>
        <v>-1</v>
      </c>
      <c r="K205" s="9">
        <f t="shared" si="17"/>
        <v>-0.68852459016393441</v>
      </c>
    </row>
    <row r="206" spans="1:11" x14ac:dyDescent="0.2">
      <c r="A206" s="7" t="s">
        <v>315</v>
      </c>
      <c r="B206" s="65">
        <v>6</v>
      </c>
      <c r="C206" s="34">
        <f>IF(B212=0, "-", B206/B212)</f>
        <v>0.35294117647058826</v>
      </c>
      <c r="D206" s="65">
        <v>3</v>
      </c>
      <c r="E206" s="9">
        <f>IF(D212=0, "-", D206/D212)</f>
        <v>8.3333333333333329E-2</v>
      </c>
      <c r="F206" s="81">
        <v>53</v>
      </c>
      <c r="G206" s="34">
        <f>IF(F212=0, "-", F206/F212)</f>
        <v>0.15362318840579711</v>
      </c>
      <c r="H206" s="65">
        <v>38</v>
      </c>
      <c r="I206" s="9">
        <f>IF(H212=0, "-", H206/H212)</f>
        <v>9.6692111959287536E-2</v>
      </c>
      <c r="J206" s="8">
        <f t="shared" si="16"/>
        <v>1</v>
      </c>
      <c r="K206" s="9">
        <f t="shared" si="17"/>
        <v>0.39473684210526316</v>
      </c>
    </row>
    <row r="207" spans="1:11" x14ac:dyDescent="0.2">
      <c r="A207" s="7" t="s">
        <v>316</v>
      </c>
      <c r="B207" s="65">
        <v>1</v>
      </c>
      <c r="C207" s="34">
        <f>IF(B212=0, "-", B207/B212)</f>
        <v>5.8823529411764705E-2</v>
      </c>
      <c r="D207" s="65">
        <v>1</v>
      </c>
      <c r="E207" s="9">
        <f>IF(D212=0, "-", D207/D212)</f>
        <v>2.7777777777777776E-2</v>
      </c>
      <c r="F207" s="81">
        <v>15</v>
      </c>
      <c r="G207" s="34">
        <f>IF(F212=0, "-", F207/F212)</f>
        <v>4.3478260869565216E-2</v>
      </c>
      <c r="H207" s="65">
        <v>12</v>
      </c>
      <c r="I207" s="9">
        <f>IF(H212=0, "-", H207/H212)</f>
        <v>3.0534351145038167E-2</v>
      </c>
      <c r="J207" s="8">
        <f t="shared" si="16"/>
        <v>0</v>
      </c>
      <c r="K207" s="9">
        <f t="shared" si="17"/>
        <v>0.25</v>
      </c>
    </row>
    <row r="208" spans="1:11" x14ac:dyDescent="0.2">
      <c r="A208" s="7" t="s">
        <v>317</v>
      </c>
      <c r="B208" s="65">
        <v>0</v>
      </c>
      <c r="C208" s="34">
        <f>IF(B212=0, "-", B208/B212)</f>
        <v>0</v>
      </c>
      <c r="D208" s="65">
        <v>1</v>
      </c>
      <c r="E208" s="9">
        <f>IF(D212=0, "-", D208/D212)</f>
        <v>2.7777777777777776E-2</v>
      </c>
      <c r="F208" s="81">
        <v>21</v>
      </c>
      <c r="G208" s="34">
        <f>IF(F212=0, "-", F208/F212)</f>
        <v>6.0869565217391307E-2</v>
      </c>
      <c r="H208" s="65">
        <v>9</v>
      </c>
      <c r="I208" s="9">
        <f>IF(H212=0, "-", H208/H212)</f>
        <v>2.2900763358778626E-2</v>
      </c>
      <c r="J208" s="8">
        <f t="shared" si="16"/>
        <v>-1</v>
      </c>
      <c r="K208" s="9">
        <f t="shared" si="17"/>
        <v>1.3333333333333333</v>
      </c>
    </row>
    <row r="209" spans="1:11" x14ac:dyDescent="0.2">
      <c r="A209" s="7" t="s">
        <v>318</v>
      </c>
      <c r="B209" s="65">
        <v>0</v>
      </c>
      <c r="C209" s="34">
        <f>IF(B212=0, "-", B209/B212)</f>
        <v>0</v>
      </c>
      <c r="D209" s="65">
        <v>5</v>
      </c>
      <c r="E209" s="9">
        <f>IF(D212=0, "-", D209/D212)</f>
        <v>0.1388888888888889</v>
      </c>
      <c r="F209" s="81">
        <v>19</v>
      </c>
      <c r="G209" s="34">
        <f>IF(F212=0, "-", F209/F212)</f>
        <v>5.5072463768115941E-2</v>
      </c>
      <c r="H209" s="65">
        <v>36</v>
      </c>
      <c r="I209" s="9">
        <f>IF(H212=0, "-", H209/H212)</f>
        <v>9.1603053435114504E-2</v>
      </c>
      <c r="J209" s="8">
        <f t="shared" si="16"/>
        <v>-1</v>
      </c>
      <c r="K209" s="9">
        <f t="shared" si="17"/>
        <v>-0.47222222222222221</v>
      </c>
    </row>
    <row r="210" spans="1:11" x14ac:dyDescent="0.2">
      <c r="A210" s="7" t="s">
        <v>319</v>
      </c>
      <c r="B210" s="65">
        <v>0</v>
      </c>
      <c r="C210" s="34">
        <f>IF(B212=0, "-", B210/B212)</f>
        <v>0</v>
      </c>
      <c r="D210" s="65">
        <v>2</v>
      </c>
      <c r="E210" s="9">
        <f>IF(D212=0, "-", D210/D212)</f>
        <v>5.5555555555555552E-2</v>
      </c>
      <c r="F210" s="81">
        <v>15</v>
      </c>
      <c r="G210" s="34">
        <f>IF(F212=0, "-", F210/F212)</f>
        <v>4.3478260869565216E-2</v>
      </c>
      <c r="H210" s="65">
        <v>20</v>
      </c>
      <c r="I210" s="9">
        <f>IF(H212=0, "-", H210/H212)</f>
        <v>5.0890585241730277E-2</v>
      </c>
      <c r="J210" s="8">
        <f t="shared" si="16"/>
        <v>-1</v>
      </c>
      <c r="K210" s="9">
        <f t="shared" si="17"/>
        <v>-0.25</v>
      </c>
    </row>
    <row r="211" spans="1:11" x14ac:dyDescent="0.2">
      <c r="A211" s="2"/>
      <c r="B211" s="68"/>
      <c r="C211" s="33"/>
      <c r="D211" s="68"/>
      <c r="E211" s="6"/>
      <c r="F211" s="82"/>
      <c r="G211" s="33"/>
      <c r="H211" s="68"/>
      <c r="I211" s="6"/>
      <c r="J211" s="5"/>
      <c r="K211" s="6"/>
    </row>
    <row r="212" spans="1:11" s="43" customFormat="1" x14ac:dyDescent="0.2">
      <c r="A212" s="162" t="s">
        <v>590</v>
      </c>
      <c r="B212" s="71">
        <f>SUM(B202:B211)</f>
        <v>17</v>
      </c>
      <c r="C212" s="40">
        <f>B212/7692</f>
        <v>2.2100884035361414E-3</v>
      </c>
      <c r="D212" s="71">
        <f>SUM(D202:D211)</f>
        <v>36</v>
      </c>
      <c r="E212" s="41">
        <f>D212/9098</f>
        <v>3.9569136073862388E-3</v>
      </c>
      <c r="F212" s="77">
        <f>SUM(F202:F211)</f>
        <v>345</v>
      </c>
      <c r="G212" s="42">
        <f>F212/106134</f>
        <v>3.250607722313302E-3</v>
      </c>
      <c r="H212" s="71">
        <f>SUM(H202:H211)</f>
        <v>393</v>
      </c>
      <c r="I212" s="41">
        <f>H212/89434</f>
        <v>4.3943019433325134E-3</v>
      </c>
      <c r="J212" s="37">
        <f>IF(D212=0, "-", IF((B212-D212)/D212&lt;10, (B212-D212)/D212, "&gt;999%"))</f>
        <v>-0.52777777777777779</v>
      </c>
      <c r="K212" s="38">
        <f>IF(H212=0, "-", IF((F212-H212)/H212&lt;10, (F212-H212)/H212, "&gt;999%"))</f>
        <v>-0.12213740458015267</v>
      </c>
    </row>
    <row r="213" spans="1:11" x14ac:dyDescent="0.2">
      <c r="B213" s="83"/>
      <c r="D213" s="83"/>
      <c r="F213" s="83"/>
      <c r="H213" s="83"/>
    </row>
    <row r="214" spans="1:11" x14ac:dyDescent="0.2">
      <c r="A214" s="163" t="s">
        <v>149</v>
      </c>
      <c r="B214" s="61" t="s">
        <v>12</v>
      </c>
      <c r="C214" s="62" t="s">
        <v>13</v>
      </c>
      <c r="D214" s="61" t="s">
        <v>12</v>
      </c>
      <c r="E214" s="63" t="s">
        <v>13</v>
      </c>
      <c r="F214" s="62" t="s">
        <v>12</v>
      </c>
      <c r="G214" s="62" t="s">
        <v>13</v>
      </c>
      <c r="H214" s="61" t="s">
        <v>12</v>
      </c>
      <c r="I214" s="63" t="s">
        <v>13</v>
      </c>
      <c r="J214" s="61"/>
      <c r="K214" s="63"/>
    </row>
    <row r="215" spans="1:11" x14ac:dyDescent="0.2">
      <c r="A215" s="7" t="s">
        <v>320</v>
      </c>
      <c r="B215" s="65">
        <v>0</v>
      </c>
      <c r="C215" s="34">
        <f>IF(B234=0, "-", B215/B234)</f>
        <v>0</v>
      </c>
      <c r="D215" s="65">
        <v>0</v>
      </c>
      <c r="E215" s="9">
        <f>IF(D234=0, "-", D215/D234)</f>
        <v>0</v>
      </c>
      <c r="F215" s="81">
        <v>1</v>
      </c>
      <c r="G215" s="34">
        <f>IF(F234=0, "-", F215/F234)</f>
        <v>4.464285714285714E-3</v>
      </c>
      <c r="H215" s="65">
        <v>0</v>
      </c>
      <c r="I215" s="9">
        <f>IF(H234=0, "-", H215/H234)</f>
        <v>0</v>
      </c>
      <c r="J215" s="8" t="str">
        <f t="shared" ref="J215:J232" si="18">IF(D215=0, "-", IF((B215-D215)/D215&lt;10, (B215-D215)/D215, "&gt;999%"))</f>
        <v>-</v>
      </c>
      <c r="K215" s="9" t="str">
        <f t="shared" ref="K215:K232" si="19">IF(H215=0, "-", IF((F215-H215)/H215&lt;10, (F215-H215)/H215, "&gt;999%"))</f>
        <v>-</v>
      </c>
    </row>
    <row r="216" spans="1:11" x14ac:dyDescent="0.2">
      <c r="A216" s="7" t="s">
        <v>321</v>
      </c>
      <c r="B216" s="65">
        <v>0</v>
      </c>
      <c r="C216" s="34">
        <f>IF(B234=0, "-", B216/B234)</f>
        <v>0</v>
      </c>
      <c r="D216" s="65">
        <v>0</v>
      </c>
      <c r="E216" s="9">
        <f>IF(D234=0, "-", D216/D234)</f>
        <v>0</v>
      </c>
      <c r="F216" s="81">
        <v>3</v>
      </c>
      <c r="G216" s="34">
        <f>IF(F234=0, "-", F216/F234)</f>
        <v>1.3392857142857142E-2</v>
      </c>
      <c r="H216" s="65">
        <v>0</v>
      </c>
      <c r="I216" s="9">
        <f>IF(H234=0, "-", H216/H234)</f>
        <v>0</v>
      </c>
      <c r="J216" s="8" t="str">
        <f t="shared" si="18"/>
        <v>-</v>
      </c>
      <c r="K216" s="9" t="str">
        <f t="shared" si="19"/>
        <v>-</v>
      </c>
    </row>
    <row r="217" spans="1:11" x14ac:dyDescent="0.2">
      <c r="A217" s="7" t="s">
        <v>322</v>
      </c>
      <c r="B217" s="65">
        <v>1</v>
      </c>
      <c r="C217" s="34">
        <f>IF(B234=0, "-", B217/B234)</f>
        <v>5.2631578947368418E-2</v>
      </c>
      <c r="D217" s="65">
        <v>0</v>
      </c>
      <c r="E217" s="9">
        <f>IF(D234=0, "-", D217/D234)</f>
        <v>0</v>
      </c>
      <c r="F217" s="81">
        <v>14</v>
      </c>
      <c r="G217" s="34">
        <f>IF(F234=0, "-", F217/F234)</f>
        <v>6.25E-2</v>
      </c>
      <c r="H217" s="65">
        <v>12</v>
      </c>
      <c r="I217" s="9">
        <f>IF(H234=0, "-", H217/H234)</f>
        <v>5.6603773584905662E-2</v>
      </c>
      <c r="J217" s="8" t="str">
        <f t="shared" si="18"/>
        <v>-</v>
      </c>
      <c r="K217" s="9">
        <f t="shared" si="19"/>
        <v>0.16666666666666666</v>
      </c>
    </row>
    <row r="218" spans="1:11" x14ac:dyDescent="0.2">
      <c r="A218" s="7" t="s">
        <v>323</v>
      </c>
      <c r="B218" s="65">
        <v>0</v>
      </c>
      <c r="C218" s="34">
        <f>IF(B234=0, "-", B218/B234)</f>
        <v>0</v>
      </c>
      <c r="D218" s="65">
        <v>1</v>
      </c>
      <c r="E218" s="9">
        <f>IF(D234=0, "-", D218/D234)</f>
        <v>5.5555555555555552E-2</v>
      </c>
      <c r="F218" s="81">
        <v>1</v>
      </c>
      <c r="G218" s="34">
        <f>IF(F234=0, "-", F218/F234)</f>
        <v>4.464285714285714E-3</v>
      </c>
      <c r="H218" s="65">
        <v>5</v>
      </c>
      <c r="I218" s="9">
        <f>IF(H234=0, "-", H218/H234)</f>
        <v>2.358490566037736E-2</v>
      </c>
      <c r="J218" s="8">
        <f t="shared" si="18"/>
        <v>-1</v>
      </c>
      <c r="K218" s="9">
        <f t="shared" si="19"/>
        <v>-0.8</v>
      </c>
    </row>
    <row r="219" spans="1:11" x14ac:dyDescent="0.2">
      <c r="A219" s="7" t="s">
        <v>324</v>
      </c>
      <c r="B219" s="65">
        <v>5</v>
      </c>
      <c r="C219" s="34">
        <f>IF(B234=0, "-", B219/B234)</f>
        <v>0.26315789473684209</v>
      </c>
      <c r="D219" s="65">
        <v>8</v>
      </c>
      <c r="E219" s="9">
        <f>IF(D234=0, "-", D219/D234)</f>
        <v>0.44444444444444442</v>
      </c>
      <c r="F219" s="81">
        <v>75</v>
      </c>
      <c r="G219" s="34">
        <f>IF(F234=0, "-", F219/F234)</f>
        <v>0.33482142857142855</v>
      </c>
      <c r="H219" s="65">
        <v>33</v>
      </c>
      <c r="I219" s="9">
        <f>IF(H234=0, "-", H219/H234)</f>
        <v>0.15566037735849056</v>
      </c>
      <c r="J219" s="8">
        <f t="shared" si="18"/>
        <v>-0.375</v>
      </c>
      <c r="K219" s="9">
        <f t="shared" si="19"/>
        <v>1.2727272727272727</v>
      </c>
    </row>
    <row r="220" spans="1:11" x14ac:dyDescent="0.2">
      <c r="A220" s="7" t="s">
        <v>325</v>
      </c>
      <c r="B220" s="65">
        <v>0</v>
      </c>
      <c r="C220" s="34">
        <f>IF(B234=0, "-", B220/B234)</f>
        <v>0</v>
      </c>
      <c r="D220" s="65">
        <v>0</v>
      </c>
      <c r="E220" s="9">
        <f>IF(D234=0, "-", D220/D234)</f>
        <v>0</v>
      </c>
      <c r="F220" s="81">
        <v>7</v>
      </c>
      <c r="G220" s="34">
        <f>IF(F234=0, "-", F220/F234)</f>
        <v>3.125E-2</v>
      </c>
      <c r="H220" s="65">
        <v>17</v>
      </c>
      <c r="I220" s="9">
        <f>IF(H234=0, "-", H220/H234)</f>
        <v>8.0188679245283015E-2</v>
      </c>
      <c r="J220" s="8" t="str">
        <f t="shared" si="18"/>
        <v>-</v>
      </c>
      <c r="K220" s="9">
        <f t="shared" si="19"/>
        <v>-0.58823529411764708</v>
      </c>
    </row>
    <row r="221" spans="1:11" x14ac:dyDescent="0.2">
      <c r="A221" s="7" t="s">
        <v>326</v>
      </c>
      <c r="B221" s="65">
        <v>0</v>
      </c>
      <c r="C221" s="34">
        <f>IF(B234=0, "-", B221/B234)</f>
        <v>0</v>
      </c>
      <c r="D221" s="65">
        <v>0</v>
      </c>
      <c r="E221" s="9">
        <f>IF(D234=0, "-", D221/D234)</f>
        <v>0</v>
      </c>
      <c r="F221" s="81">
        <v>0</v>
      </c>
      <c r="G221" s="34">
        <f>IF(F234=0, "-", F221/F234)</f>
        <v>0</v>
      </c>
      <c r="H221" s="65">
        <v>3</v>
      </c>
      <c r="I221" s="9">
        <f>IF(H234=0, "-", H221/H234)</f>
        <v>1.4150943396226415E-2</v>
      </c>
      <c r="J221" s="8" t="str">
        <f t="shared" si="18"/>
        <v>-</v>
      </c>
      <c r="K221" s="9">
        <f t="shared" si="19"/>
        <v>-1</v>
      </c>
    </row>
    <row r="222" spans="1:11" x14ac:dyDescent="0.2">
      <c r="A222" s="7" t="s">
        <v>327</v>
      </c>
      <c r="B222" s="65">
        <v>0</v>
      </c>
      <c r="C222" s="34">
        <f>IF(B234=0, "-", B222/B234)</f>
        <v>0</v>
      </c>
      <c r="D222" s="65">
        <v>0</v>
      </c>
      <c r="E222" s="9">
        <f>IF(D234=0, "-", D222/D234)</f>
        <v>0</v>
      </c>
      <c r="F222" s="81">
        <v>1</v>
      </c>
      <c r="G222" s="34">
        <f>IF(F234=0, "-", F222/F234)</f>
        <v>4.464285714285714E-3</v>
      </c>
      <c r="H222" s="65">
        <v>2</v>
      </c>
      <c r="I222" s="9">
        <f>IF(H234=0, "-", H222/H234)</f>
        <v>9.433962264150943E-3</v>
      </c>
      <c r="J222" s="8" t="str">
        <f t="shared" si="18"/>
        <v>-</v>
      </c>
      <c r="K222" s="9">
        <f t="shared" si="19"/>
        <v>-0.5</v>
      </c>
    </row>
    <row r="223" spans="1:11" x14ac:dyDescent="0.2">
      <c r="A223" s="7" t="s">
        <v>328</v>
      </c>
      <c r="B223" s="65">
        <v>0</v>
      </c>
      <c r="C223" s="34">
        <f>IF(B234=0, "-", B223/B234)</f>
        <v>0</v>
      </c>
      <c r="D223" s="65">
        <v>0</v>
      </c>
      <c r="E223" s="9">
        <f>IF(D234=0, "-", D223/D234)</f>
        <v>0</v>
      </c>
      <c r="F223" s="81">
        <v>3</v>
      </c>
      <c r="G223" s="34">
        <f>IF(F234=0, "-", F223/F234)</f>
        <v>1.3392857142857142E-2</v>
      </c>
      <c r="H223" s="65">
        <v>0</v>
      </c>
      <c r="I223" s="9">
        <f>IF(H234=0, "-", H223/H234)</f>
        <v>0</v>
      </c>
      <c r="J223" s="8" t="str">
        <f t="shared" si="18"/>
        <v>-</v>
      </c>
      <c r="K223" s="9" t="str">
        <f t="shared" si="19"/>
        <v>-</v>
      </c>
    </row>
    <row r="224" spans="1:11" x14ac:dyDescent="0.2">
      <c r="A224" s="7" t="s">
        <v>329</v>
      </c>
      <c r="B224" s="65">
        <v>0</v>
      </c>
      <c r="C224" s="34">
        <f>IF(B234=0, "-", B224/B234)</f>
        <v>0</v>
      </c>
      <c r="D224" s="65">
        <v>0</v>
      </c>
      <c r="E224" s="9">
        <f>IF(D234=0, "-", D224/D234)</f>
        <v>0</v>
      </c>
      <c r="F224" s="81">
        <v>9</v>
      </c>
      <c r="G224" s="34">
        <f>IF(F234=0, "-", F224/F234)</f>
        <v>4.0178571428571432E-2</v>
      </c>
      <c r="H224" s="65">
        <v>15</v>
      </c>
      <c r="I224" s="9">
        <f>IF(H234=0, "-", H224/H234)</f>
        <v>7.0754716981132074E-2</v>
      </c>
      <c r="J224" s="8" t="str">
        <f t="shared" si="18"/>
        <v>-</v>
      </c>
      <c r="K224" s="9">
        <f t="shared" si="19"/>
        <v>-0.4</v>
      </c>
    </row>
    <row r="225" spans="1:11" x14ac:dyDescent="0.2">
      <c r="A225" s="7" t="s">
        <v>330</v>
      </c>
      <c r="B225" s="65">
        <v>0</v>
      </c>
      <c r="C225" s="34">
        <f>IF(B234=0, "-", B225/B234)</f>
        <v>0</v>
      </c>
      <c r="D225" s="65">
        <v>0</v>
      </c>
      <c r="E225" s="9">
        <f>IF(D234=0, "-", D225/D234)</f>
        <v>0</v>
      </c>
      <c r="F225" s="81">
        <v>0</v>
      </c>
      <c r="G225" s="34">
        <f>IF(F234=0, "-", F225/F234)</f>
        <v>0</v>
      </c>
      <c r="H225" s="65">
        <v>2</v>
      </c>
      <c r="I225" s="9">
        <f>IF(H234=0, "-", H225/H234)</f>
        <v>9.433962264150943E-3</v>
      </c>
      <c r="J225" s="8" t="str">
        <f t="shared" si="18"/>
        <v>-</v>
      </c>
      <c r="K225" s="9">
        <f t="shared" si="19"/>
        <v>-1</v>
      </c>
    </row>
    <row r="226" spans="1:11" x14ac:dyDescent="0.2">
      <c r="A226" s="7" t="s">
        <v>331</v>
      </c>
      <c r="B226" s="65">
        <v>3</v>
      </c>
      <c r="C226" s="34">
        <f>IF(B234=0, "-", B226/B234)</f>
        <v>0.15789473684210525</v>
      </c>
      <c r="D226" s="65">
        <v>0</v>
      </c>
      <c r="E226" s="9">
        <f>IF(D234=0, "-", D226/D234)</f>
        <v>0</v>
      </c>
      <c r="F226" s="81">
        <v>7</v>
      </c>
      <c r="G226" s="34">
        <f>IF(F234=0, "-", F226/F234)</f>
        <v>3.125E-2</v>
      </c>
      <c r="H226" s="65">
        <v>2</v>
      </c>
      <c r="I226" s="9">
        <f>IF(H234=0, "-", H226/H234)</f>
        <v>9.433962264150943E-3</v>
      </c>
      <c r="J226" s="8" t="str">
        <f t="shared" si="18"/>
        <v>-</v>
      </c>
      <c r="K226" s="9">
        <f t="shared" si="19"/>
        <v>2.5</v>
      </c>
    </row>
    <row r="227" spans="1:11" x14ac:dyDescent="0.2">
      <c r="A227" s="7" t="s">
        <v>332</v>
      </c>
      <c r="B227" s="65">
        <v>6</v>
      </c>
      <c r="C227" s="34">
        <f>IF(B234=0, "-", B227/B234)</f>
        <v>0.31578947368421051</v>
      </c>
      <c r="D227" s="65">
        <v>6</v>
      </c>
      <c r="E227" s="9">
        <f>IF(D234=0, "-", D227/D234)</f>
        <v>0.33333333333333331</v>
      </c>
      <c r="F227" s="81">
        <v>56</v>
      </c>
      <c r="G227" s="34">
        <f>IF(F234=0, "-", F227/F234)</f>
        <v>0.25</v>
      </c>
      <c r="H227" s="65">
        <v>73</v>
      </c>
      <c r="I227" s="9">
        <f>IF(H234=0, "-", H227/H234)</f>
        <v>0.34433962264150941</v>
      </c>
      <c r="J227" s="8">
        <f t="shared" si="18"/>
        <v>0</v>
      </c>
      <c r="K227" s="9">
        <f t="shared" si="19"/>
        <v>-0.23287671232876711</v>
      </c>
    </row>
    <row r="228" spans="1:11" x14ac:dyDescent="0.2">
      <c r="A228" s="7" t="s">
        <v>333</v>
      </c>
      <c r="B228" s="65">
        <v>1</v>
      </c>
      <c r="C228" s="34">
        <f>IF(B234=0, "-", B228/B234)</f>
        <v>5.2631578947368418E-2</v>
      </c>
      <c r="D228" s="65">
        <v>2</v>
      </c>
      <c r="E228" s="9">
        <f>IF(D234=0, "-", D228/D234)</f>
        <v>0.1111111111111111</v>
      </c>
      <c r="F228" s="81">
        <v>18</v>
      </c>
      <c r="G228" s="34">
        <f>IF(F234=0, "-", F228/F234)</f>
        <v>8.0357142857142863E-2</v>
      </c>
      <c r="H228" s="65">
        <v>17</v>
      </c>
      <c r="I228" s="9">
        <f>IF(H234=0, "-", H228/H234)</f>
        <v>8.0188679245283015E-2</v>
      </c>
      <c r="J228" s="8">
        <f t="shared" si="18"/>
        <v>-0.5</v>
      </c>
      <c r="K228" s="9">
        <f t="shared" si="19"/>
        <v>5.8823529411764705E-2</v>
      </c>
    </row>
    <row r="229" spans="1:11" x14ac:dyDescent="0.2">
      <c r="A229" s="7" t="s">
        <v>334</v>
      </c>
      <c r="B229" s="65">
        <v>0</v>
      </c>
      <c r="C229" s="34">
        <f>IF(B234=0, "-", B229/B234)</f>
        <v>0</v>
      </c>
      <c r="D229" s="65">
        <v>0</v>
      </c>
      <c r="E229" s="9">
        <f>IF(D234=0, "-", D229/D234)</f>
        <v>0</v>
      </c>
      <c r="F229" s="81">
        <v>0</v>
      </c>
      <c r="G229" s="34">
        <f>IF(F234=0, "-", F229/F234)</f>
        <v>0</v>
      </c>
      <c r="H229" s="65">
        <v>1</v>
      </c>
      <c r="I229" s="9">
        <f>IF(H234=0, "-", H229/H234)</f>
        <v>4.7169811320754715E-3</v>
      </c>
      <c r="J229" s="8" t="str">
        <f t="shared" si="18"/>
        <v>-</v>
      </c>
      <c r="K229" s="9">
        <f t="shared" si="19"/>
        <v>-1</v>
      </c>
    </row>
    <row r="230" spans="1:11" x14ac:dyDescent="0.2">
      <c r="A230" s="7" t="s">
        <v>335</v>
      </c>
      <c r="B230" s="65">
        <v>2</v>
      </c>
      <c r="C230" s="34">
        <f>IF(B234=0, "-", B230/B234)</f>
        <v>0.10526315789473684</v>
      </c>
      <c r="D230" s="65">
        <v>0</v>
      </c>
      <c r="E230" s="9">
        <f>IF(D234=0, "-", D230/D234)</f>
        <v>0</v>
      </c>
      <c r="F230" s="81">
        <v>9</v>
      </c>
      <c r="G230" s="34">
        <f>IF(F234=0, "-", F230/F234)</f>
        <v>4.0178571428571432E-2</v>
      </c>
      <c r="H230" s="65">
        <v>7</v>
      </c>
      <c r="I230" s="9">
        <f>IF(H234=0, "-", H230/H234)</f>
        <v>3.3018867924528301E-2</v>
      </c>
      <c r="J230" s="8" t="str">
        <f t="shared" si="18"/>
        <v>-</v>
      </c>
      <c r="K230" s="9">
        <f t="shared" si="19"/>
        <v>0.2857142857142857</v>
      </c>
    </row>
    <row r="231" spans="1:11" x14ac:dyDescent="0.2">
      <c r="A231" s="7" t="s">
        <v>336</v>
      </c>
      <c r="B231" s="65">
        <v>1</v>
      </c>
      <c r="C231" s="34">
        <f>IF(B234=0, "-", B231/B234)</f>
        <v>5.2631578947368418E-2</v>
      </c>
      <c r="D231" s="65">
        <v>1</v>
      </c>
      <c r="E231" s="9">
        <f>IF(D234=0, "-", D231/D234)</f>
        <v>5.5555555555555552E-2</v>
      </c>
      <c r="F231" s="81">
        <v>7</v>
      </c>
      <c r="G231" s="34">
        <f>IF(F234=0, "-", F231/F234)</f>
        <v>3.125E-2</v>
      </c>
      <c r="H231" s="65">
        <v>10</v>
      </c>
      <c r="I231" s="9">
        <f>IF(H234=0, "-", H231/H234)</f>
        <v>4.716981132075472E-2</v>
      </c>
      <c r="J231" s="8">
        <f t="shared" si="18"/>
        <v>0</v>
      </c>
      <c r="K231" s="9">
        <f t="shared" si="19"/>
        <v>-0.3</v>
      </c>
    </row>
    <row r="232" spans="1:11" x14ac:dyDescent="0.2">
      <c r="A232" s="7" t="s">
        <v>337</v>
      </c>
      <c r="B232" s="65">
        <v>0</v>
      </c>
      <c r="C232" s="34">
        <f>IF(B234=0, "-", B232/B234)</f>
        <v>0</v>
      </c>
      <c r="D232" s="65">
        <v>0</v>
      </c>
      <c r="E232" s="9">
        <f>IF(D234=0, "-", D232/D234)</f>
        <v>0</v>
      </c>
      <c r="F232" s="81">
        <v>13</v>
      </c>
      <c r="G232" s="34">
        <f>IF(F234=0, "-", F232/F234)</f>
        <v>5.8035714285714288E-2</v>
      </c>
      <c r="H232" s="65">
        <v>13</v>
      </c>
      <c r="I232" s="9">
        <f>IF(H234=0, "-", H232/H234)</f>
        <v>6.1320754716981132E-2</v>
      </c>
      <c r="J232" s="8" t="str">
        <f t="shared" si="18"/>
        <v>-</v>
      </c>
      <c r="K232" s="9">
        <f t="shared" si="19"/>
        <v>0</v>
      </c>
    </row>
    <row r="233" spans="1:11" x14ac:dyDescent="0.2">
      <c r="A233" s="2"/>
      <c r="B233" s="68"/>
      <c r="C233" s="33"/>
      <c r="D233" s="68"/>
      <c r="E233" s="6"/>
      <c r="F233" s="82"/>
      <c r="G233" s="33"/>
      <c r="H233" s="68"/>
      <c r="I233" s="6"/>
      <c r="J233" s="5"/>
      <c r="K233" s="6"/>
    </row>
    <row r="234" spans="1:11" s="43" customFormat="1" x14ac:dyDescent="0.2">
      <c r="A234" s="162" t="s">
        <v>589</v>
      </c>
      <c r="B234" s="71">
        <f>SUM(B215:B233)</f>
        <v>19</v>
      </c>
      <c r="C234" s="40">
        <f>B234/7692</f>
        <v>2.4700988039521579E-3</v>
      </c>
      <c r="D234" s="71">
        <f>SUM(D215:D233)</f>
        <v>18</v>
      </c>
      <c r="E234" s="41">
        <f>D234/9098</f>
        <v>1.9784568036931194E-3</v>
      </c>
      <c r="F234" s="77">
        <f>SUM(F215:F233)</f>
        <v>224</v>
      </c>
      <c r="G234" s="42">
        <f>F234/106134</f>
        <v>2.1105395066613902E-3</v>
      </c>
      <c r="H234" s="71">
        <f>SUM(H215:H233)</f>
        <v>212</v>
      </c>
      <c r="I234" s="41">
        <f>H234/89434</f>
        <v>2.3704631348256816E-3</v>
      </c>
      <c r="J234" s="37">
        <f>IF(D234=0, "-", IF((B234-D234)/D234&lt;10, (B234-D234)/D234, "&gt;999%"))</f>
        <v>5.5555555555555552E-2</v>
      </c>
      <c r="K234" s="38">
        <f>IF(H234=0, "-", IF((F234-H234)/H234&lt;10, (F234-H234)/H234, "&gt;999%"))</f>
        <v>5.6603773584905662E-2</v>
      </c>
    </row>
    <row r="235" spans="1:11" x14ac:dyDescent="0.2">
      <c r="B235" s="83"/>
      <c r="D235" s="83"/>
      <c r="F235" s="83"/>
      <c r="H235" s="83"/>
    </row>
    <row r="236" spans="1:11" x14ac:dyDescent="0.2">
      <c r="A236" s="163" t="s">
        <v>150</v>
      </c>
      <c r="B236" s="61" t="s">
        <v>12</v>
      </c>
      <c r="C236" s="62" t="s">
        <v>13</v>
      </c>
      <c r="D236" s="61" t="s">
        <v>12</v>
      </c>
      <c r="E236" s="63" t="s">
        <v>13</v>
      </c>
      <c r="F236" s="62" t="s">
        <v>12</v>
      </c>
      <c r="G236" s="62" t="s">
        <v>13</v>
      </c>
      <c r="H236" s="61" t="s">
        <v>12</v>
      </c>
      <c r="I236" s="63" t="s">
        <v>13</v>
      </c>
      <c r="J236" s="61"/>
      <c r="K236" s="63"/>
    </row>
    <row r="237" spans="1:11" x14ac:dyDescent="0.2">
      <c r="A237" s="7" t="s">
        <v>338</v>
      </c>
      <c r="B237" s="65">
        <v>1</v>
      </c>
      <c r="C237" s="34">
        <f>IF(B250=0, "-", B237/B250)</f>
        <v>0.14285714285714285</v>
      </c>
      <c r="D237" s="65">
        <v>1</v>
      </c>
      <c r="E237" s="9">
        <f>IF(D250=0, "-", D237/D250)</f>
        <v>0.2</v>
      </c>
      <c r="F237" s="81">
        <v>6</v>
      </c>
      <c r="G237" s="34">
        <f>IF(F250=0, "-", F237/F250)</f>
        <v>6.1855670103092786E-2</v>
      </c>
      <c r="H237" s="65">
        <v>4</v>
      </c>
      <c r="I237" s="9">
        <f>IF(H250=0, "-", H237/H250)</f>
        <v>4.7619047619047616E-2</v>
      </c>
      <c r="J237" s="8">
        <f t="shared" ref="J237:J248" si="20">IF(D237=0, "-", IF((B237-D237)/D237&lt;10, (B237-D237)/D237, "&gt;999%"))</f>
        <v>0</v>
      </c>
      <c r="K237" s="9">
        <f t="shared" ref="K237:K248" si="21">IF(H237=0, "-", IF((F237-H237)/H237&lt;10, (F237-H237)/H237, "&gt;999%"))</f>
        <v>0.5</v>
      </c>
    </row>
    <row r="238" spans="1:11" x14ac:dyDescent="0.2">
      <c r="A238" s="7" t="s">
        <v>339</v>
      </c>
      <c r="B238" s="65">
        <v>0</v>
      </c>
      <c r="C238" s="34">
        <f>IF(B250=0, "-", B238/B250)</f>
        <v>0</v>
      </c>
      <c r="D238" s="65">
        <v>0</v>
      </c>
      <c r="E238" s="9">
        <f>IF(D250=0, "-", D238/D250)</f>
        <v>0</v>
      </c>
      <c r="F238" s="81">
        <v>2</v>
      </c>
      <c r="G238" s="34">
        <f>IF(F250=0, "-", F238/F250)</f>
        <v>2.0618556701030927E-2</v>
      </c>
      <c r="H238" s="65">
        <v>0</v>
      </c>
      <c r="I238" s="9">
        <f>IF(H250=0, "-", H238/H250)</f>
        <v>0</v>
      </c>
      <c r="J238" s="8" t="str">
        <f t="shared" si="20"/>
        <v>-</v>
      </c>
      <c r="K238" s="9" t="str">
        <f t="shared" si="21"/>
        <v>-</v>
      </c>
    </row>
    <row r="239" spans="1:11" x14ac:dyDescent="0.2">
      <c r="A239" s="7" t="s">
        <v>340</v>
      </c>
      <c r="B239" s="65">
        <v>0</v>
      </c>
      <c r="C239" s="34">
        <f>IF(B250=0, "-", B239/B250)</f>
        <v>0</v>
      </c>
      <c r="D239" s="65">
        <v>2</v>
      </c>
      <c r="E239" s="9">
        <f>IF(D250=0, "-", D239/D250)</f>
        <v>0.4</v>
      </c>
      <c r="F239" s="81">
        <v>9</v>
      </c>
      <c r="G239" s="34">
        <f>IF(F250=0, "-", F239/F250)</f>
        <v>9.2783505154639179E-2</v>
      </c>
      <c r="H239" s="65">
        <v>11</v>
      </c>
      <c r="I239" s="9">
        <f>IF(H250=0, "-", H239/H250)</f>
        <v>0.13095238095238096</v>
      </c>
      <c r="J239" s="8">
        <f t="shared" si="20"/>
        <v>-1</v>
      </c>
      <c r="K239" s="9">
        <f t="shared" si="21"/>
        <v>-0.18181818181818182</v>
      </c>
    </row>
    <row r="240" spans="1:11" x14ac:dyDescent="0.2">
      <c r="A240" s="7" t="s">
        <v>341</v>
      </c>
      <c r="B240" s="65">
        <v>1</v>
      </c>
      <c r="C240" s="34">
        <f>IF(B250=0, "-", B240/B250)</f>
        <v>0.14285714285714285</v>
      </c>
      <c r="D240" s="65">
        <v>0</v>
      </c>
      <c r="E240" s="9">
        <f>IF(D250=0, "-", D240/D250)</f>
        <v>0</v>
      </c>
      <c r="F240" s="81">
        <v>2</v>
      </c>
      <c r="G240" s="34">
        <f>IF(F250=0, "-", F240/F250)</f>
        <v>2.0618556701030927E-2</v>
      </c>
      <c r="H240" s="65">
        <v>7</v>
      </c>
      <c r="I240" s="9">
        <f>IF(H250=0, "-", H240/H250)</f>
        <v>8.3333333333333329E-2</v>
      </c>
      <c r="J240" s="8" t="str">
        <f t="shared" si="20"/>
        <v>-</v>
      </c>
      <c r="K240" s="9">
        <f t="shared" si="21"/>
        <v>-0.7142857142857143</v>
      </c>
    </row>
    <row r="241" spans="1:11" x14ac:dyDescent="0.2">
      <c r="A241" s="7" t="s">
        <v>342</v>
      </c>
      <c r="B241" s="65">
        <v>2</v>
      </c>
      <c r="C241" s="34">
        <f>IF(B250=0, "-", B241/B250)</f>
        <v>0.2857142857142857</v>
      </c>
      <c r="D241" s="65">
        <v>2</v>
      </c>
      <c r="E241" s="9">
        <f>IF(D250=0, "-", D241/D250)</f>
        <v>0.4</v>
      </c>
      <c r="F241" s="81">
        <v>25</v>
      </c>
      <c r="G241" s="34">
        <f>IF(F250=0, "-", F241/F250)</f>
        <v>0.25773195876288657</v>
      </c>
      <c r="H241" s="65">
        <v>20</v>
      </c>
      <c r="I241" s="9">
        <f>IF(H250=0, "-", H241/H250)</f>
        <v>0.23809523809523808</v>
      </c>
      <c r="J241" s="8">
        <f t="shared" si="20"/>
        <v>0</v>
      </c>
      <c r="K241" s="9">
        <f t="shared" si="21"/>
        <v>0.25</v>
      </c>
    </row>
    <row r="242" spans="1:11" x14ac:dyDescent="0.2">
      <c r="A242" s="7" t="s">
        <v>343</v>
      </c>
      <c r="B242" s="65">
        <v>0</v>
      </c>
      <c r="C242" s="34">
        <f>IF(B250=0, "-", B242/B250)</f>
        <v>0</v>
      </c>
      <c r="D242" s="65">
        <v>0</v>
      </c>
      <c r="E242" s="9">
        <f>IF(D250=0, "-", D242/D250)</f>
        <v>0</v>
      </c>
      <c r="F242" s="81">
        <v>2</v>
      </c>
      <c r="G242" s="34">
        <f>IF(F250=0, "-", F242/F250)</f>
        <v>2.0618556701030927E-2</v>
      </c>
      <c r="H242" s="65">
        <v>6</v>
      </c>
      <c r="I242" s="9">
        <f>IF(H250=0, "-", H242/H250)</f>
        <v>7.1428571428571425E-2</v>
      </c>
      <c r="J242" s="8" t="str">
        <f t="shared" si="20"/>
        <v>-</v>
      </c>
      <c r="K242" s="9">
        <f t="shared" si="21"/>
        <v>-0.66666666666666663</v>
      </c>
    </row>
    <row r="243" spans="1:11" x14ac:dyDescent="0.2">
      <c r="A243" s="7" t="s">
        <v>344</v>
      </c>
      <c r="B243" s="65">
        <v>0</v>
      </c>
      <c r="C243" s="34">
        <f>IF(B250=0, "-", B243/B250)</f>
        <v>0</v>
      </c>
      <c r="D243" s="65">
        <v>0</v>
      </c>
      <c r="E243" s="9">
        <f>IF(D250=0, "-", D243/D250)</f>
        <v>0</v>
      </c>
      <c r="F243" s="81">
        <v>6</v>
      </c>
      <c r="G243" s="34">
        <f>IF(F250=0, "-", F243/F250)</f>
        <v>6.1855670103092786E-2</v>
      </c>
      <c r="H243" s="65">
        <v>3</v>
      </c>
      <c r="I243" s="9">
        <f>IF(H250=0, "-", H243/H250)</f>
        <v>3.5714285714285712E-2</v>
      </c>
      <c r="J243" s="8" t="str">
        <f t="shared" si="20"/>
        <v>-</v>
      </c>
      <c r="K243" s="9">
        <f t="shared" si="21"/>
        <v>1</v>
      </c>
    </row>
    <row r="244" spans="1:11" x14ac:dyDescent="0.2">
      <c r="A244" s="7" t="s">
        <v>345</v>
      </c>
      <c r="B244" s="65">
        <v>0</v>
      </c>
      <c r="C244" s="34">
        <f>IF(B250=0, "-", B244/B250)</f>
        <v>0</v>
      </c>
      <c r="D244" s="65">
        <v>0</v>
      </c>
      <c r="E244" s="9">
        <f>IF(D250=0, "-", D244/D250)</f>
        <v>0</v>
      </c>
      <c r="F244" s="81">
        <v>9</v>
      </c>
      <c r="G244" s="34">
        <f>IF(F250=0, "-", F244/F250)</f>
        <v>9.2783505154639179E-2</v>
      </c>
      <c r="H244" s="65">
        <v>0</v>
      </c>
      <c r="I244" s="9">
        <f>IF(H250=0, "-", H244/H250)</f>
        <v>0</v>
      </c>
      <c r="J244" s="8" t="str">
        <f t="shared" si="20"/>
        <v>-</v>
      </c>
      <c r="K244" s="9" t="str">
        <f t="shared" si="21"/>
        <v>-</v>
      </c>
    </row>
    <row r="245" spans="1:11" x14ac:dyDescent="0.2">
      <c r="A245" s="7" t="s">
        <v>346</v>
      </c>
      <c r="B245" s="65">
        <v>0</v>
      </c>
      <c r="C245" s="34">
        <f>IF(B250=0, "-", B245/B250)</f>
        <v>0</v>
      </c>
      <c r="D245" s="65">
        <v>0</v>
      </c>
      <c r="E245" s="9">
        <f>IF(D250=0, "-", D245/D250)</f>
        <v>0</v>
      </c>
      <c r="F245" s="81">
        <v>0</v>
      </c>
      <c r="G245" s="34">
        <f>IF(F250=0, "-", F245/F250)</f>
        <v>0</v>
      </c>
      <c r="H245" s="65">
        <v>1</v>
      </c>
      <c r="I245" s="9">
        <f>IF(H250=0, "-", H245/H250)</f>
        <v>1.1904761904761904E-2</v>
      </c>
      <c r="J245" s="8" t="str">
        <f t="shared" si="20"/>
        <v>-</v>
      </c>
      <c r="K245" s="9">
        <f t="shared" si="21"/>
        <v>-1</v>
      </c>
    </row>
    <row r="246" spans="1:11" x14ac:dyDescent="0.2">
      <c r="A246" s="7" t="s">
        <v>347</v>
      </c>
      <c r="B246" s="65">
        <v>0</v>
      </c>
      <c r="C246" s="34">
        <f>IF(B250=0, "-", B246/B250)</f>
        <v>0</v>
      </c>
      <c r="D246" s="65">
        <v>0</v>
      </c>
      <c r="E246" s="9">
        <f>IF(D250=0, "-", D246/D250)</f>
        <v>0</v>
      </c>
      <c r="F246" s="81">
        <v>2</v>
      </c>
      <c r="G246" s="34">
        <f>IF(F250=0, "-", F246/F250)</f>
        <v>2.0618556701030927E-2</v>
      </c>
      <c r="H246" s="65">
        <v>2</v>
      </c>
      <c r="I246" s="9">
        <f>IF(H250=0, "-", H246/H250)</f>
        <v>2.3809523809523808E-2</v>
      </c>
      <c r="J246" s="8" t="str">
        <f t="shared" si="20"/>
        <v>-</v>
      </c>
      <c r="K246" s="9">
        <f t="shared" si="21"/>
        <v>0</v>
      </c>
    </row>
    <row r="247" spans="1:11" x14ac:dyDescent="0.2">
      <c r="A247" s="7" t="s">
        <v>348</v>
      </c>
      <c r="B247" s="65">
        <v>3</v>
      </c>
      <c r="C247" s="34">
        <f>IF(B250=0, "-", B247/B250)</f>
        <v>0.42857142857142855</v>
      </c>
      <c r="D247" s="65">
        <v>0</v>
      </c>
      <c r="E247" s="9">
        <f>IF(D250=0, "-", D247/D250)</f>
        <v>0</v>
      </c>
      <c r="F247" s="81">
        <v>30</v>
      </c>
      <c r="G247" s="34">
        <f>IF(F250=0, "-", F247/F250)</f>
        <v>0.30927835051546393</v>
      </c>
      <c r="H247" s="65">
        <v>28</v>
      </c>
      <c r="I247" s="9">
        <f>IF(H250=0, "-", H247/H250)</f>
        <v>0.33333333333333331</v>
      </c>
      <c r="J247" s="8" t="str">
        <f t="shared" si="20"/>
        <v>-</v>
      </c>
      <c r="K247" s="9">
        <f t="shared" si="21"/>
        <v>7.1428571428571425E-2</v>
      </c>
    </row>
    <row r="248" spans="1:11" x14ac:dyDescent="0.2">
      <c r="A248" s="7" t="s">
        <v>349</v>
      </c>
      <c r="B248" s="65">
        <v>0</v>
      </c>
      <c r="C248" s="34">
        <f>IF(B250=0, "-", B248/B250)</f>
        <v>0</v>
      </c>
      <c r="D248" s="65">
        <v>0</v>
      </c>
      <c r="E248" s="9">
        <f>IF(D250=0, "-", D248/D250)</f>
        <v>0</v>
      </c>
      <c r="F248" s="81">
        <v>4</v>
      </c>
      <c r="G248" s="34">
        <f>IF(F250=0, "-", F248/F250)</f>
        <v>4.1237113402061855E-2</v>
      </c>
      <c r="H248" s="65">
        <v>2</v>
      </c>
      <c r="I248" s="9">
        <f>IF(H250=0, "-", H248/H250)</f>
        <v>2.3809523809523808E-2</v>
      </c>
      <c r="J248" s="8" t="str">
        <f t="shared" si="20"/>
        <v>-</v>
      </c>
      <c r="K248" s="9">
        <f t="shared" si="21"/>
        <v>1</v>
      </c>
    </row>
    <row r="249" spans="1:11" x14ac:dyDescent="0.2">
      <c r="A249" s="2"/>
      <c r="B249" s="68"/>
      <c r="C249" s="33"/>
      <c r="D249" s="68"/>
      <c r="E249" s="6"/>
      <c r="F249" s="82"/>
      <c r="G249" s="33"/>
      <c r="H249" s="68"/>
      <c r="I249" s="6"/>
      <c r="J249" s="5"/>
      <c r="K249" s="6"/>
    </row>
    <row r="250" spans="1:11" s="43" customFormat="1" x14ac:dyDescent="0.2">
      <c r="A250" s="162" t="s">
        <v>588</v>
      </c>
      <c r="B250" s="71">
        <f>SUM(B237:B249)</f>
        <v>7</v>
      </c>
      <c r="C250" s="40">
        <f>B250/7692</f>
        <v>9.100364014560582E-4</v>
      </c>
      <c r="D250" s="71">
        <f>SUM(D237:D249)</f>
        <v>5</v>
      </c>
      <c r="E250" s="41">
        <f>D250/9098</f>
        <v>5.4957133435919983E-4</v>
      </c>
      <c r="F250" s="77">
        <f>SUM(F237:F249)</f>
        <v>97</v>
      </c>
      <c r="G250" s="42">
        <f>F250/106134</f>
        <v>9.1393898279533425E-4</v>
      </c>
      <c r="H250" s="71">
        <f>SUM(H237:H249)</f>
        <v>84</v>
      </c>
      <c r="I250" s="41">
        <f>H250/89434</f>
        <v>9.3924011002527008E-4</v>
      </c>
      <c r="J250" s="37">
        <f>IF(D250=0, "-", IF((B250-D250)/D250&lt;10, (B250-D250)/D250, "&gt;999%"))</f>
        <v>0.4</v>
      </c>
      <c r="K250" s="38">
        <f>IF(H250=0, "-", IF((F250-H250)/H250&lt;10, (F250-H250)/H250, "&gt;999%"))</f>
        <v>0.15476190476190477</v>
      </c>
    </row>
    <row r="251" spans="1:11" x14ac:dyDescent="0.2">
      <c r="B251" s="83"/>
      <c r="D251" s="83"/>
      <c r="F251" s="83"/>
      <c r="H251" s="83"/>
    </row>
    <row r="252" spans="1:11" s="43" customFormat="1" x14ac:dyDescent="0.2">
      <c r="A252" s="162" t="s">
        <v>587</v>
      </c>
      <c r="B252" s="71">
        <v>43</v>
      </c>
      <c r="C252" s="40">
        <f>B252/7692</f>
        <v>5.5902236089443577E-3</v>
      </c>
      <c r="D252" s="71">
        <v>59</v>
      </c>
      <c r="E252" s="41">
        <f>D252/9098</f>
        <v>6.4849417454385582E-3</v>
      </c>
      <c r="F252" s="77">
        <v>666</v>
      </c>
      <c r="G252" s="42">
        <f>F252/106134</f>
        <v>6.2750862117700269E-3</v>
      </c>
      <c r="H252" s="71">
        <v>689</v>
      </c>
      <c r="I252" s="41">
        <f>H252/89434</f>
        <v>7.7040051881834652E-3</v>
      </c>
      <c r="J252" s="37">
        <f>IF(D252=0, "-", IF((B252-D252)/D252&lt;10, (B252-D252)/D252, "&gt;999%"))</f>
        <v>-0.2711864406779661</v>
      </c>
      <c r="K252" s="38">
        <f>IF(H252=0, "-", IF((F252-H252)/H252&lt;10, (F252-H252)/H252, "&gt;999%"))</f>
        <v>-3.3381712626995644E-2</v>
      </c>
    </row>
    <row r="253" spans="1:11" x14ac:dyDescent="0.2">
      <c r="B253" s="83"/>
      <c r="D253" s="83"/>
      <c r="F253" s="83"/>
      <c r="H253" s="83"/>
    </row>
    <row r="254" spans="1:11" x14ac:dyDescent="0.2">
      <c r="A254" s="27" t="s">
        <v>585</v>
      </c>
      <c r="B254" s="71">
        <f>B258-B256</f>
        <v>1163</v>
      </c>
      <c r="C254" s="40">
        <f>B254/7692</f>
        <v>0.15119604784191368</v>
      </c>
      <c r="D254" s="71">
        <f>D258-D256</f>
        <v>1334</v>
      </c>
      <c r="E254" s="41">
        <f>D254/9098</f>
        <v>0.14662563200703452</v>
      </c>
      <c r="F254" s="77">
        <f>F258-F256</f>
        <v>18045</v>
      </c>
      <c r="G254" s="42">
        <f>F254/106134</f>
        <v>0.17002091695403923</v>
      </c>
      <c r="H254" s="71">
        <f>H258-H256</f>
        <v>16356</v>
      </c>
      <c r="I254" s="41">
        <f>H254/89434</f>
        <v>0.18288346713777759</v>
      </c>
      <c r="J254" s="37">
        <f>IF(D254=0, "-", IF((B254-D254)/D254&lt;10, (B254-D254)/D254, "&gt;999%"))</f>
        <v>-0.12818590704647675</v>
      </c>
      <c r="K254" s="38">
        <f>IF(H254=0, "-", IF((F254-H254)/H254&lt;10, (F254-H254)/H254, "&gt;999%"))</f>
        <v>0.1032648569332355</v>
      </c>
    </row>
    <row r="255" spans="1:11" x14ac:dyDescent="0.2">
      <c r="A255" s="27"/>
      <c r="B255" s="71"/>
      <c r="C255" s="40"/>
      <c r="D255" s="71"/>
      <c r="E255" s="41"/>
      <c r="F255" s="77"/>
      <c r="G255" s="42"/>
      <c r="H255" s="71"/>
      <c r="I255" s="41"/>
      <c r="J255" s="37"/>
      <c r="K255" s="38"/>
    </row>
    <row r="256" spans="1:11" x14ac:dyDescent="0.2">
      <c r="A256" s="27" t="s">
        <v>586</v>
      </c>
      <c r="B256" s="71">
        <v>116</v>
      </c>
      <c r="C256" s="40">
        <f>B256/7692</f>
        <v>1.5080603224128965E-2</v>
      </c>
      <c r="D256" s="71">
        <v>195</v>
      </c>
      <c r="E256" s="41">
        <f>D256/9098</f>
        <v>2.1433282040008793E-2</v>
      </c>
      <c r="F256" s="77">
        <v>2175</v>
      </c>
      <c r="G256" s="42">
        <f>F256/106134</f>
        <v>2.0492961727627337E-2</v>
      </c>
      <c r="H256" s="71">
        <v>2232</v>
      </c>
      <c r="I256" s="41">
        <f>H256/89434</f>
        <v>2.4956951494957174E-2</v>
      </c>
      <c r="J256" s="37">
        <f>IF(D256=0, "-", IF((B256-D256)/D256&lt;10, (B256-D256)/D256, "&gt;999%"))</f>
        <v>-0.40512820512820513</v>
      </c>
      <c r="K256" s="38">
        <f>IF(H256=0, "-", IF((F256-H256)/H256&lt;10, (F256-H256)/H256, "&gt;999%"))</f>
        <v>-2.5537634408602152E-2</v>
      </c>
    </row>
    <row r="257" spans="1:11" x14ac:dyDescent="0.2">
      <c r="A257" s="27"/>
      <c r="B257" s="71"/>
      <c r="C257" s="40"/>
      <c r="D257" s="71"/>
      <c r="E257" s="41"/>
      <c r="F257" s="77"/>
      <c r="G257" s="42"/>
      <c r="H257" s="71"/>
      <c r="I257" s="41"/>
      <c r="J257" s="37"/>
      <c r="K257" s="38"/>
    </row>
    <row r="258" spans="1:11" x14ac:dyDescent="0.2">
      <c r="A258" s="27" t="s">
        <v>584</v>
      </c>
      <c r="B258" s="71">
        <v>1279</v>
      </c>
      <c r="C258" s="40">
        <f>B258/7692</f>
        <v>0.16627665106604264</v>
      </c>
      <c r="D258" s="71">
        <v>1529</v>
      </c>
      <c r="E258" s="41">
        <f>D258/9098</f>
        <v>0.16805891404704332</v>
      </c>
      <c r="F258" s="77">
        <v>20220</v>
      </c>
      <c r="G258" s="42">
        <f>F258/106134</f>
        <v>0.19051387868166658</v>
      </c>
      <c r="H258" s="71">
        <v>18588</v>
      </c>
      <c r="I258" s="41">
        <f>H258/89434</f>
        <v>0.20784041863273475</v>
      </c>
      <c r="J258" s="37">
        <f>IF(D258=0, "-", IF((B258-D258)/D258&lt;10, (B258-D258)/D258, "&gt;999%"))</f>
        <v>-0.16350555918901244</v>
      </c>
      <c r="K258" s="38">
        <f>IF(H258=0, "-", IF((F258-H258)/H258&lt;10, (F258-H258)/H258, "&gt;999%"))</f>
        <v>8.7798579728857323E-2</v>
      </c>
    </row>
  </sheetData>
  <mergeCells count="58">
    <mergeCell ref="B1:K1"/>
    <mergeCell ref="B2:K2"/>
    <mergeCell ref="B199:E199"/>
    <mergeCell ref="F199:I199"/>
    <mergeCell ref="J199:K199"/>
    <mergeCell ref="B200:C200"/>
    <mergeCell ref="D200:E200"/>
    <mergeCell ref="F200:G200"/>
    <mergeCell ref="H200:I200"/>
    <mergeCell ref="B173:E173"/>
    <mergeCell ref="F173:I173"/>
    <mergeCell ref="J173:K173"/>
    <mergeCell ref="B174:C174"/>
    <mergeCell ref="D174:E174"/>
    <mergeCell ref="F174:G174"/>
    <mergeCell ref="H174:I174"/>
    <mergeCell ref="B150:E150"/>
    <mergeCell ref="F150:I150"/>
    <mergeCell ref="J150:K150"/>
    <mergeCell ref="B151:C151"/>
    <mergeCell ref="D151:E151"/>
    <mergeCell ref="F151:G151"/>
    <mergeCell ref="H151:I151"/>
    <mergeCell ref="B124:E124"/>
    <mergeCell ref="F124:I124"/>
    <mergeCell ref="J124:K124"/>
    <mergeCell ref="B125:C125"/>
    <mergeCell ref="D125:E125"/>
    <mergeCell ref="F125:G125"/>
    <mergeCell ref="H125:I125"/>
    <mergeCell ref="B85:E85"/>
    <mergeCell ref="F85:I85"/>
    <mergeCell ref="J85:K85"/>
    <mergeCell ref="B86:C86"/>
    <mergeCell ref="D86:E86"/>
    <mergeCell ref="F86:G86"/>
    <mergeCell ref="H86:I86"/>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0" max="16383" man="1"/>
    <brk id="149" max="16383" man="1"/>
    <brk id="198" max="16383" man="1"/>
    <brk id="25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IF(B49=0, "-", B7/B49)</f>
        <v>3.9093041438623922E-3</v>
      </c>
      <c r="D7" s="65">
        <v>3</v>
      </c>
      <c r="E7" s="21">
        <f>IF(D49=0, "-", D7/D49)</f>
        <v>1.9620667102681491E-3</v>
      </c>
      <c r="F7" s="81">
        <v>29</v>
      </c>
      <c r="G7" s="39">
        <f>IF(F49=0, "-", F7/F49)</f>
        <v>1.4342235410484668E-3</v>
      </c>
      <c r="H7" s="65">
        <v>14</v>
      </c>
      <c r="I7" s="21">
        <f>IF(H49=0, "-", H7/H49)</f>
        <v>7.5317409081127604E-4</v>
      </c>
      <c r="J7" s="20">
        <f t="shared" ref="J7:J47" si="0">IF(D7=0, "-", IF((B7-D7)/D7&lt;10, (B7-D7)/D7, "&gt;999%"))</f>
        <v>0.66666666666666663</v>
      </c>
      <c r="K7" s="21">
        <f t="shared" ref="K7:K47" si="1">IF(H7=0, "-", IF((F7-H7)/H7&lt;10, (F7-H7)/H7, "&gt;999%"))</f>
        <v>1.0714285714285714</v>
      </c>
    </row>
    <row r="8" spans="1:11" x14ac:dyDescent="0.2">
      <c r="A8" s="7" t="s">
        <v>32</v>
      </c>
      <c r="B8" s="65">
        <v>0</v>
      </c>
      <c r="C8" s="39">
        <f>IF(B49=0, "-", B8/B49)</f>
        <v>0</v>
      </c>
      <c r="D8" s="65">
        <v>0</v>
      </c>
      <c r="E8" s="21">
        <f>IF(D49=0, "-", D8/D49)</f>
        <v>0</v>
      </c>
      <c r="F8" s="81">
        <v>3</v>
      </c>
      <c r="G8" s="39">
        <f>IF(F49=0, "-", F8/F49)</f>
        <v>1.4836795252225519E-4</v>
      </c>
      <c r="H8" s="65">
        <v>0</v>
      </c>
      <c r="I8" s="21">
        <f>IF(H49=0, "-", H8/H49)</f>
        <v>0</v>
      </c>
      <c r="J8" s="20" t="str">
        <f t="shared" si="0"/>
        <v>-</v>
      </c>
      <c r="K8" s="21" t="str">
        <f t="shared" si="1"/>
        <v>-</v>
      </c>
    </row>
    <row r="9" spans="1:11" x14ac:dyDescent="0.2">
      <c r="A9" s="7" t="s">
        <v>33</v>
      </c>
      <c r="B9" s="65">
        <v>1</v>
      </c>
      <c r="C9" s="39">
        <f>IF(B49=0, "-", B9/B49)</f>
        <v>7.8186082877247849E-4</v>
      </c>
      <c r="D9" s="65">
        <v>1</v>
      </c>
      <c r="E9" s="21">
        <f>IF(D49=0, "-", D9/D49)</f>
        <v>6.5402223675604975E-4</v>
      </c>
      <c r="F9" s="81">
        <v>6</v>
      </c>
      <c r="G9" s="39">
        <f>IF(F49=0, "-", F9/F49)</f>
        <v>2.9673590504451037E-4</v>
      </c>
      <c r="H9" s="65">
        <v>4</v>
      </c>
      <c r="I9" s="21">
        <f>IF(H49=0, "-", H9/H49)</f>
        <v>2.1519259737465033E-4</v>
      </c>
      <c r="J9" s="20">
        <f t="shared" si="0"/>
        <v>0</v>
      </c>
      <c r="K9" s="21">
        <f t="shared" si="1"/>
        <v>0.5</v>
      </c>
    </row>
    <row r="10" spans="1:11" x14ac:dyDescent="0.2">
      <c r="A10" s="7" t="s">
        <v>34</v>
      </c>
      <c r="B10" s="65">
        <v>12</v>
      </c>
      <c r="C10" s="39">
        <f>IF(B49=0, "-", B10/B49)</f>
        <v>9.3823299452697427E-3</v>
      </c>
      <c r="D10" s="65">
        <v>31</v>
      </c>
      <c r="E10" s="21">
        <f>IF(D49=0, "-", D10/D49)</f>
        <v>2.0274689339437543E-2</v>
      </c>
      <c r="F10" s="81">
        <v>225</v>
      </c>
      <c r="G10" s="39">
        <f>IF(F49=0, "-", F10/F49)</f>
        <v>1.112759643916914E-2</v>
      </c>
      <c r="H10" s="65">
        <v>413</v>
      </c>
      <c r="I10" s="21">
        <f>IF(H49=0, "-", H10/H49)</f>
        <v>2.2218635678932643E-2</v>
      </c>
      <c r="J10" s="20">
        <f t="shared" si="0"/>
        <v>-0.61290322580645162</v>
      </c>
      <c r="K10" s="21">
        <f t="shared" si="1"/>
        <v>-0.4552058111380145</v>
      </c>
    </row>
    <row r="11" spans="1:11" x14ac:dyDescent="0.2">
      <c r="A11" s="7" t="s">
        <v>35</v>
      </c>
      <c r="B11" s="65">
        <v>0</v>
      </c>
      <c r="C11" s="39">
        <f>IF(B49=0, "-", B11/B49)</f>
        <v>0</v>
      </c>
      <c r="D11" s="65">
        <v>2</v>
      </c>
      <c r="E11" s="21">
        <f>IF(D49=0, "-", D11/D49)</f>
        <v>1.3080444735120995E-3</v>
      </c>
      <c r="F11" s="81">
        <v>10</v>
      </c>
      <c r="G11" s="39">
        <f>IF(F49=0, "-", F11/F49)</f>
        <v>4.9455984174085062E-4</v>
      </c>
      <c r="H11" s="65">
        <v>13</v>
      </c>
      <c r="I11" s="21">
        <f>IF(H49=0, "-", H11/H49)</f>
        <v>6.9937594146761352E-4</v>
      </c>
      <c r="J11" s="20">
        <f t="shared" si="0"/>
        <v>-1</v>
      </c>
      <c r="K11" s="21">
        <f t="shared" si="1"/>
        <v>-0.23076923076923078</v>
      </c>
    </row>
    <row r="12" spans="1:11" x14ac:dyDescent="0.2">
      <c r="A12" s="7" t="s">
        <v>36</v>
      </c>
      <c r="B12" s="65">
        <v>26</v>
      </c>
      <c r="C12" s="39">
        <f>IF(B49=0, "-", B12/B49)</f>
        <v>2.0328381548084442E-2</v>
      </c>
      <c r="D12" s="65">
        <v>65</v>
      </c>
      <c r="E12" s="21">
        <f>IF(D49=0, "-", D12/D49)</f>
        <v>4.2511445389143233E-2</v>
      </c>
      <c r="F12" s="81">
        <v>706</v>
      </c>
      <c r="G12" s="39">
        <f>IF(F49=0, "-", F12/F49)</f>
        <v>3.4915924826904053E-2</v>
      </c>
      <c r="H12" s="65">
        <v>550</v>
      </c>
      <c r="I12" s="21">
        <f>IF(H49=0, "-", H12/H49)</f>
        <v>2.9588982139014418E-2</v>
      </c>
      <c r="J12" s="20">
        <f t="shared" si="0"/>
        <v>-0.6</v>
      </c>
      <c r="K12" s="21">
        <f t="shared" si="1"/>
        <v>0.28363636363636363</v>
      </c>
    </row>
    <row r="13" spans="1:11" x14ac:dyDescent="0.2">
      <c r="A13" s="7" t="s">
        <v>38</v>
      </c>
      <c r="B13" s="65">
        <v>1</v>
      </c>
      <c r="C13" s="39">
        <f>IF(B49=0, "-", B13/B49)</f>
        <v>7.8186082877247849E-4</v>
      </c>
      <c r="D13" s="65">
        <v>0</v>
      </c>
      <c r="E13" s="21">
        <f>IF(D49=0, "-", D13/D49)</f>
        <v>0</v>
      </c>
      <c r="F13" s="81">
        <v>9</v>
      </c>
      <c r="G13" s="39">
        <f>IF(F49=0, "-", F13/F49)</f>
        <v>4.4510385756676556E-4</v>
      </c>
      <c r="H13" s="65">
        <v>14</v>
      </c>
      <c r="I13" s="21">
        <f>IF(H49=0, "-", H13/H49)</f>
        <v>7.5317409081127604E-4</v>
      </c>
      <c r="J13" s="20" t="str">
        <f t="shared" si="0"/>
        <v>-</v>
      </c>
      <c r="K13" s="21">
        <f t="shared" si="1"/>
        <v>-0.35714285714285715</v>
      </c>
    </row>
    <row r="14" spans="1:11" x14ac:dyDescent="0.2">
      <c r="A14" s="7" t="s">
        <v>39</v>
      </c>
      <c r="B14" s="65">
        <v>0</v>
      </c>
      <c r="C14" s="39">
        <f>IF(B49=0, "-", B14/B49)</f>
        <v>0</v>
      </c>
      <c r="D14" s="65">
        <v>0</v>
      </c>
      <c r="E14" s="21">
        <f>IF(D49=0, "-", D14/D49)</f>
        <v>0</v>
      </c>
      <c r="F14" s="81">
        <v>5</v>
      </c>
      <c r="G14" s="39">
        <f>IF(F49=0, "-", F14/F49)</f>
        <v>2.4727992087042531E-4</v>
      </c>
      <c r="H14" s="65">
        <v>3</v>
      </c>
      <c r="I14" s="21">
        <f>IF(H49=0, "-", H14/H49)</f>
        <v>1.6139444803098772E-4</v>
      </c>
      <c r="J14" s="20" t="str">
        <f t="shared" si="0"/>
        <v>-</v>
      </c>
      <c r="K14" s="21">
        <f t="shared" si="1"/>
        <v>0.66666666666666663</v>
      </c>
    </row>
    <row r="15" spans="1:11" x14ac:dyDescent="0.2">
      <c r="A15" s="7" t="s">
        <v>42</v>
      </c>
      <c r="B15" s="65">
        <v>2</v>
      </c>
      <c r="C15" s="39">
        <f>IF(B49=0, "-", B15/B49)</f>
        <v>1.563721657544957E-3</v>
      </c>
      <c r="D15" s="65">
        <v>2</v>
      </c>
      <c r="E15" s="21">
        <f>IF(D49=0, "-", D15/D49)</f>
        <v>1.3080444735120995E-3</v>
      </c>
      <c r="F15" s="81">
        <v>25</v>
      </c>
      <c r="G15" s="39">
        <f>IF(F49=0, "-", F15/F49)</f>
        <v>1.2363996043521265E-3</v>
      </c>
      <c r="H15" s="65">
        <v>20</v>
      </c>
      <c r="I15" s="21">
        <f>IF(H49=0, "-", H15/H49)</f>
        <v>1.0759629868732515E-3</v>
      </c>
      <c r="J15" s="20">
        <f t="shared" si="0"/>
        <v>0</v>
      </c>
      <c r="K15" s="21">
        <f t="shared" si="1"/>
        <v>0.25</v>
      </c>
    </row>
    <row r="16" spans="1:11" x14ac:dyDescent="0.2">
      <c r="A16" s="7" t="s">
        <v>43</v>
      </c>
      <c r="B16" s="65">
        <v>3</v>
      </c>
      <c r="C16" s="39">
        <f>IF(B49=0, "-", B16/B49)</f>
        <v>2.3455824863174357E-3</v>
      </c>
      <c r="D16" s="65">
        <v>0</v>
      </c>
      <c r="E16" s="21">
        <f>IF(D49=0, "-", D16/D49)</f>
        <v>0</v>
      </c>
      <c r="F16" s="81">
        <v>73</v>
      </c>
      <c r="G16" s="39">
        <f>IF(F49=0, "-", F16/F49)</f>
        <v>3.6102868447082095E-3</v>
      </c>
      <c r="H16" s="65">
        <v>49</v>
      </c>
      <c r="I16" s="21">
        <f>IF(H49=0, "-", H16/H49)</f>
        <v>2.6361093178394663E-3</v>
      </c>
      <c r="J16" s="20" t="str">
        <f t="shared" si="0"/>
        <v>-</v>
      </c>
      <c r="K16" s="21">
        <f t="shared" si="1"/>
        <v>0.48979591836734693</v>
      </c>
    </row>
    <row r="17" spans="1:11" x14ac:dyDescent="0.2">
      <c r="A17" s="7" t="s">
        <v>45</v>
      </c>
      <c r="B17" s="65">
        <v>13</v>
      </c>
      <c r="C17" s="39">
        <f>IF(B49=0, "-", B17/B49)</f>
        <v>1.0164190774042221E-2</v>
      </c>
      <c r="D17" s="65">
        <v>44</v>
      </c>
      <c r="E17" s="21">
        <f>IF(D49=0, "-", D17/D49)</f>
        <v>2.8776978417266189E-2</v>
      </c>
      <c r="F17" s="81">
        <v>311</v>
      </c>
      <c r="G17" s="39">
        <f>IF(F49=0, "-", F17/F49)</f>
        <v>1.5380811078140455E-2</v>
      </c>
      <c r="H17" s="65">
        <v>402</v>
      </c>
      <c r="I17" s="21">
        <f>IF(H49=0, "-", H17/H49)</f>
        <v>2.1626856036152355E-2</v>
      </c>
      <c r="J17" s="20">
        <f t="shared" si="0"/>
        <v>-0.70454545454545459</v>
      </c>
      <c r="K17" s="21">
        <f t="shared" si="1"/>
        <v>-0.2263681592039801</v>
      </c>
    </row>
    <row r="18" spans="1:11" x14ac:dyDescent="0.2">
      <c r="A18" s="7" t="s">
        <v>48</v>
      </c>
      <c r="B18" s="65">
        <v>0</v>
      </c>
      <c r="C18" s="39">
        <f>IF(B49=0, "-", B18/B49)</f>
        <v>0</v>
      </c>
      <c r="D18" s="65">
        <v>1</v>
      </c>
      <c r="E18" s="21">
        <f>IF(D49=0, "-", D18/D49)</f>
        <v>6.5402223675604975E-4</v>
      </c>
      <c r="F18" s="81">
        <v>4</v>
      </c>
      <c r="G18" s="39">
        <f>IF(F49=0, "-", F18/F49)</f>
        <v>1.9782393669634025E-4</v>
      </c>
      <c r="H18" s="65">
        <v>6</v>
      </c>
      <c r="I18" s="21">
        <f>IF(H49=0, "-", H18/H49)</f>
        <v>3.2278889606197545E-4</v>
      </c>
      <c r="J18" s="20">
        <f t="shared" si="0"/>
        <v>-1</v>
      </c>
      <c r="K18" s="21">
        <f t="shared" si="1"/>
        <v>-0.33333333333333331</v>
      </c>
    </row>
    <row r="19" spans="1:11" x14ac:dyDescent="0.2">
      <c r="A19" s="7" t="s">
        <v>51</v>
      </c>
      <c r="B19" s="65">
        <v>0</v>
      </c>
      <c r="C19" s="39">
        <f>IF(B49=0, "-", B19/B49)</f>
        <v>0</v>
      </c>
      <c r="D19" s="65">
        <v>1</v>
      </c>
      <c r="E19" s="21">
        <f>IF(D49=0, "-", D19/D49)</f>
        <v>6.5402223675604975E-4</v>
      </c>
      <c r="F19" s="81">
        <v>0</v>
      </c>
      <c r="G19" s="39">
        <f>IF(F49=0, "-", F19/F49)</f>
        <v>0</v>
      </c>
      <c r="H19" s="65">
        <v>256</v>
      </c>
      <c r="I19" s="21">
        <f>IF(H49=0, "-", H19/H49)</f>
        <v>1.3772326231977621E-2</v>
      </c>
      <c r="J19" s="20">
        <f t="shared" si="0"/>
        <v>-1</v>
      </c>
      <c r="K19" s="21">
        <f t="shared" si="1"/>
        <v>-1</v>
      </c>
    </row>
    <row r="20" spans="1:11" x14ac:dyDescent="0.2">
      <c r="A20" s="7" t="s">
        <v>52</v>
      </c>
      <c r="B20" s="65">
        <v>13</v>
      </c>
      <c r="C20" s="39">
        <f>IF(B49=0, "-", B20/B49)</f>
        <v>1.0164190774042221E-2</v>
      </c>
      <c r="D20" s="65">
        <v>82</v>
      </c>
      <c r="E20" s="21">
        <f>IF(D49=0, "-", D20/D49)</f>
        <v>5.3629823413996074E-2</v>
      </c>
      <c r="F20" s="81">
        <v>359</v>
      </c>
      <c r="G20" s="39">
        <f>IF(F49=0, "-", F20/F49)</f>
        <v>1.7754698318496537E-2</v>
      </c>
      <c r="H20" s="65">
        <v>866</v>
      </c>
      <c r="I20" s="21">
        <f>IF(H49=0, "-", H20/H49)</f>
        <v>4.6589197331611792E-2</v>
      </c>
      <c r="J20" s="20">
        <f t="shared" si="0"/>
        <v>-0.84146341463414631</v>
      </c>
      <c r="K20" s="21">
        <f t="shared" si="1"/>
        <v>-0.58545034642032334</v>
      </c>
    </row>
    <row r="21" spans="1:11" x14ac:dyDescent="0.2">
      <c r="A21" s="7" t="s">
        <v>53</v>
      </c>
      <c r="B21" s="65">
        <v>217</v>
      </c>
      <c r="C21" s="39">
        <f>IF(B49=0, "-", B21/B49)</f>
        <v>0.16966379984362784</v>
      </c>
      <c r="D21" s="65">
        <v>184</v>
      </c>
      <c r="E21" s="21">
        <f>IF(D49=0, "-", D21/D49)</f>
        <v>0.12034009156311315</v>
      </c>
      <c r="F21" s="81">
        <v>2852</v>
      </c>
      <c r="G21" s="39">
        <f>IF(F49=0, "-", F21/F49)</f>
        <v>0.1410484668644906</v>
      </c>
      <c r="H21" s="65">
        <v>2640</v>
      </c>
      <c r="I21" s="21">
        <f>IF(H49=0, "-", H21/H49)</f>
        <v>0.14202711426726922</v>
      </c>
      <c r="J21" s="20">
        <f t="shared" si="0"/>
        <v>0.17934782608695651</v>
      </c>
      <c r="K21" s="21">
        <f t="shared" si="1"/>
        <v>8.0303030303030307E-2</v>
      </c>
    </row>
    <row r="22" spans="1:11" x14ac:dyDescent="0.2">
      <c r="A22" s="7" t="s">
        <v>55</v>
      </c>
      <c r="B22" s="65">
        <v>0</v>
      </c>
      <c r="C22" s="39">
        <f>IF(B49=0, "-", B22/B49)</f>
        <v>0</v>
      </c>
      <c r="D22" s="65">
        <v>0</v>
      </c>
      <c r="E22" s="21">
        <f>IF(D49=0, "-", D22/D49)</f>
        <v>0</v>
      </c>
      <c r="F22" s="81">
        <v>0</v>
      </c>
      <c r="G22" s="39">
        <f>IF(F49=0, "-", F22/F49)</f>
        <v>0</v>
      </c>
      <c r="H22" s="65">
        <v>6</v>
      </c>
      <c r="I22" s="21">
        <f>IF(H49=0, "-", H22/H49)</f>
        <v>3.2278889606197545E-4</v>
      </c>
      <c r="J22" s="20" t="str">
        <f t="shared" si="0"/>
        <v>-</v>
      </c>
      <c r="K22" s="21">
        <f t="shared" si="1"/>
        <v>-1</v>
      </c>
    </row>
    <row r="23" spans="1:11" x14ac:dyDescent="0.2">
      <c r="A23" s="7" t="s">
        <v>61</v>
      </c>
      <c r="B23" s="65">
        <v>0</v>
      </c>
      <c r="C23" s="39">
        <f>IF(B49=0, "-", B23/B49)</f>
        <v>0</v>
      </c>
      <c r="D23" s="65">
        <v>0</v>
      </c>
      <c r="E23" s="21">
        <f>IF(D49=0, "-", D23/D49)</f>
        <v>0</v>
      </c>
      <c r="F23" s="81">
        <v>16</v>
      </c>
      <c r="G23" s="39">
        <f>IF(F49=0, "-", F23/F49)</f>
        <v>7.91295746785361E-4</v>
      </c>
      <c r="H23" s="65">
        <v>18</v>
      </c>
      <c r="I23" s="21">
        <f>IF(H49=0, "-", H23/H49)</f>
        <v>9.6836668818592645E-4</v>
      </c>
      <c r="J23" s="20" t="str">
        <f t="shared" si="0"/>
        <v>-</v>
      </c>
      <c r="K23" s="21">
        <f t="shared" si="1"/>
        <v>-0.1111111111111111</v>
      </c>
    </row>
    <row r="24" spans="1:11" x14ac:dyDescent="0.2">
      <c r="A24" s="7" t="s">
        <v>64</v>
      </c>
      <c r="B24" s="65">
        <v>176</v>
      </c>
      <c r="C24" s="39">
        <f>IF(B49=0, "-", B24/B49)</f>
        <v>0.1376075058639562</v>
      </c>
      <c r="D24" s="65">
        <v>203</v>
      </c>
      <c r="E24" s="21">
        <f>IF(D49=0, "-", D24/D49)</f>
        <v>0.1327665140614781</v>
      </c>
      <c r="F24" s="81">
        <v>3823</v>
      </c>
      <c r="G24" s="39">
        <f>IF(F49=0, "-", F24/F49)</f>
        <v>0.18907022749752719</v>
      </c>
      <c r="H24" s="65">
        <v>2944</v>
      </c>
      <c r="I24" s="21">
        <f>IF(H49=0, "-", H24/H49)</f>
        <v>0.15838175166774263</v>
      </c>
      <c r="J24" s="20">
        <f t="shared" si="0"/>
        <v>-0.13300492610837439</v>
      </c>
      <c r="K24" s="21">
        <f t="shared" si="1"/>
        <v>0.29857336956521741</v>
      </c>
    </row>
    <row r="25" spans="1:11" x14ac:dyDescent="0.2">
      <c r="A25" s="7" t="s">
        <v>65</v>
      </c>
      <c r="B25" s="65">
        <v>0</v>
      </c>
      <c r="C25" s="39">
        <f>IF(B49=0, "-", B25/B49)</f>
        <v>0</v>
      </c>
      <c r="D25" s="65">
        <v>0</v>
      </c>
      <c r="E25" s="21">
        <f>IF(D49=0, "-", D25/D49)</f>
        <v>0</v>
      </c>
      <c r="F25" s="81">
        <v>2</v>
      </c>
      <c r="G25" s="39">
        <f>IF(F49=0, "-", F25/F49)</f>
        <v>9.8911968348170125E-5</v>
      </c>
      <c r="H25" s="65">
        <v>6</v>
      </c>
      <c r="I25" s="21">
        <f>IF(H49=0, "-", H25/H49)</f>
        <v>3.2278889606197545E-4</v>
      </c>
      <c r="J25" s="20" t="str">
        <f t="shared" si="0"/>
        <v>-</v>
      </c>
      <c r="K25" s="21">
        <f t="shared" si="1"/>
        <v>-0.66666666666666663</v>
      </c>
    </row>
    <row r="26" spans="1:11" x14ac:dyDescent="0.2">
      <c r="A26" s="7" t="s">
        <v>67</v>
      </c>
      <c r="B26" s="65">
        <v>3</v>
      </c>
      <c r="C26" s="39">
        <f>IF(B49=0, "-", B26/B49)</f>
        <v>2.3455824863174357E-3</v>
      </c>
      <c r="D26" s="65">
        <v>7</v>
      </c>
      <c r="E26" s="21">
        <f>IF(D49=0, "-", D26/D49)</f>
        <v>4.5781556572923477E-3</v>
      </c>
      <c r="F26" s="81">
        <v>60</v>
      </c>
      <c r="G26" s="39">
        <f>IF(F49=0, "-", F26/F49)</f>
        <v>2.967359050445104E-3</v>
      </c>
      <c r="H26" s="65">
        <v>53</v>
      </c>
      <c r="I26" s="21">
        <f>IF(H49=0, "-", H26/H49)</f>
        <v>2.8513019152141168E-3</v>
      </c>
      <c r="J26" s="20">
        <f t="shared" si="0"/>
        <v>-0.5714285714285714</v>
      </c>
      <c r="K26" s="21">
        <f t="shared" si="1"/>
        <v>0.13207547169811321</v>
      </c>
    </row>
    <row r="27" spans="1:11" x14ac:dyDescent="0.2">
      <c r="A27" s="7" t="s">
        <v>68</v>
      </c>
      <c r="B27" s="65">
        <v>9</v>
      </c>
      <c r="C27" s="39">
        <f>IF(B49=0, "-", B27/B49)</f>
        <v>7.0367474589523062E-3</v>
      </c>
      <c r="D27" s="65">
        <v>6</v>
      </c>
      <c r="E27" s="21">
        <f>IF(D49=0, "-", D27/D49)</f>
        <v>3.9241334205362983E-3</v>
      </c>
      <c r="F27" s="81">
        <v>170</v>
      </c>
      <c r="G27" s="39">
        <f>IF(F49=0, "-", F27/F49)</f>
        <v>8.4075173095944609E-3</v>
      </c>
      <c r="H27" s="65">
        <v>108</v>
      </c>
      <c r="I27" s="21">
        <f>IF(H49=0, "-", H27/H49)</f>
        <v>5.8102001291155583E-3</v>
      </c>
      <c r="J27" s="20">
        <f t="shared" si="0"/>
        <v>0.5</v>
      </c>
      <c r="K27" s="21">
        <f t="shared" si="1"/>
        <v>0.57407407407407407</v>
      </c>
    </row>
    <row r="28" spans="1:11" x14ac:dyDescent="0.2">
      <c r="A28" s="7" t="s">
        <v>69</v>
      </c>
      <c r="B28" s="65">
        <v>3</v>
      </c>
      <c r="C28" s="39">
        <f>IF(B49=0, "-", B28/B49)</f>
        <v>2.3455824863174357E-3</v>
      </c>
      <c r="D28" s="65">
        <v>0</v>
      </c>
      <c r="E28" s="21">
        <f>IF(D49=0, "-", D28/D49)</f>
        <v>0</v>
      </c>
      <c r="F28" s="81">
        <v>7</v>
      </c>
      <c r="G28" s="39">
        <f>IF(F49=0, "-", F28/F49)</f>
        <v>3.4619188921859544E-4</v>
      </c>
      <c r="H28" s="65">
        <v>4</v>
      </c>
      <c r="I28" s="21">
        <f>IF(H49=0, "-", H28/H49)</f>
        <v>2.1519259737465033E-4</v>
      </c>
      <c r="J28" s="20" t="str">
        <f t="shared" si="0"/>
        <v>-</v>
      </c>
      <c r="K28" s="21">
        <f t="shared" si="1"/>
        <v>0.75</v>
      </c>
    </row>
    <row r="29" spans="1:11" x14ac:dyDescent="0.2">
      <c r="A29" s="7" t="s">
        <v>72</v>
      </c>
      <c r="B29" s="65">
        <v>1</v>
      </c>
      <c r="C29" s="39">
        <f>IF(B49=0, "-", B29/B49)</f>
        <v>7.8186082877247849E-4</v>
      </c>
      <c r="D29" s="65">
        <v>2</v>
      </c>
      <c r="E29" s="21">
        <f>IF(D49=0, "-", D29/D49)</f>
        <v>1.3080444735120995E-3</v>
      </c>
      <c r="F29" s="81">
        <v>15</v>
      </c>
      <c r="G29" s="39">
        <f>IF(F49=0, "-", F29/F49)</f>
        <v>7.4183976261127599E-4</v>
      </c>
      <c r="H29" s="65">
        <v>8</v>
      </c>
      <c r="I29" s="21">
        <f>IF(H49=0, "-", H29/H49)</f>
        <v>4.3038519474930065E-4</v>
      </c>
      <c r="J29" s="20">
        <f t="shared" si="0"/>
        <v>-0.5</v>
      </c>
      <c r="K29" s="21">
        <f t="shared" si="1"/>
        <v>0.875</v>
      </c>
    </row>
    <row r="30" spans="1:11" x14ac:dyDescent="0.2">
      <c r="A30" s="7" t="s">
        <v>73</v>
      </c>
      <c r="B30" s="65">
        <v>104</v>
      </c>
      <c r="C30" s="39">
        <f>IF(B49=0, "-", B30/B49)</f>
        <v>8.1313526192337768E-2</v>
      </c>
      <c r="D30" s="65">
        <v>164</v>
      </c>
      <c r="E30" s="21">
        <f>IF(D49=0, "-", D30/D49)</f>
        <v>0.10725964682799215</v>
      </c>
      <c r="F30" s="81">
        <v>1683</v>
      </c>
      <c r="G30" s="39">
        <f>IF(F49=0, "-", F30/F49)</f>
        <v>8.323442136498517E-2</v>
      </c>
      <c r="H30" s="65">
        <v>1535</v>
      </c>
      <c r="I30" s="21">
        <f>IF(H49=0, "-", H30/H49)</f>
        <v>8.2580159242522058E-2</v>
      </c>
      <c r="J30" s="20">
        <f t="shared" si="0"/>
        <v>-0.36585365853658536</v>
      </c>
      <c r="K30" s="21">
        <f t="shared" si="1"/>
        <v>9.6416938110749181E-2</v>
      </c>
    </row>
    <row r="31" spans="1:11" x14ac:dyDescent="0.2">
      <c r="A31" s="7" t="s">
        <v>74</v>
      </c>
      <c r="B31" s="65">
        <v>0</v>
      </c>
      <c r="C31" s="39">
        <f>IF(B49=0, "-", B31/B49)</f>
        <v>0</v>
      </c>
      <c r="D31" s="65">
        <v>0</v>
      </c>
      <c r="E31" s="21">
        <f>IF(D49=0, "-", D31/D49)</f>
        <v>0</v>
      </c>
      <c r="F31" s="81">
        <v>6</v>
      </c>
      <c r="G31" s="39">
        <f>IF(F49=0, "-", F31/F49)</f>
        <v>2.9673590504451037E-4</v>
      </c>
      <c r="H31" s="65">
        <v>3</v>
      </c>
      <c r="I31" s="21">
        <f>IF(H49=0, "-", H31/H49)</f>
        <v>1.6139444803098772E-4</v>
      </c>
      <c r="J31" s="20" t="str">
        <f t="shared" si="0"/>
        <v>-</v>
      </c>
      <c r="K31" s="21">
        <f t="shared" si="1"/>
        <v>1</v>
      </c>
    </row>
    <row r="32" spans="1:11" x14ac:dyDescent="0.2">
      <c r="A32" s="7" t="s">
        <v>75</v>
      </c>
      <c r="B32" s="65">
        <v>16</v>
      </c>
      <c r="C32" s="39">
        <f>IF(B49=0, "-", B32/B49)</f>
        <v>1.2509773260359656E-2</v>
      </c>
      <c r="D32" s="65">
        <v>57</v>
      </c>
      <c r="E32" s="21">
        <f>IF(D49=0, "-", D32/D49)</f>
        <v>3.7279267495094831E-2</v>
      </c>
      <c r="F32" s="81">
        <v>594</v>
      </c>
      <c r="G32" s="39">
        <f>IF(F49=0, "-", F32/F49)</f>
        <v>2.9376854599406529E-2</v>
      </c>
      <c r="H32" s="65">
        <v>739</v>
      </c>
      <c r="I32" s="21">
        <f>IF(H49=0, "-", H32/H49)</f>
        <v>3.9756832364966646E-2</v>
      </c>
      <c r="J32" s="20">
        <f t="shared" si="0"/>
        <v>-0.7192982456140351</v>
      </c>
      <c r="K32" s="21">
        <f t="shared" si="1"/>
        <v>-0.19621109607577808</v>
      </c>
    </row>
    <row r="33" spans="1:11" x14ac:dyDescent="0.2">
      <c r="A33" s="7" t="s">
        <v>77</v>
      </c>
      <c r="B33" s="65">
        <v>5</v>
      </c>
      <c r="C33" s="39">
        <f>IF(B49=0, "-", B33/B49)</f>
        <v>3.9093041438623922E-3</v>
      </c>
      <c r="D33" s="65">
        <v>3</v>
      </c>
      <c r="E33" s="21">
        <f>IF(D49=0, "-", D33/D49)</f>
        <v>1.9620667102681491E-3</v>
      </c>
      <c r="F33" s="81">
        <v>35</v>
      </c>
      <c r="G33" s="39">
        <f>IF(F49=0, "-", F33/F49)</f>
        <v>1.7309594460929772E-3</v>
      </c>
      <c r="H33" s="65">
        <v>37</v>
      </c>
      <c r="I33" s="21">
        <f>IF(H49=0, "-", H33/H49)</f>
        <v>1.9905315257155152E-3</v>
      </c>
      <c r="J33" s="20">
        <f t="shared" si="0"/>
        <v>0.66666666666666663</v>
      </c>
      <c r="K33" s="21">
        <f t="shared" si="1"/>
        <v>-5.4054054054054057E-2</v>
      </c>
    </row>
    <row r="34" spans="1:11" x14ac:dyDescent="0.2">
      <c r="A34" s="7" t="s">
        <v>78</v>
      </c>
      <c r="B34" s="65">
        <v>123</v>
      </c>
      <c r="C34" s="39">
        <f>IF(B49=0, "-", B34/B49)</f>
        <v>9.616888193901485E-2</v>
      </c>
      <c r="D34" s="65">
        <v>59</v>
      </c>
      <c r="E34" s="21">
        <f>IF(D49=0, "-", D34/D49)</f>
        <v>3.858731196860693E-2</v>
      </c>
      <c r="F34" s="81">
        <v>1437</v>
      </c>
      <c r="G34" s="39">
        <f>IF(F49=0, "-", F34/F49)</f>
        <v>7.1068249258160243E-2</v>
      </c>
      <c r="H34" s="65">
        <v>639</v>
      </c>
      <c r="I34" s="21">
        <f>IF(H49=0, "-", H34/H49)</f>
        <v>3.4377017430600385E-2</v>
      </c>
      <c r="J34" s="20">
        <f t="shared" si="0"/>
        <v>1.0847457627118644</v>
      </c>
      <c r="K34" s="21">
        <f t="shared" si="1"/>
        <v>1.2488262910798122</v>
      </c>
    </row>
    <row r="35" spans="1:11" x14ac:dyDescent="0.2">
      <c r="A35" s="7" t="s">
        <v>79</v>
      </c>
      <c r="B35" s="65">
        <v>14</v>
      </c>
      <c r="C35" s="39">
        <f>IF(B49=0, "-", B35/B49)</f>
        <v>1.0946051602814699E-2</v>
      </c>
      <c r="D35" s="65">
        <v>15</v>
      </c>
      <c r="E35" s="21">
        <f>IF(D49=0, "-", D35/D49)</f>
        <v>9.8103335513407448E-3</v>
      </c>
      <c r="F35" s="81">
        <v>154</v>
      </c>
      <c r="G35" s="39">
        <f>IF(F49=0, "-", F35/F49)</f>
        <v>7.6162215628090999E-3</v>
      </c>
      <c r="H35" s="65">
        <v>160</v>
      </c>
      <c r="I35" s="21">
        <f>IF(H49=0, "-", H35/H49)</f>
        <v>8.6077038949860119E-3</v>
      </c>
      <c r="J35" s="20">
        <f t="shared" si="0"/>
        <v>-6.6666666666666666E-2</v>
      </c>
      <c r="K35" s="21">
        <f t="shared" si="1"/>
        <v>-3.7499999999999999E-2</v>
      </c>
    </row>
    <row r="36" spans="1:11" x14ac:dyDescent="0.2">
      <c r="A36" s="7" t="s">
        <v>80</v>
      </c>
      <c r="B36" s="65">
        <v>55</v>
      </c>
      <c r="C36" s="39">
        <f>IF(B49=0, "-", B36/B49)</f>
        <v>4.300234558248632E-2</v>
      </c>
      <c r="D36" s="65">
        <v>2</v>
      </c>
      <c r="E36" s="21">
        <f>IF(D49=0, "-", D36/D49)</f>
        <v>1.3080444735120995E-3</v>
      </c>
      <c r="F36" s="81">
        <v>295</v>
      </c>
      <c r="G36" s="39">
        <f>IF(F49=0, "-", F36/F49)</f>
        <v>1.4589515331355093E-2</v>
      </c>
      <c r="H36" s="65">
        <v>58</v>
      </c>
      <c r="I36" s="21">
        <f>IF(H49=0, "-", H36/H49)</f>
        <v>3.1202926619324296E-3</v>
      </c>
      <c r="J36" s="20" t="str">
        <f t="shared" si="0"/>
        <v>&gt;999%</v>
      </c>
      <c r="K36" s="21">
        <f t="shared" si="1"/>
        <v>4.0862068965517242</v>
      </c>
    </row>
    <row r="37" spans="1:11" x14ac:dyDescent="0.2">
      <c r="A37" s="7" t="s">
        <v>81</v>
      </c>
      <c r="B37" s="65">
        <v>3</v>
      </c>
      <c r="C37" s="39">
        <f>IF(B49=0, "-", B37/B49)</f>
        <v>2.3455824863174357E-3</v>
      </c>
      <c r="D37" s="65">
        <v>7</v>
      </c>
      <c r="E37" s="21">
        <f>IF(D49=0, "-", D37/D49)</f>
        <v>4.5781556572923477E-3</v>
      </c>
      <c r="F37" s="81">
        <v>52</v>
      </c>
      <c r="G37" s="39">
        <f>IF(F49=0, "-", F37/F49)</f>
        <v>2.5717111770524235E-3</v>
      </c>
      <c r="H37" s="65">
        <v>50</v>
      </c>
      <c r="I37" s="21">
        <f>IF(H49=0, "-", H37/H49)</f>
        <v>2.6899074671831291E-3</v>
      </c>
      <c r="J37" s="20">
        <f t="shared" si="0"/>
        <v>-0.5714285714285714</v>
      </c>
      <c r="K37" s="21">
        <f t="shared" si="1"/>
        <v>0.04</v>
      </c>
    </row>
    <row r="38" spans="1:11" x14ac:dyDescent="0.2">
      <c r="A38" s="7" t="s">
        <v>82</v>
      </c>
      <c r="B38" s="65">
        <v>0</v>
      </c>
      <c r="C38" s="39">
        <f>IF(B49=0, "-", B38/B49)</f>
        <v>0</v>
      </c>
      <c r="D38" s="65">
        <v>0</v>
      </c>
      <c r="E38" s="21">
        <f>IF(D49=0, "-", D38/D49)</f>
        <v>0</v>
      </c>
      <c r="F38" s="81">
        <v>3</v>
      </c>
      <c r="G38" s="39">
        <f>IF(F49=0, "-", F38/F49)</f>
        <v>1.4836795252225519E-4</v>
      </c>
      <c r="H38" s="65">
        <v>18</v>
      </c>
      <c r="I38" s="21">
        <f>IF(H49=0, "-", H38/H49)</f>
        <v>9.6836668818592645E-4</v>
      </c>
      <c r="J38" s="20" t="str">
        <f t="shared" si="0"/>
        <v>-</v>
      </c>
      <c r="K38" s="21">
        <f t="shared" si="1"/>
        <v>-0.83333333333333337</v>
      </c>
    </row>
    <row r="39" spans="1:11" x14ac:dyDescent="0.2">
      <c r="A39" s="7" t="s">
        <v>83</v>
      </c>
      <c r="B39" s="65">
        <v>12</v>
      </c>
      <c r="C39" s="39">
        <f>IF(B49=0, "-", B39/B49)</f>
        <v>9.3823299452697427E-3</v>
      </c>
      <c r="D39" s="65">
        <v>2</v>
      </c>
      <c r="E39" s="21">
        <f>IF(D49=0, "-", D39/D49)</f>
        <v>1.3080444735120995E-3</v>
      </c>
      <c r="F39" s="81">
        <v>91</v>
      </c>
      <c r="G39" s="39">
        <f>IF(F49=0, "-", F39/F49)</f>
        <v>4.5004945598417405E-3</v>
      </c>
      <c r="H39" s="65">
        <v>47</v>
      </c>
      <c r="I39" s="21">
        <f>IF(H49=0, "-", H39/H49)</f>
        <v>2.5285130191521413E-3</v>
      </c>
      <c r="J39" s="20">
        <f t="shared" si="0"/>
        <v>5</v>
      </c>
      <c r="K39" s="21">
        <f t="shared" si="1"/>
        <v>0.93617021276595747</v>
      </c>
    </row>
    <row r="40" spans="1:11" x14ac:dyDescent="0.2">
      <c r="A40" s="7" t="s">
        <v>85</v>
      </c>
      <c r="B40" s="65">
        <v>2</v>
      </c>
      <c r="C40" s="39">
        <f>IF(B49=0, "-", B40/B49)</f>
        <v>1.563721657544957E-3</v>
      </c>
      <c r="D40" s="65">
        <v>0</v>
      </c>
      <c r="E40" s="21">
        <f>IF(D49=0, "-", D40/D49)</f>
        <v>0</v>
      </c>
      <c r="F40" s="81">
        <v>10</v>
      </c>
      <c r="G40" s="39">
        <f>IF(F49=0, "-", F40/F49)</f>
        <v>4.9455984174085062E-4</v>
      </c>
      <c r="H40" s="65">
        <v>20</v>
      </c>
      <c r="I40" s="21">
        <f>IF(H49=0, "-", H40/H49)</f>
        <v>1.0759629868732515E-3</v>
      </c>
      <c r="J40" s="20" t="str">
        <f t="shared" si="0"/>
        <v>-</v>
      </c>
      <c r="K40" s="21">
        <f t="shared" si="1"/>
        <v>-0.5</v>
      </c>
    </row>
    <row r="41" spans="1:11" x14ac:dyDescent="0.2">
      <c r="A41" s="7" t="s">
        <v>86</v>
      </c>
      <c r="B41" s="65">
        <v>0</v>
      </c>
      <c r="C41" s="39">
        <f>IF(B49=0, "-", B41/B49)</f>
        <v>0</v>
      </c>
      <c r="D41" s="65">
        <v>0</v>
      </c>
      <c r="E41" s="21">
        <f>IF(D49=0, "-", D41/D49)</f>
        <v>0</v>
      </c>
      <c r="F41" s="81">
        <v>6</v>
      </c>
      <c r="G41" s="39">
        <f>IF(F49=0, "-", F41/F49)</f>
        <v>2.9673590504451037E-4</v>
      </c>
      <c r="H41" s="65">
        <v>2</v>
      </c>
      <c r="I41" s="21">
        <f>IF(H49=0, "-", H41/H49)</f>
        <v>1.0759629868732516E-4</v>
      </c>
      <c r="J41" s="20" t="str">
        <f t="shared" si="0"/>
        <v>-</v>
      </c>
      <c r="K41" s="21">
        <f t="shared" si="1"/>
        <v>2</v>
      </c>
    </row>
    <row r="42" spans="1:11" x14ac:dyDescent="0.2">
      <c r="A42" s="7" t="s">
        <v>88</v>
      </c>
      <c r="B42" s="65">
        <v>13</v>
      </c>
      <c r="C42" s="39">
        <f>IF(B49=0, "-", B42/B49)</f>
        <v>1.0164190774042221E-2</v>
      </c>
      <c r="D42" s="65">
        <v>22</v>
      </c>
      <c r="E42" s="21">
        <f>IF(D49=0, "-", D42/D49)</f>
        <v>1.4388489208633094E-2</v>
      </c>
      <c r="F42" s="81">
        <v>199</v>
      </c>
      <c r="G42" s="39">
        <f>IF(F49=0, "-", F42/F49)</f>
        <v>9.8417408506429275E-3</v>
      </c>
      <c r="H42" s="65">
        <v>181</v>
      </c>
      <c r="I42" s="21">
        <f>IF(H49=0, "-", H42/H49)</f>
        <v>9.7374650312029264E-3</v>
      </c>
      <c r="J42" s="20">
        <f t="shared" si="0"/>
        <v>-0.40909090909090912</v>
      </c>
      <c r="K42" s="21">
        <f t="shared" si="1"/>
        <v>9.9447513812154692E-2</v>
      </c>
    </row>
    <row r="43" spans="1:11" x14ac:dyDescent="0.2">
      <c r="A43" s="7" t="s">
        <v>90</v>
      </c>
      <c r="B43" s="65">
        <v>23</v>
      </c>
      <c r="C43" s="39">
        <f>IF(B49=0, "-", B43/B49)</f>
        <v>1.7982799061767005E-2</v>
      </c>
      <c r="D43" s="65">
        <v>41</v>
      </c>
      <c r="E43" s="21">
        <f>IF(D49=0, "-", D43/D49)</f>
        <v>2.6814911706998037E-2</v>
      </c>
      <c r="F43" s="81">
        <v>446</v>
      </c>
      <c r="G43" s="39">
        <f>IF(F49=0, "-", F43/F49)</f>
        <v>2.2057368941641939E-2</v>
      </c>
      <c r="H43" s="65">
        <v>588</v>
      </c>
      <c r="I43" s="21">
        <f>IF(H49=0, "-", H43/H49)</f>
        <v>3.1633311814073597E-2</v>
      </c>
      <c r="J43" s="20">
        <f t="shared" si="0"/>
        <v>-0.43902439024390244</v>
      </c>
      <c r="K43" s="21">
        <f t="shared" si="1"/>
        <v>-0.24149659863945577</v>
      </c>
    </row>
    <row r="44" spans="1:11" x14ac:dyDescent="0.2">
      <c r="A44" s="7" t="s">
        <v>91</v>
      </c>
      <c r="B44" s="65">
        <v>88</v>
      </c>
      <c r="C44" s="39">
        <f>IF(B49=0, "-", B44/B49)</f>
        <v>6.8803752931978102E-2</v>
      </c>
      <c r="D44" s="65">
        <v>146</v>
      </c>
      <c r="E44" s="21">
        <f>IF(D49=0, "-", D44/D49)</f>
        <v>9.5487246566383258E-2</v>
      </c>
      <c r="F44" s="81">
        <v>1173</v>
      </c>
      <c r="G44" s="39">
        <f>IF(F49=0, "-", F44/F49)</f>
        <v>5.8011869436201784E-2</v>
      </c>
      <c r="H44" s="65">
        <v>1069</v>
      </c>
      <c r="I44" s="21">
        <f>IF(H49=0, "-", H44/H49)</f>
        <v>5.7510221648375298E-2</v>
      </c>
      <c r="J44" s="20">
        <f t="shared" si="0"/>
        <v>-0.39726027397260272</v>
      </c>
      <c r="K44" s="21">
        <f t="shared" si="1"/>
        <v>9.7287184284377923E-2</v>
      </c>
    </row>
    <row r="45" spans="1:11" x14ac:dyDescent="0.2">
      <c r="A45" s="7" t="s">
        <v>92</v>
      </c>
      <c r="B45" s="65">
        <v>271</v>
      </c>
      <c r="C45" s="39">
        <f>IF(B49=0, "-", B45/B49)</f>
        <v>0.21188428459734168</v>
      </c>
      <c r="D45" s="65">
        <v>308</v>
      </c>
      <c r="E45" s="21">
        <f>IF(D49=0, "-", D45/D49)</f>
        <v>0.20143884892086331</v>
      </c>
      <c r="F45" s="81">
        <v>4681</v>
      </c>
      <c r="G45" s="39">
        <f>IF(F49=0, "-", F45/F49)</f>
        <v>0.23150346191889218</v>
      </c>
      <c r="H45" s="65">
        <v>4049</v>
      </c>
      <c r="I45" s="21">
        <f>IF(H49=0, "-", H45/H49)</f>
        <v>0.21782870669248977</v>
      </c>
      <c r="J45" s="20">
        <f t="shared" si="0"/>
        <v>-0.12012987012987013</v>
      </c>
      <c r="K45" s="21">
        <f t="shared" si="1"/>
        <v>0.15608792294393678</v>
      </c>
    </row>
    <row r="46" spans="1:11" x14ac:dyDescent="0.2">
      <c r="A46" s="7" t="s">
        <v>94</v>
      </c>
      <c r="B46" s="65">
        <v>64</v>
      </c>
      <c r="C46" s="39">
        <f>IF(B49=0, "-", B46/B49)</f>
        <v>5.0039093041438623E-2</v>
      </c>
      <c r="D46" s="65">
        <v>69</v>
      </c>
      <c r="E46" s="21">
        <f>IF(D49=0, "-", D46/D49)</f>
        <v>4.5127534336167431E-2</v>
      </c>
      <c r="F46" s="81">
        <v>627</v>
      </c>
      <c r="G46" s="39">
        <f>IF(F49=0, "-", F46/F49)</f>
        <v>3.1008902077151335E-2</v>
      </c>
      <c r="H46" s="65">
        <v>952</v>
      </c>
      <c r="I46" s="21">
        <f>IF(H49=0, "-", H46/H49)</f>
        <v>5.1215838175166777E-2</v>
      </c>
      <c r="J46" s="20">
        <f t="shared" si="0"/>
        <v>-7.2463768115942032E-2</v>
      </c>
      <c r="K46" s="21">
        <f t="shared" si="1"/>
        <v>-0.34138655462184875</v>
      </c>
    </row>
    <row r="47" spans="1:11" x14ac:dyDescent="0.2">
      <c r="A47" s="7" t="s">
        <v>95</v>
      </c>
      <c r="B47" s="65">
        <v>1</v>
      </c>
      <c r="C47" s="39">
        <f>IF(B49=0, "-", B47/B49)</f>
        <v>7.8186082877247849E-4</v>
      </c>
      <c r="D47" s="65">
        <v>0</v>
      </c>
      <c r="E47" s="21">
        <f>IF(D49=0, "-", D47/D49)</f>
        <v>0</v>
      </c>
      <c r="F47" s="81">
        <v>18</v>
      </c>
      <c r="G47" s="39">
        <f>IF(F49=0, "-", F47/F49)</f>
        <v>8.9020771513353112E-4</v>
      </c>
      <c r="H47" s="65">
        <v>44</v>
      </c>
      <c r="I47" s="21">
        <f>IF(H49=0, "-", H47/H49)</f>
        <v>2.3671185711211535E-3</v>
      </c>
      <c r="J47" s="20" t="str">
        <f t="shared" si="0"/>
        <v>-</v>
      </c>
      <c r="K47" s="21">
        <f t="shared" si="1"/>
        <v>-0.59090909090909094</v>
      </c>
    </row>
    <row r="48" spans="1:11" x14ac:dyDescent="0.2">
      <c r="A48" s="2"/>
      <c r="B48" s="68"/>
      <c r="C48" s="33"/>
      <c r="D48" s="68"/>
      <c r="E48" s="6"/>
      <c r="F48" s="82"/>
      <c r="G48" s="33"/>
      <c r="H48" s="68"/>
      <c r="I48" s="6"/>
      <c r="J48" s="5"/>
      <c r="K48" s="6"/>
    </row>
    <row r="49" spans="1:11" s="43" customFormat="1" x14ac:dyDescent="0.2">
      <c r="A49" s="162" t="s">
        <v>584</v>
      </c>
      <c r="B49" s="71">
        <f>SUM(B7:B48)</f>
        <v>1279</v>
      </c>
      <c r="C49" s="40">
        <v>1</v>
      </c>
      <c r="D49" s="71">
        <f>SUM(D7:D48)</f>
        <v>1529</v>
      </c>
      <c r="E49" s="41">
        <v>1</v>
      </c>
      <c r="F49" s="77">
        <f>SUM(F7:F48)</f>
        <v>20220</v>
      </c>
      <c r="G49" s="42">
        <v>1</v>
      </c>
      <c r="H49" s="71">
        <f>SUM(H7:H48)</f>
        <v>18588</v>
      </c>
      <c r="I49" s="41">
        <v>1</v>
      </c>
      <c r="J49" s="37">
        <f>IF(D49=0, "-", (B49-D49)/D49)</f>
        <v>-0.16350555918901244</v>
      </c>
      <c r="K49" s="38">
        <f>IF(H49=0, "-", (F49-H49)/H49)</f>
        <v>8.7798579728857323E-2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2022-01-05T20:16:37Z</dcterms:modified>
</cp:coreProperties>
</file>