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69A1E667-1616-4C3C-ADE4-6154D1E97FC8}"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I9" i="49"/>
  <c r="H9" i="49"/>
  <c r="J9" i="49" s="1"/>
  <c r="G9" i="49"/>
  <c r="H10" i="49"/>
  <c r="J10" i="49" s="1"/>
  <c r="G10" i="49"/>
  <c r="I10" i="49" s="1"/>
  <c r="H11" i="49"/>
  <c r="J11" i="49" s="1"/>
  <c r="G11" i="49"/>
  <c r="I11" i="49" s="1"/>
  <c r="H14" i="49"/>
  <c r="J14" i="49" s="1"/>
  <c r="G14" i="49"/>
  <c r="I14" i="49" s="1"/>
  <c r="H15" i="49"/>
  <c r="J15" i="49" s="1"/>
  <c r="G15" i="49"/>
  <c r="I15" i="49" s="1"/>
  <c r="H16" i="49"/>
  <c r="J16" i="49" s="1"/>
  <c r="G16" i="49"/>
  <c r="I16" i="49" s="1"/>
  <c r="H19" i="49"/>
  <c r="J19" i="49" s="1"/>
  <c r="G19" i="49"/>
  <c r="I19" i="49" s="1"/>
  <c r="H20" i="49"/>
  <c r="J20" i="49" s="1"/>
  <c r="G20" i="49"/>
  <c r="I20" i="49" s="1"/>
  <c r="H21" i="49"/>
  <c r="J21" i="49" s="1"/>
  <c r="G21" i="49"/>
  <c r="I21" i="49" s="1"/>
  <c r="H22" i="49"/>
  <c r="J22" i="49" s="1"/>
  <c r="G22" i="49"/>
  <c r="I22" i="49" s="1"/>
  <c r="H23" i="49"/>
  <c r="J23" i="49" s="1"/>
  <c r="G23" i="49"/>
  <c r="I23" i="49" s="1"/>
  <c r="J24" i="49"/>
  <c r="I24" i="49"/>
  <c r="H24" i="49"/>
  <c r="G24" i="49"/>
  <c r="I25" i="49"/>
  <c r="H25" i="49"/>
  <c r="J25" i="49" s="1"/>
  <c r="G25" i="49"/>
  <c r="I26" i="49"/>
  <c r="H26" i="49"/>
  <c r="J26" i="49" s="1"/>
  <c r="G26" i="49"/>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I33" i="49"/>
  <c r="H33" i="49"/>
  <c r="J33" i="49" s="1"/>
  <c r="G33" i="49"/>
  <c r="H34" i="49"/>
  <c r="J34" i="49" s="1"/>
  <c r="G34" i="49"/>
  <c r="I34" i="49" s="1"/>
  <c r="I37" i="49"/>
  <c r="H37" i="49"/>
  <c r="J37" i="49" s="1"/>
  <c r="G37" i="49"/>
  <c r="H38" i="49"/>
  <c r="J38" i="49" s="1"/>
  <c r="G38" i="49"/>
  <c r="I38" i="49" s="1"/>
  <c r="J39" i="49"/>
  <c r="I39" i="49"/>
  <c r="H39" i="49"/>
  <c r="G39" i="49"/>
  <c r="H40" i="49"/>
  <c r="J40" i="49" s="1"/>
  <c r="G40" i="49"/>
  <c r="I40" i="49" s="1"/>
  <c r="H43" i="49"/>
  <c r="J43" i="49" s="1"/>
  <c r="G43" i="49"/>
  <c r="I43" i="49" s="1"/>
  <c r="H44" i="49"/>
  <c r="J44" i="49" s="1"/>
  <c r="G44" i="49"/>
  <c r="I44" i="49" s="1"/>
  <c r="H45" i="49"/>
  <c r="J45" i="49" s="1"/>
  <c r="G45" i="49"/>
  <c r="I45" i="49" s="1"/>
  <c r="H46" i="49"/>
  <c r="J46" i="49" s="1"/>
  <c r="G46" i="49"/>
  <c r="I46" i="49" s="1"/>
  <c r="H47" i="49"/>
  <c r="J47" i="49" s="1"/>
  <c r="G47" i="49"/>
  <c r="I47" i="49" s="1"/>
  <c r="J48" i="49"/>
  <c r="I48" i="49"/>
  <c r="H48" i="49"/>
  <c r="G48" i="49"/>
  <c r="H49" i="49"/>
  <c r="J49" i="49" s="1"/>
  <c r="G49" i="49"/>
  <c r="I49" i="49" s="1"/>
  <c r="J50" i="49"/>
  <c r="I50" i="49"/>
  <c r="H50" i="49"/>
  <c r="G50" i="49"/>
  <c r="I51" i="49"/>
  <c r="H51" i="49"/>
  <c r="J51" i="49" s="1"/>
  <c r="G51" i="49"/>
  <c r="J52" i="49"/>
  <c r="I52" i="49"/>
  <c r="H52" i="49"/>
  <c r="G52" i="49"/>
  <c r="J53" i="49"/>
  <c r="I53" i="49"/>
  <c r="H53" i="49"/>
  <c r="G53" i="49"/>
  <c r="H54" i="49"/>
  <c r="J54" i="49" s="1"/>
  <c r="G54" i="49"/>
  <c r="I54" i="49" s="1"/>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J65" i="49"/>
  <c r="I65" i="49"/>
  <c r="H65" i="49"/>
  <c r="G65" i="49"/>
  <c r="H66" i="49"/>
  <c r="J66" i="49" s="1"/>
  <c r="G66" i="49"/>
  <c r="I66" i="49" s="1"/>
  <c r="J67" i="49"/>
  <c r="I67" i="49"/>
  <c r="H67" i="49"/>
  <c r="G67" i="49"/>
  <c r="H68" i="49"/>
  <c r="J68" i="49" s="1"/>
  <c r="G68" i="49"/>
  <c r="I68" i="49" s="1"/>
  <c r="I71" i="49"/>
  <c r="H71" i="49"/>
  <c r="J71" i="49" s="1"/>
  <c r="G71" i="49"/>
  <c r="I72" i="49"/>
  <c r="H72" i="49"/>
  <c r="J72" i="49" s="1"/>
  <c r="G72" i="49"/>
  <c r="H75" i="49"/>
  <c r="J75" i="49" s="1"/>
  <c r="G75" i="49"/>
  <c r="I75" i="49" s="1"/>
  <c r="J76" i="49"/>
  <c r="I76" i="49"/>
  <c r="H76" i="49"/>
  <c r="G76" i="49"/>
  <c r="H77" i="49"/>
  <c r="J77" i="49" s="1"/>
  <c r="G77" i="49"/>
  <c r="I77" i="49" s="1"/>
  <c r="H80" i="49"/>
  <c r="J80" i="49" s="1"/>
  <c r="G80" i="49"/>
  <c r="I80" i="49" s="1"/>
  <c r="H81" i="49"/>
  <c r="J81" i="49" s="1"/>
  <c r="G81" i="49"/>
  <c r="I81" i="49" s="1"/>
  <c r="J84" i="49"/>
  <c r="I84" i="49"/>
  <c r="H84" i="49"/>
  <c r="G84" i="49"/>
  <c r="J85" i="49"/>
  <c r="I85" i="49"/>
  <c r="H85" i="49"/>
  <c r="G85" i="49"/>
  <c r="H88" i="49"/>
  <c r="J88" i="49" s="1"/>
  <c r="G88" i="49"/>
  <c r="I88" i="49" s="1"/>
  <c r="H89" i="49"/>
  <c r="J89" i="49" s="1"/>
  <c r="G89" i="49"/>
  <c r="I89" i="49" s="1"/>
  <c r="H92" i="49"/>
  <c r="J92" i="49" s="1"/>
  <c r="G92" i="49"/>
  <c r="I92" i="49" s="1"/>
  <c r="H93" i="49"/>
  <c r="J93" i="49" s="1"/>
  <c r="G93" i="49"/>
  <c r="I93" i="49" s="1"/>
  <c r="H96" i="49"/>
  <c r="J96" i="49" s="1"/>
  <c r="G96" i="49"/>
  <c r="I96" i="49" s="1"/>
  <c r="H97" i="49"/>
  <c r="J97" i="49" s="1"/>
  <c r="G97" i="49"/>
  <c r="I97" i="49" s="1"/>
  <c r="I100" i="49"/>
  <c r="H100" i="49"/>
  <c r="J100" i="49" s="1"/>
  <c r="G100" i="49"/>
  <c r="I101" i="49"/>
  <c r="H101" i="49"/>
  <c r="J101" i="49" s="1"/>
  <c r="G101" i="49"/>
  <c r="H102" i="49"/>
  <c r="J102" i="49" s="1"/>
  <c r="G102" i="49"/>
  <c r="I102" i="49" s="1"/>
  <c r="H103" i="49"/>
  <c r="J103" i="49" s="1"/>
  <c r="G103" i="49"/>
  <c r="I103" i="49" s="1"/>
  <c r="H104" i="49"/>
  <c r="J104" i="49" s="1"/>
  <c r="G104" i="49"/>
  <c r="I104" i="49" s="1"/>
  <c r="H105" i="49"/>
  <c r="J105" i="49" s="1"/>
  <c r="G105" i="49"/>
  <c r="I105" i="49" s="1"/>
  <c r="I106" i="49"/>
  <c r="H106" i="49"/>
  <c r="J106" i="49" s="1"/>
  <c r="G106" i="49"/>
  <c r="H107" i="49"/>
  <c r="J107" i="49" s="1"/>
  <c r="G107" i="49"/>
  <c r="I107" i="49" s="1"/>
  <c r="H108" i="49"/>
  <c r="J108" i="49" s="1"/>
  <c r="G108" i="49"/>
  <c r="I108" i="49" s="1"/>
  <c r="H109" i="49"/>
  <c r="J109" i="49" s="1"/>
  <c r="G109" i="49"/>
  <c r="I109" i="49" s="1"/>
  <c r="H110" i="49"/>
  <c r="J110" i="49" s="1"/>
  <c r="G110" i="49"/>
  <c r="I110" i="49" s="1"/>
  <c r="H111" i="49"/>
  <c r="J111" i="49" s="1"/>
  <c r="G111" i="49"/>
  <c r="I111" i="49" s="1"/>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H123" i="49"/>
  <c r="J123" i="49" s="1"/>
  <c r="G123" i="49"/>
  <c r="I123" i="49" s="1"/>
  <c r="H126" i="49"/>
  <c r="J126" i="49" s="1"/>
  <c r="G126" i="49"/>
  <c r="I126" i="49" s="1"/>
  <c r="J127" i="49"/>
  <c r="I127" i="49"/>
  <c r="H127" i="49"/>
  <c r="G127" i="49"/>
  <c r="H128" i="49"/>
  <c r="J128" i="49" s="1"/>
  <c r="G128" i="49"/>
  <c r="I128" i="49" s="1"/>
  <c r="H129" i="49"/>
  <c r="J129" i="49" s="1"/>
  <c r="G129" i="49"/>
  <c r="I129" i="49" s="1"/>
  <c r="H132" i="49"/>
  <c r="J132" i="49" s="1"/>
  <c r="G132" i="49"/>
  <c r="I132" i="49" s="1"/>
  <c r="H133" i="49"/>
  <c r="J133" i="49" s="1"/>
  <c r="G133" i="49"/>
  <c r="I133" i="49" s="1"/>
  <c r="H134" i="49"/>
  <c r="J134" i="49" s="1"/>
  <c r="G134" i="49"/>
  <c r="I134" i="49" s="1"/>
  <c r="J135" i="49"/>
  <c r="I135" i="49"/>
  <c r="H135" i="49"/>
  <c r="G135" i="49"/>
  <c r="H136" i="49"/>
  <c r="J136" i="49" s="1"/>
  <c r="G136" i="49"/>
  <c r="I136" i="49" s="1"/>
  <c r="H137" i="49"/>
  <c r="J137" i="49" s="1"/>
  <c r="G137" i="49"/>
  <c r="I137" i="49" s="1"/>
  <c r="J138" i="49"/>
  <c r="I138" i="49"/>
  <c r="H138" i="49"/>
  <c r="G138" i="49"/>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J158" i="49"/>
  <c r="I158" i="49"/>
  <c r="H158" i="49"/>
  <c r="G158" i="49"/>
  <c r="H159" i="49"/>
  <c r="J159" i="49" s="1"/>
  <c r="G159" i="49"/>
  <c r="I159" i="49" s="1"/>
  <c r="H160" i="49"/>
  <c r="J160" i="49" s="1"/>
  <c r="G160" i="49"/>
  <c r="I160" i="49" s="1"/>
  <c r="H161" i="49"/>
  <c r="J161" i="49" s="1"/>
  <c r="G161" i="49"/>
  <c r="I161" i="49" s="1"/>
  <c r="H162" i="49"/>
  <c r="J162" i="49" s="1"/>
  <c r="G162" i="49"/>
  <c r="I162" i="49" s="1"/>
  <c r="J163" i="49"/>
  <c r="I163" i="49"/>
  <c r="H163" i="49"/>
  <c r="G163" i="49"/>
  <c r="H164" i="49"/>
  <c r="J164" i="49" s="1"/>
  <c r="G164" i="49"/>
  <c r="I164" i="49" s="1"/>
  <c r="H165" i="49"/>
  <c r="J165" i="49" s="1"/>
  <c r="G165" i="49"/>
  <c r="I165" i="49" s="1"/>
  <c r="H166" i="49"/>
  <c r="J166" i="49" s="1"/>
  <c r="G166" i="49"/>
  <c r="I166" i="49" s="1"/>
  <c r="J167" i="49"/>
  <c r="I167" i="49"/>
  <c r="H167" i="49"/>
  <c r="G167" i="49"/>
  <c r="J168" i="49"/>
  <c r="I168" i="49"/>
  <c r="H168" i="49"/>
  <c r="G168" i="49"/>
  <c r="J169" i="49"/>
  <c r="I169" i="49"/>
  <c r="H169" i="49"/>
  <c r="G169" i="49"/>
  <c r="H170" i="49"/>
  <c r="J170" i="49" s="1"/>
  <c r="G170" i="49"/>
  <c r="I170" i="49" s="1"/>
  <c r="H171" i="49"/>
  <c r="J171" i="49" s="1"/>
  <c r="G171" i="49"/>
  <c r="I171" i="49" s="1"/>
  <c r="H172" i="49"/>
  <c r="J172" i="49" s="1"/>
  <c r="G172" i="49"/>
  <c r="I172" i="49" s="1"/>
  <c r="H173" i="49"/>
  <c r="J173" i="49" s="1"/>
  <c r="G173" i="49"/>
  <c r="I173" i="49" s="1"/>
  <c r="I176" i="49"/>
  <c r="H176" i="49"/>
  <c r="J176" i="49" s="1"/>
  <c r="G176" i="49"/>
  <c r="H177" i="49"/>
  <c r="J177" i="49" s="1"/>
  <c r="G177" i="49"/>
  <c r="I177" i="49" s="1"/>
  <c r="J178" i="49"/>
  <c r="I178" i="49"/>
  <c r="H178" i="49"/>
  <c r="G178" i="49"/>
  <c r="H179" i="49"/>
  <c r="J179" i="49" s="1"/>
  <c r="G179" i="49"/>
  <c r="I179" i="49" s="1"/>
  <c r="H182" i="49"/>
  <c r="J182" i="49" s="1"/>
  <c r="G182" i="49"/>
  <c r="I182" i="49" s="1"/>
  <c r="H183" i="49"/>
  <c r="J183" i="49" s="1"/>
  <c r="G183" i="49"/>
  <c r="I183" i="49" s="1"/>
  <c r="H186" i="49"/>
  <c r="J186" i="49" s="1"/>
  <c r="G186" i="49"/>
  <c r="I186" i="49" s="1"/>
  <c r="H187" i="49"/>
  <c r="J187" i="49" s="1"/>
  <c r="G187" i="49"/>
  <c r="I187" i="49" s="1"/>
  <c r="H188" i="49"/>
  <c r="J188" i="49" s="1"/>
  <c r="G188" i="49"/>
  <c r="I188" i="49" s="1"/>
  <c r="H189" i="49"/>
  <c r="J189" i="49" s="1"/>
  <c r="G189" i="49"/>
  <c r="I189" i="49" s="1"/>
  <c r="H192" i="49"/>
  <c r="J192" i="49" s="1"/>
  <c r="G192" i="49"/>
  <c r="I192" i="49" s="1"/>
  <c r="H193" i="49"/>
  <c r="J193" i="49" s="1"/>
  <c r="G193" i="49"/>
  <c r="I193" i="49" s="1"/>
  <c r="H194" i="49"/>
  <c r="J194" i="49" s="1"/>
  <c r="G194" i="49"/>
  <c r="I194" i="49" s="1"/>
  <c r="H195" i="49"/>
  <c r="J195" i="49" s="1"/>
  <c r="G195" i="49"/>
  <c r="I195" i="49" s="1"/>
  <c r="H198" i="49"/>
  <c r="J198" i="49" s="1"/>
  <c r="G198" i="49"/>
  <c r="I198" i="49" s="1"/>
  <c r="H199" i="49"/>
  <c r="J199" i="49" s="1"/>
  <c r="G199" i="49"/>
  <c r="I199" i="49" s="1"/>
  <c r="H200" i="49"/>
  <c r="J200" i="49" s="1"/>
  <c r="G200" i="49"/>
  <c r="I200" i="49" s="1"/>
  <c r="H201" i="49"/>
  <c r="J201" i="49" s="1"/>
  <c r="G201" i="49"/>
  <c r="I201" i="49" s="1"/>
  <c r="H204" i="49"/>
  <c r="J204" i="49" s="1"/>
  <c r="G204" i="49"/>
  <c r="I204" i="49" s="1"/>
  <c r="H205" i="49"/>
  <c r="J205" i="49" s="1"/>
  <c r="G205" i="49"/>
  <c r="I205" i="49" s="1"/>
  <c r="I206" i="49"/>
  <c r="H206" i="49"/>
  <c r="J206" i="49" s="1"/>
  <c r="G206" i="49"/>
  <c r="I207" i="49"/>
  <c r="H207" i="49"/>
  <c r="J207" i="49" s="1"/>
  <c r="G207" i="49"/>
  <c r="I208" i="49"/>
  <c r="H208" i="49"/>
  <c r="J208" i="49" s="1"/>
  <c r="G208" i="49"/>
  <c r="J209" i="49"/>
  <c r="I209" i="49"/>
  <c r="H209" i="49"/>
  <c r="G209" i="49"/>
  <c r="H210" i="49"/>
  <c r="J210" i="49" s="1"/>
  <c r="G210" i="49"/>
  <c r="I210"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H225" i="49"/>
  <c r="J225" i="49" s="1"/>
  <c r="G225" i="49"/>
  <c r="I225" i="49" s="1"/>
  <c r="H226" i="49"/>
  <c r="J226" i="49" s="1"/>
  <c r="G226" i="49"/>
  <c r="I226" i="49" s="1"/>
  <c r="J227" i="49"/>
  <c r="I227" i="49"/>
  <c r="H227" i="49"/>
  <c r="G227" i="49"/>
  <c r="J228" i="49"/>
  <c r="I228" i="49"/>
  <c r="H228" i="49"/>
  <c r="G228" i="49"/>
  <c r="H229" i="49"/>
  <c r="J229" i="49" s="1"/>
  <c r="G229" i="49"/>
  <c r="I229" i="49" s="1"/>
  <c r="H230" i="49"/>
  <c r="J230" i="49" s="1"/>
  <c r="G230" i="49"/>
  <c r="I230" i="49" s="1"/>
  <c r="H231" i="49"/>
  <c r="J231" i="49" s="1"/>
  <c r="G231" i="49"/>
  <c r="I231" i="49" s="1"/>
  <c r="H232" i="49"/>
  <c r="J232" i="49" s="1"/>
  <c r="G232" i="49"/>
  <c r="I232" i="49" s="1"/>
  <c r="H233" i="49"/>
  <c r="J233" i="49" s="1"/>
  <c r="G233" i="49"/>
  <c r="I233" i="49" s="1"/>
  <c r="H234" i="49"/>
  <c r="J234" i="49" s="1"/>
  <c r="G234" i="49"/>
  <c r="I234" i="49" s="1"/>
  <c r="H235" i="49"/>
  <c r="J235" i="49" s="1"/>
  <c r="G235" i="49"/>
  <c r="I235" i="49" s="1"/>
  <c r="H236" i="49"/>
  <c r="J236" i="49" s="1"/>
  <c r="G236" i="49"/>
  <c r="I236" i="49" s="1"/>
  <c r="H239" i="49"/>
  <c r="J239" i="49" s="1"/>
  <c r="G239" i="49"/>
  <c r="I239" i="49" s="1"/>
  <c r="H240" i="49"/>
  <c r="J240" i="49" s="1"/>
  <c r="G240" i="49"/>
  <c r="I240" i="49" s="1"/>
  <c r="H243" i="49"/>
  <c r="J243" i="49" s="1"/>
  <c r="G243" i="49"/>
  <c r="I243" i="49" s="1"/>
  <c r="I244" i="49"/>
  <c r="H244" i="49"/>
  <c r="J244" i="49" s="1"/>
  <c r="G244" i="49"/>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3" i="49"/>
  <c r="J253" i="49" s="1"/>
  <c r="G253" i="49"/>
  <c r="I253" i="49" s="1"/>
  <c r="H254" i="49"/>
  <c r="J254" i="49" s="1"/>
  <c r="G254" i="49"/>
  <c r="I254" i="49" s="1"/>
  <c r="J255" i="49"/>
  <c r="I255" i="49"/>
  <c r="H255" i="49"/>
  <c r="G255" i="49"/>
  <c r="H256" i="49"/>
  <c r="J256" i="49" s="1"/>
  <c r="G256" i="49"/>
  <c r="I256" i="49" s="1"/>
  <c r="H257" i="49"/>
  <c r="J257" i="49" s="1"/>
  <c r="G257" i="49"/>
  <c r="I257" i="49" s="1"/>
  <c r="H258" i="49"/>
  <c r="J258" i="49" s="1"/>
  <c r="G258" i="49"/>
  <c r="I258" i="49" s="1"/>
  <c r="H259" i="49"/>
  <c r="J259" i="49" s="1"/>
  <c r="G259" i="49"/>
  <c r="I259" i="49" s="1"/>
  <c r="H260" i="49"/>
  <c r="J260" i="49" s="1"/>
  <c r="G260" i="49"/>
  <c r="I260" i="49" s="1"/>
  <c r="H263" i="49"/>
  <c r="J263" i="49" s="1"/>
  <c r="G263" i="49"/>
  <c r="I263" i="49" s="1"/>
  <c r="H264" i="49"/>
  <c r="J264" i="49" s="1"/>
  <c r="G264" i="49"/>
  <c r="I264" i="49" s="1"/>
  <c r="H265" i="49"/>
  <c r="J265" i="49" s="1"/>
  <c r="G265" i="49"/>
  <c r="I265" i="49" s="1"/>
  <c r="H266" i="49"/>
  <c r="J266" i="49" s="1"/>
  <c r="G266" i="49"/>
  <c r="I266" i="49" s="1"/>
  <c r="I267" i="49"/>
  <c r="H267" i="49"/>
  <c r="J267" i="49" s="1"/>
  <c r="G267" i="49"/>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I276" i="49"/>
  <c r="H276" i="49"/>
  <c r="J276" i="49" s="1"/>
  <c r="G276" i="49"/>
  <c r="I277" i="49"/>
  <c r="H277" i="49"/>
  <c r="J277" i="49" s="1"/>
  <c r="G277" i="49"/>
  <c r="H280" i="49"/>
  <c r="J280" i="49" s="1"/>
  <c r="G280" i="49"/>
  <c r="I280" i="49" s="1"/>
  <c r="H281" i="49"/>
  <c r="J281" i="49" s="1"/>
  <c r="G281" i="49"/>
  <c r="I281" i="49" s="1"/>
  <c r="H284" i="49"/>
  <c r="J284" i="49" s="1"/>
  <c r="G284" i="49"/>
  <c r="I284" i="49" s="1"/>
  <c r="H285" i="49"/>
  <c r="J285" i="49" s="1"/>
  <c r="G285" i="49"/>
  <c r="I285" i="49" s="1"/>
  <c r="H286" i="49"/>
  <c r="J286" i="49" s="1"/>
  <c r="G286" i="49"/>
  <c r="I286" i="49" s="1"/>
  <c r="H289" i="49"/>
  <c r="J289" i="49" s="1"/>
  <c r="G289" i="49"/>
  <c r="I289" i="49" s="1"/>
  <c r="H290" i="49"/>
  <c r="J290" i="49" s="1"/>
  <c r="G290" i="49"/>
  <c r="I290" i="49" s="1"/>
  <c r="H291" i="49"/>
  <c r="J291" i="49" s="1"/>
  <c r="G291" i="49"/>
  <c r="I291"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0" i="49"/>
  <c r="J300" i="49" s="1"/>
  <c r="G300" i="49"/>
  <c r="I300" i="49" s="1"/>
  <c r="J301" i="49"/>
  <c r="I301" i="49"/>
  <c r="H301" i="49"/>
  <c r="G301" i="49"/>
  <c r="H302" i="49"/>
  <c r="J302" i="49" s="1"/>
  <c r="G302" i="49"/>
  <c r="I302" i="49" s="1"/>
  <c r="H303" i="49"/>
  <c r="J303" i="49" s="1"/>
  <c r="G303" i="49"/>
  <c r="I303" i="49" s="1"/>
  <c r="H304" i="49"/>
  <c r="J304" i="49" s="1"/>
  <c r="G304" i="49"/>
  <c r="I304" i="49" s="1"/>
  <c r="H305" i="49"/>
  <c r="J305" i="49" s="1"/>
  <c r="G305" i="49"/>
  <c r="I305" i="49" s="1"/>
  <c r="H306" i="49"/>
  <c r="J306" i="49" s="1"/>
  <c r="G306" i="49"/>
  <c r="I306" i="49" s="1"/>
  <c r="H309" i="49"/>
  <c r="J309" i="49" s="1"/>
  <c r="G309" i="49"/>
  <c r="I309" i="49" s="1"/>
  <c r="H310" i="49"/>
  <c r="J310" i="49" s="1"/>
  <c r="G310" i="49"/>
  <c r="I310" i="49" s="1"/>
  <c r="H311" i="49"/>
  <c r="J311" i="49" s="1"/>
  <c r="G311" i="49"/>
  <c r="I311"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J317" i="49"/>
  <c r="I317" i="49"/>
  <c r="H317" i="49"/>
  <c r="G317" i="49"/>
  <c r="J318" i="49"/>
  <c r="I318" i="49"/>
  <c r="H318" i="49"/>
  <c r="G318" i="49"/>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31" i="49"/>
  <c r="J331" i="49" s="1"/>
  <c r="G331" i="49"/>
  <c r="I331" i="49" s="1"/>
  <c r="H332" i="49"/>
  <c r="J332" i="49" s="1"/>
  <c r="G332" i="49"/>
  <c r="I332" i="49" s="1"/>
  <c r="H333" i="49"/>
  <c r="J333" i="49" s="1"/>
  <c r="G333" i="49"/>
  <c r="I333"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I341" i="49"/>
  <c r="H341" i="49"/>
  <c r="J341" i="49" s="1"/>
  <c r="G341" i="49"/>
  <c r="H342" i="49"/>
  <c r="J342" i="49" s="1"/>
  <c r="G342" i="49"/>
  <c r="I342" i="49" s="1"/>
  <c r="H345" i="49"/>
  <c r="J345" i="49" s="1"/>
  <c r="G345" i="49"/>
  <c r="I345" i="49" s="1"/>
  <c r="H346" i="49"/>
  <c r="J346" i="49" s="1"/>
  <c r="G346" i="49"/>
  <c r="I346" i="49" s="1"/>
  <c r="H347" i="49"/>
  <c r="J347" i="49" s="1"/>
  <c r="G347" i="49"/>
  <c r="I347" i="49" s="1"/>
  <c r="H348" i="49"/>
  <c r="J348" i="49" s="1"/>
  <c r="G348" i="49"/>
  <c r="I348" i="49" s="1"/>
  <c r="I351" i="49"/>
  <c r="H351" i="49"/>
  <c r="J351" i="49" s="1"/>
  <c r="G351" i="49"/>
  <c r="H352" i="49"/>
  <c r="J352" i="49" s="1"/>
  <c r="G352" i="49"/>
  <c r="I352" i="49" s="1"/>
  <c r="H353" i="49"/>
  <c r="J353" i="49" s="1"/>
  <c r="G353" i="49"/>
  <c r="I353" i="49" s="1"/>
  <c r="H354" i="49"/>
  <c r="J354" i="49" s="1"/>
  <c r="G354" i="49"/>
  <c r="I354" i="49" s="1"/>
  <c r="H355" i="49"/>
  <c r="J355" i="49" s="1"/>
  <c r="G355" i="49"/>
  <c r="I355"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I370" i="49"/>
  <c r="H370" i="49"/>
  <c r="J370" i="49" s="1"/>
  <c r="G370" i="49"/>
  <c r="I371" i="49"/>
  <c r="H371" i="49"/>
  <c r="J371" i="49" s="1"/>
  <c r="G371" i="49"/>
  <c r="H372" i="49"/>
  <c r="J372" i="49" s="1"/>
  <c r="G372" i="49"/>
  <c r="I372" i="49" s="1"/>
  <c r="H373" i="49"/>
  <c r="J373" i="49" s="1"/>
  <c r="G373" i="49"/>
  <c r="I373" i="49" s="1"/>
  <c r="H374" i="49"/>
  <c r="J374" i="49" s="1"/>
  <c r="G374" i="49"/>
  <c r="I374" i="49" s="1"/>
  <c r="H375" i="49"/>
  <c r="J375" i="49" s="1"/>
  <c r="G375" i="49"/>
  <c r="I375" i="49" s="1"/>
  <c r="I376" i="49"/>
  <c r="H376" i="49"/>
  <c r="J376" i="49" s="1"/>
  <c r="G376" i="49"/>
  <c r="H377" i="49"/>
  <c r="J377" i="49" s="1"/>
  <c r="G377" i="49"/>
  <c r="I377" i="49" s="1"/>
  <c r="H378" i="49"/>
  <c r="J378" i="49" s="1"/>
  <c r="G378" i="49"/>
  <c r="I378" i="49" s="1"/>
  <c r="H379" i="49"/>
  <c r="J379" i="49" s="1"/>
  <c r="G379" i="49"/>
  <c r="I379" i="49" s="1"/>
  <c r="H380" i="49"/>
  <c r="J380" i="49" s="1"/>
  <c r="G380" i="49"/>
  <c r="I380" i="49" s="1"/>
  <c r="H383" i="49"/>
  <c r="J383" i="49" s="1"/>
  <c r="G383" i="49"/>
  <c r="I383" i="49" s="1"/>
  <c r="H384" i="49"/>
  <c r="J384" i="49" s="1"/>
  <c r="G384" i="49"/>
  <c r="I384" i="49" s="1"/>
  <c r="I385" i="49"/>
  <c r="H385" i="49"/>
  <c r="J385" i="49" s="1"/>
  <c r="G385" i="49"/>
  <c r="J386" i="49"/>
  <c r="I386" i="49"/>
  <c r="H386" i="49"/>
  <c r="G386" i="49"/>
  <c r="I387" i="49"/>
  <c r="H387" i="49"/>
  <c r="J387" i="49" s="1"/>
  <c r="G387" i="49"/>
  <c r="J388" i="49"/>
  <c r="I388" i="49"/>
  <c r="H388" i="49"/>
  <c r="G388" i="49"/>
  <c r="H389" i="49"/>
  <c r="J389" i="49" s="1"/>
  <c r="G389" i="49"/>
  <c r="I389" i="49" s="1"/>
  <c r="H390" i="49"/>
  <c r="J390" i="49" s="1"/>
  <c r="G390" i="49"/>
  <c r="I390" i="49" s="1"/>
  <c r="I393" i="49"/>
  <c r="H393" i="49"/>
  <c r="J393" i="49" s="1"/>
  <c r="G393" i="49"/>
  <c r="I394" i="49"/>
  <c r="H394" i="49"/>
  <c r="J394" i="49" s="1"/>
  <c r="G394" i="49"/>
  <c r="H395" i="49"/>
  <c r="J395" i="49" s="1"/>
  <c r="G395" i="49"/>
  <c r="I395" i="49" s="1"/>
  <c r="I396" i="49"/>
  <c r="H396" i="49"/>
  <c r="J396" i="49" s="1"/>
  <c r="G396" i="49"/>
  <c r="H397" i="49"/>
  <c r="J397" i="49" s="1"/>
  <c r="G397" i="49"/>
  <c r="I397" i="49" s="1"/>
  <c r="H398" i="49"/>
  <c r="J398" i="49" s="1"/>
  <c r="G398" i="49"/>
  <c r="I398" i="49" s="1"/>
  <c r="J399" i="49"/>
  <c r="I399" i="49"/>
  <c r="H399" i="49"/>
  <c r="G399" i="49"/>
  <c r="H400" i="49"/>
  <c r="J400" i="49" s="1"/>
  <c r="G400" i="49"/>
  <c r="I400" i="49" s="1"/>
  <c r="H401" i="49"/>
  <c r="J401" i="49" s="1"/>
  <c r="G401" i="49"/>
  <c r="I401" i="49" s="1"/>
  <c r="H404" i="49"/>
  <c r="J404" i="49" s="1"/>
  <c r="G404" i="49"/>
  <c r="I404" i="49" s="1"/>
  <c r="J405" i="49"/>
  <c r="I405" i="49"/>
  <c r="H405" i="49"/>
  <c r="G405" i="49"/>
  <c r="H406" i="49"/>
  <c r="J406" i="49" s="1"/>
  <c r="G406" i="49"/>
  <c r="I406" i="49" s="1"/>
  <c r="J409" i="49"/>
  <c r="I409" i="49"/>
  <c r="H409" i="49"/>
  <c r="G409" i="49"/>
  <c r="J410" i="49"/>
  <c r="I410" i="49"/>
  <c r="H410" i="49"/>
  <c r="G410" i="49"/>
  <c r="H411" i="49"/>
  <c r="J411" i="49" s="1"/>
  <c r="G411" i="49"/>
  <c r="I411" i="49" s="1"/>
  <c r="H412" i="49"/>
  <c r="J412" i="49" s="1"/>
  <c r="G412" i="49"/>
  <c r="I412" i="49" s="1"/>
  <c r="H413" i="49"/>
  <c r="J413" i="49" s="1"/>
  <c r="G413" i="49"/>
  <c r="I413" i="49" s="1"/>
  <c r="H414" i="49"/>
  <c r="J414" i="49" s="1"/>
  <c r="G414" i="49"/>
  <c r="I414" i="49" s="1"/>
  <c r="I415" i="49"/>
  <c r="H415" i="49"/>
  <c r="J415" i="49" s="1"/>
  <c r="G415" i="49"/>
  <c r="H416" i="49"/>
  <c r="J416" i="49" s="1"/>
  <c r="G416" i="49"/>
  <c r="I416" i="49" s="1"/>
  <c r="H417" i="49"/>
  <c r="J417" i="49" s="1"/>
  <c r="G417" i="49"/>
  <c r="I417" i="49" s="1"/>
  <c r="I420" i="49"/>
  <c r="H420" i="49"/>
  <c r="J420" i="49" s="1"/>
  <c r="G420" i="49"/>
  <c r="I421" i="49"/>
  <c r="H421" i="49"/>
  <c r="J421" i="49" s="1"/>
  <c r="G421" i="49"/>
  <c r="I422" i="49"/>
  <c r="H422" i="49"/>
  <c r="J422" i="49" s="1"/>
  <c r="G422" i="49"/>
  <c r="H425" i="49"/>
  <c r="J425" i="49" s="1"/>
  <c r="G425" i="49"/>
  <c r="I425" i="49" s="1"/>
  <c r="H426" i="49"/>
  <c r="J426" i="49" s="1"/>
  <c r="G426" i="49"/>
  <c r="I426"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9" i="49"/>
  <c r="J439" i="49" s="1"/>
  <c r="G439" i="49"/>
  <c r="I439" i="49" s="1"/>
  <c r="H440" i="49"/>
  <c r="J440" i="49" s="1"/>
  <c r="G440" i="49"/>
  <c r="I440" i="49" s="1"/>
  <c r="H441" i="49"/>
  <c r="J441" i="49" s="1"/>
  <c r="G441" i="49"/>
  <c r="I441" i="49" s="1"/>
  <c r="H442" i="49"/>
  <c r="J442" i="49" s="1"/>
  <c r="G442" i="49"/>
  <c r="I442" i="49" s="1"/>
  <c r="H445" i="49"/>
  <c r="J445" i="49" s="1"/>
  <c r="G445" i="49"/>
  <c r="I445" i="49" s="1"/>
  <c r="H446" i="49"/>
  <c r="J446" i="49" s="1"/>
  <c r="G446" i="49"/>
  <c r="I446" i="49" s="1"/>
  <c r="H447" i="49"/>
  <c r="J447" i="49" s="1"/>
  <c r="G447" i="49"/>
  <c r="I447" i="49" s="1"/>
  <c r="I448" i="49"/>
  <c r="H448" i="49"/>
  <c r="J448" i="49" s="1"/>
  <c r="G448" i="49"/>
  <c r="H449" i="49"/>
  <c r="J449" i="49" s="1"/>
  <c r="G449" i="49"/>
  <c r="I449" i="49" s="1"/>
  <c r="H450" i="49"/>
  <c r="J450" i="49" s="1"/>
  <c r="G450" i="49"/>
  <c r="I450" i="49" s="1"/>
  <c r="H451" i="49"/>
  <c r="J451" i="49" s="1"/>
  <c r="G451" i="49"/>
  <c r="I451" i="49" s="1"/>
  <c r="H452" i="49"/>
  <c r="J452" i="49" s="1"/>
  <c r="G452" i="49"/>
  <c r="I452" i="49" s="1"/>
  <c r="H453" i="49"/>
  <c r="J453" i="49" s="1"/>
  <c r="G453" i="49"/>
  <c r="I453"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J465" i="49"/>
  <c r="I465" i="49"/>
  <c r="H465" i="49"/>
  <c r="G465" i="49"/>
  <c r="J466" i="49"/>
  <c r="I466" i="49"/>
  <c r="H466" i="49"/>
  <c r="G466" i="49"/>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I484" i="49"/>
  <c r="H484" i="49"/>
  <c r="J484" i="49" s="1"/>
  <c r="G484" i="49"/>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3" i="49"/>
  <c r="J493" i="49" s="1"/>
  <c r="G493" i="49"/>
  <c r="I493" i="49" s="1"/>
  <c r="H494" i="49"/>
  <c r="J494" i="49" s="1"/>
  <c r="G494" i="49"/>
  <c r="I494" i="49" s="1"/>
  <c r="H495" i="49"/>
  <c r="J495" i="49" s="1"/>
  <c r="G495" i="49"/>
  <c r="I495" i="49" s="1"/>
  <c r="H498" i="49"/>
  <c r="J498" i="49" s="1"/>
  <c r="G498" i="49"/>
  <c r="I498" i="49" s="1"/>
  <c r="J499" i="49"/>
  <c r="I499" i="49"/>
  <c r="H499" i="49"/>
  <c r="G499" i="49"/>
  <c r="I500" i="49"/>
  <c r="H500" i="49"/>
  <c r="J500" i="49" s="1"/>
  <c r="G500" i="49"/>
  <c r="H501" i="49"/>
  <c r="J501" i="49" s="1"/>
  <c r="G501" i="49"/>
  <c r="I501" i="49" s="1"/>
  <c r="H502" i="49"/>
  <c r="J502" i="49" s="1"/>
  <c r="G502" i="49"/>
  <c r="I502" i="49" s="1"/>
  <c r="H503" i="49"/>
  <c r="J503" i="49" s="1"/>
  <c r="G503" i="49"/>
  <c r="I503" i="49" s="1"/>
  <c r="H504" i="49"/>
  <c r="J504" i="49" s="1"/>
  <c r="G504" i="49"/>
  <c r="I504" i="49" s="1"/>
  <c r="J505" i="49"/>
  <c r="I505" i="49"/>
  <c r="H505" i="49"/>
  <c r="G505" i="49"/>
  <c r="I506" i="49"/>
  <c r="H506" i="49"/>
  <c r="J506" i="49" s="1"/>
  <c r="G506" i="49"/>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J520" i="49"/>
  <c r="I520" i="49"/>
  <c r="H520" i="49"/>
  <c r="G520" i="49"/>
  <c r="H521" i="49"/>
  <c r="J521" i="49" s="1"/>
  <c r="G521" i="49"/>
  <c r="I521" i="49" s="1"/>
  <c r="J522" i="49"/>
  <c r="I522" i="49"/>
  <c r="H522" i="49"/>
  <c r="G522" i="49"/>
  <c r="H523" i="49"/>
  <c r="J523" i="49" s="1"/>
  <c r="G523" i="49"/>
  <c r="I523" i="49" s="1"/>
  <c r="H524" i="49"/>
  <c r="J524" i="49" s="1"/>
  <c r="G524" i="49"/>
  <c r="I524" i="49" s="1"/>
  <c r="H525" i="49"/>
  <c r="J525" i="49" s="1"/>
  <c r="G525" i="49"/>
  <c r="I525" i="49" s="1"/>
  <c r="H526" i="49"/>
  <c r="J526" i="49" s="1"/>
  <c r="G526" i="49"/>
  <c r="I526" i="49" s="1"/>
  <c r="H529" i="49"/>
  <c r="J529" i="49" s="1"/>
  <c r="G529" i="49"/>
  <c r="I529" i="49" s="1"/>
  <c r="H530" i="49"/>
  <c r="J530" i="49" s="1"/>
  <c r="G530" i="49"/>
  <c r="I530" i="49" s="1"/>
  <c r="H531" i="49"/>
  <c r="J531" i="49" s="1"/>
  <c r="G531" i="49"/>
  <c r="I531" i="49" s="1"/>
  <c r="H534" i="49"/>
  <c r="J534" i="49" s="1"/>
  <c r="G534" i="49"/>
  <c r="I534" i="49" s="1"/>
  <c r="H535" i="49"/>
  <c r="J535" i="49" s="1"/>
  <c r="G535" i="49"/>
  <c r="I53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42"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3" i="50" s="1"/>
  <c r="B46" i="50"/>
  <c r="C44"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K25" i="53"/>
  <c r="J25" i="53"/>
  <c r="K26" i="53"/>
  <c r="J26" i="53"/>
  <c r="K27" i="53"/>
  <c r="J27" i="53"/>
  <c r="K28" i="53"/>
  <c r="J28" i="53"/>
  <c r="K29" i="53"/>
  <c r="J29" i="53"/>
  <c r="K30" i="53"/>
  <c r="J30" i="53"/>
  <c r="K31" i="53"/>
  <c r="J31" i="53"/>
  <c r="K32" i="53"/>
  <c r="J32" i="53"/>
  <c r="H34" i="53"/>
  <c r="I31" i="53" s="1"/>
  <c r="F34" i="53"/>
  <c r="G32" i="53" s="1"/>
  <c r="D34" i="53"/>
  <c r="E31" i="53" s="1"/>
  <c r="B34" i="53"/>
  <c r="C32" i="53" s="1"/>
  <c r="K24" i="53"/>
  <c r="J24"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1" i="53" s="1"/>
  <c r="F54" i="53"/>
  <c r="G52" i="53" s="1"/>
  <c r="D54" i="53"/>
  <c r="E51" i="53" s="1"/>
  <c r="B54" i="53"/>
  <c r="C52" i="53" s="1"/>
  <c r="K37" i="53"/>
  <c r="J37" i="53"/>
  <c r="I56" i="53"/>
  <c r="G56" i="53"/>
  <c r="E56" i="53"/>
  <c r="C56" i="53"/>
  <c r="B5" i="54"/>
  <c r="D5" i="54" s="1"/>
  <c r="H5" i="54" s="1"/>
  <c r="K8" i="54"/>
  <c r="J8" i="54"/>
  <c r="K9" i="54"/>
  <c r="J9" i="54"/>
  <c r="K10" i="54"/>
  <c r="J10" i="54"/>
  <c r="K11" i="54"/>
  <c r="J11" i="54"/>
  <c r="H13" i="54"/>
  <c r="I9" i="54" s="1"/>
  <c r="F13" i="54"/>
  <c r="G11" i="54" s="1"/>
  <c r="D13" i="54"/>
  <c r="E11" i="54" s="1"/>
  <c r="B13" i="54"/>
  <c r="C11" i="54" s="1"/>
  <c r="K7" i="54"/>
  <c r="J7" i="54"/>
  <c r="C18" i="54"/>
  <c r="H18" i="54"/>
  <c r="F18" i="54"/>
  <c r="G16" i="54" s="1"/>
  <c r="D18" i="54"/>
  <c r="E18" i="54" s="1"/>
  <c r="B18" i="54"/>
  <c r="C16" i="54" s="1"/>
  <c r="K16" i="54"/>
  <c r="J16" i="54"/>
  <c r="K22" i="54"/>
  <c r="J22" i="54"/>
  <c r="K23" i="54"/>
  <c r="J23" i="54"/>
  <c r="H25" i="54"/>
  <c r="I22" i="54" s="1"/>
  <c r="F25" i="54"/>
  <c r="G23" i="54" s="1"/>
  <c r="D25" i="54"/>
  <c r="E22"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8" i="54"/>
  <c r="J28" i="54"/>
  <c r="K44" i="54"/>
  <c r="J44" i="54"/>
  <c r="K45" i="54"/>
  <c r="J45" i="54"/>
  <c r="K46" i="54"/>
  <c r="J46" i="54"/>
  <c r="K47" i="54"/>
  <c r="J47" i="54"/>
  <c r="K48" i="54"/>
  <c r="J48" i="54"/>
  <c r="K49" i="54"/>
  <c r="J49" i="54"/>
  <c r="K50" i="54"/>
  <c r="J50" i="54"/>
  <c r="H52" i="54"/>
  <c r="I49" i="54" s="1"/>
  <c r="F52" i="54"/>
  <c r="G50" i="54" s="1"/>
  <c r="D52" i="54"/>
  <c r="E49" i="54" s="1"/>
  <c r="B52" i="54"/>
  <c r="C50" i="54" s="1"/>
  <c r="K43" i="54"/>
  <c r="J43"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H74" i="54"/>
  <c r="I71" i="54" s="1"/>
  <c r="F74" i="54"/>
  <c r="G72" i="54" s="1"/>
  <c r="D74" i="54"/>
  <c r="E72" i="54" s="1"/>
  <c r="B74" i="54"/>
  <c r="C72" i="54" s="1"/>
  <c r="K55" i="54"/>
  <c r="J55" i="54"/>
  <c r="I76" i="54"/>
  <c r="G76" i="54"/>
  <c r="E76" i="54"/>
  <c r="C76"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K65" i="55"/>
  <c r="J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70" i="55"/>
  <c r="J70"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6" i="55" s="1"/>
  <c r="B108" i="55"/>
  <c r="C106" i="55" s="1"/>
  <c r="K92" i="55"/>
  <c r="J92" i="55"/>
  <c r="I110" i="55"/>
  <c r="G110" i="55"/>
  <c r="E110" i="55"/>
  <c r="C110" i="55"/>
  <c r="J110" i="55"/>
  <c r="K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H139" i="55"/>
  <c r="I136" i="55" s="1"/>
  <c r="F139" i="55"/>
  <c r="G137" i="55" s="1"/>
  <c r="D139" i="55"/>
  <c r="E137" i="55" s="1"/>
  <c r="B139" i="55"/>
  <c r="C137" i="55" s="1"/>
  <c r="K115" i="55"/>
  <c r="J115"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0" i="55" s="1"/>
  <c r="B163" i="55"/>
  <c r="C161" i="55" s="1"/>
  <c r="K142" i="55"/>
  <c r="J142" i="55"/>
  <c r="I165" i="55"/>
  <c r="G165" i="55"/>
  <c r="E165" i="55"/>
  <c r="C165" i="55"/>
  <c r="J165" i="55"/>
  <c r="K165" i="55"/>
  <c r="B168" i="55"/>
  <c r="F168" i="55" s="1"/>
  <c r="K171" i="55"/>
  <c r="J171" i="55"/>
  <c r="H173" i="55"/>
  <c r="I173" i="55" s="1"/>
  <c r="F173" i="55"/>
  <c r="G171" i="55" s="1"/>
  <c r="D173" i="55"/>
  <c r="E173" i="55" s="1"/>
  <c r="B173" i="55"/>
  <c r="C171" i="55" s="1"/>
  <c r="K170" i="55"/>
  <c r="J170" i="55"/>
  <c r="K177" i="55"/>
  <c r="J177" i="55"/>
  <c r="K178" i="55"/>
  <c r="J178" i="55"/>
  <c r="K179" i="55"/>
  <c r="J179" i="55"/>
  <c r="K180" i="55"/>
  <c r="J180" i="55"/>
  <c r="K181" i="55"/>
  <c r="J181" i="55"/>
  <c r="K182" i="55"/>
  <c r="J182" i="55"/>
  <c r="K183" i="55"/>
  <c r="J183" i="55"/>
  <c r="K184" i="55"/>
  <c r="J184" i="55"/>
  <c r="K185" i="55"/>
  <c r="J185" i="55"/>
  <c r="H187" i="55"/>
  <c r="I184" i="55" s="1"/>
  <c r="F187" i="55"/>
  <c r="G185" i="55" s="1"/>
  <c r="D187" i="55"/>
  <c r="E184" i="55" s="1"/>
  <c r="B187" i="55"/>
  <c r="C185" i="55" s="1"/>
  <c r="K176" i="55"/>
  <c r="J176" i="55"/>
  <c r="I189" i="55"/>
  <c r="G189" i="55"/>
  <c r="E189" i="55"/>
  <c r="C189" i="55"/>
  <c r="J189" i="55"/>
  <c r="K189" i="55"/>
  <c r="I193" i="55"/>
  <c r="G193" i="55"/>
  <c r="E193" i="55"/>
  <c r="C193" i="55"/>
  <c r="H191" i="55"/>
  <c r="I191" i="55" s="1"/>
  <c r="F191" i="55"/>
  <c r="G191" i="55" s="1"/>
  <c r="D191" i="55"/>
  <c r="E191" i="55" s="1"/>
  <c r="B191" i="55"/>
  <c r="C191" i="55" s="1"/>
  <c r="K193" i="55"/>
  <c r="J193" i="55"/>
  <c r="K195" i="55"/>
  <c r="J195" i="55"/>
  <c r="I195" i="55"/>
  <c r="G195" i="55"/>
  <c r="E195" i="55"/>
  <c r="C195" i="55"/>
  <c r="B5" i="48"/>
  <c r="D5" i="48" s="1"/>
  <c r="H5" i="48" s="1"/>
  <c r="K8" i="48"/>
  <c r="J8" i="48"/>
  <c r="K9" i="48"/>
  <c r="J9" i="48"/>
  <c r="H11" i="48"/>
  <c r="I8" i="48" s="1"/>
  <c r="F11" i="48"/>
  <c r="G9" i="48" s="1"/>
  <c r="D11" i="48"/>
  <c r="E9"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8" i="48" s="1"/>
  <c r="B30" i="48"/>
  <c r="C28" i="48" s="1"/>
  <c r="K18" i="48"/>
  <c r="J18" i="48"/>
  <c r="K34" i="48"/>
  <c r="J34" i="48"/>
  <c r="K35" i="48"/>
  <c r="J35" i="48"/>
  <c r="H37" i="48"/>
  <c r="I34" i="48" s="1"/>
  <c r="F37" i="48"/>
  <c r="G35" i="48" s="1"/>
  <c r="D37" i="48"/>
  <c r="E35" i="48" s="1"/>
  <c r="B37" i="48"/>
  <c r="C35" i="48" s="1"/>
  <c r="K33" i="48"/>
  <c r="J33" i="48"/>
  <c r="I39" i="48"/>
  <c r="G39" i="48"/>
  <c r="E39" i="48"/>
  <c r="C39" i="48"/>
  <c r="J39" i="48"/>
  <c r="K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6" i="48" s="1"/>
  <c r="B60" i="48"/>
  <c r="C58" i="48" s="1"/>
  <c r="K44" i="48"/>
  <c r="J44"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63" i="48"/>
  <c r="J63" i="48"/>
  <c r="I75" i="48"/>
  <c r="G75" i="48"/>
  <c r="E75" i="48"/>
  <c r="C75" i="48"/>
  <c r="K75" i="48"/>
  <c r="J75" i="48"/>
  <c r="B78" i="48"/>
  <c r="D78" i="48" s="1"/>
  <c r="H78" i="48" s="1"/>
  <c r="K81" i="48"/>
  <c r="J81" i="48"/>
  <c r="K82" i="48"/>
  <c r="J82" i="48"/>
  <c r="K83" i="48"/>
  <c r="J83" i="48"/>
  <c r="K84" i="48"/>
  <c r="J84" i="48"/>
  <c r="K85" i="48"/>
  <c r="J85" i="48"/>
  <c r="K86" i="48"/>
  <c r="J86" i="48"/>
  <c r="K87" i="48"/>
  <c r="J87" i="48"/>
  <c r="K88" i="48"/>
  <c r="J88" i="48"/>
  <c r="K89" i="48"/>
  <c r="J89" i="48"/>
  <c r="H91" i="48"/>
  <c r="I88" i="48" s="1"/>
  <c r="F91" i="48"/>
  <c r="G89" i="48" s="1"/>
  <c r="D91" i="48"/>
  <c r="E88" i="48" s="1"/>
  <c r="B91" i="48"/>
  <c r="C89" i="48" s="1"/>
  <c r="K80" i="48"/>
  <c r="J80"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8" i="48" s="1"/>
  <c r="F112" i="48"/>
  <c r="G110" i="48" s="1"/>
  <c r="D112" i="48"/>
  <c r="E108" i="48" s="1"/>
  <c r="B112" i="48"/>
  <c r="C110" i="48" s="1"/>
  <c r="K94" i="48"/>
  <c r="J94" i="48"/>
  <c r="I114" i="48"/>
  <c r="G114" i="48"/>
  <c r="E114" i="48"/>
  <c r="C114" i="48"/>
  <c r="J114" i="48"/>
  <c r="K114" i="48"/>
  <c r="B117" i="48"/>
  <c r="D117" i="48" s="1"/>
  <c r="H117" i="48" s="1"/>
  <c r="K120" i="48"/>
  <c r="J120" i="48"/>
  <c r="H122" i="48"/>
  <c r="I122" i="48" s="1"/>
  <c r="F122" i="48"/>
  <c r="G120" i="48" s="1"/>
  <c r="D122" i="48"/>
  <c r="E122" i="48" s="1"/>
  <c r="B122" i="48"/>
  <c r="C120" i="48" s="1"/>
  <c r="K119" i="48"/>
  <c r="J119" i="48"/>
  <c r="K126" i="48"/>
  <c r="J126" i="48"/>
  <c r="K127" i="48"/>
  <c r="J127" i="48"/>
  <c r="K128" i="48"/>
  <c r="J128" i="48"/>
  <c r="K129" i="48"/>
  <c r="J129" i="48"/>
  <c r="K130" i="48"/>
  <c r="J130" i="48"/>
  <c r="K131" i="48"/>
  <c r="J131" i="48"/>
  <c r="K132" i="48"/>
  <c r="J132" i="48"/>
  <c r="K133" i="48"/>
  <c r="J133" i="48"/>
  <c r="H135" i="48"/>
  <c r="I132" i="48" s="1"/>
  <c r="F135" i="48"/>
  <c r="G133" i="48" s="1"/>
  <c r="D135" i="48"/>
  <c r="E132" i="48" s="1"/>
  <c r="B135" i="48"/>
  <c r="C133" i="48" s="1"/>
  <c r="K125" i="48"/>
  <c r="J125" i="48"/>
  <c r="I137" i="48"/>
  <c r="G137" i="48"/>
  <c r="E137" i="48"/>
  <c r="C137" i="48"/>
  <c r="J137" i="48"/>
  <c r="K137" i="48"/>
  <c r="B140" i="48"/>
  <c r="D140" i="48" s="1"/>
  <c r="H140" i="48" s="1"/>
  <c r="H144" i="48"/>
  <c r="K144" i="48" s="1"/>
  <c r="F144" i="48"/>
  <c r="G144" i="48" s="1"/>
  <c r="D144" i="48"/>
  <c r="J144" i="48" s="1"/>
  <c r="B144" i="48"/>
  <c r="C144" i="48" s="1"/>
  <c r="K142" i="48"/>
  <c r="J142" i="48"/>
  <c r="K148" i="48"/>
  <c r="J148" i="48"/>
  <c r="K149" i="48"/>
  <c r="J149" i="48"/>
  <c r="K150" i="48"/>
  <c r="J150" i="48"/>
  <c r="K151" i="48"/>
  <c r="J151" i="48"/>
  <c r="K152" i="48"/>
  <c r="J152" i="48"/>
  <c r="H154" i="48"/>
  <c r="I151" i="48" s="1"/>
  <c r="F154" i="48"/>
  <c r="G152" i="48" s="1"/>
  <c r="D154" i="48"/>
  <c r="E149" i="48" s="1"/>
  <c r="B154" i="48"/>
  <c r="C152" i="48" s="1"/>
  <c r="K147" i="48"/>
  <c r="J147" i="48"/>
  <c r="I156" i="48"/>
  <c r="G156" i="48"/>
  <c r="E156" i="48"/>
  <c r="C156" i="48"/>
  <c r="J156" i="48"/>
  <c r="K156" i="48"/>
  <c r="B159" i="48"/>
  <c r="D159" i="48" s="1"/>
  <c r="H159" i="48" s="1"/>
  <c r="K162" i="48"/>
  <c r="J162" i="48"/>
  <c r="K163" i="48"/>
  <c r="J163" i="48"/>
  <c r="K164" i="48"/>
  <c r="J164" i="48"/>
  <c r="K165" i="48"/>
  <c r="J165" i="48"/>
  <c r="K166" i="48"/>
  <c r="J166" i="48"/>
  <c r="K167" i="48"/>
  <c r="J167" i="48"/>
  <c r="K168" i="48"/>
  <c r="J168" i="48"/>
  <c r="H170" i="48"/>
  <c r="I167" i="48" s="1"/>
  <c r="F170" i="48"/>
  <c r="G168" i="48" s="1"/>
  <c r="D170" i="48"/>
  <c r="E167" i="48" s="1"/>
  <c r="B170" i="48"/>
  <c r="C168" i="48" s="1"/>
  <c r="K161" i="48"/>
  <c r="J161" i="48"/>
  <c r="K174" i="48"/>
  <c r="J174" i="48"/>
  <c r="K175" i="48"/>
  <c r="J175" i="48"/>
  <c r="K176" i="48"/>
  <c r="J176" i="48"/>
  <c r="H178" i="48"/>
  <c r="I175" i="48" s="1"/>
  <c r="F178" i="48"/>
  <c r="G176" i="48" s="1"/>
  <c r="D178" i="48"/>
  <c r="E175" i="48" s="1"/>
  <c r="B178" i="48"/>
  <c r="C176" i="48" s="1"/>
  <c r="K173" i="48"/>
  <c r="J173" i="48"/>
  <c r="I180" i="48"/>
  <c r="G180" i="48"/>
  <c r="E180" i="48"/>
  <c r="C180" i="48"/>
  <c r="J180" i="48"/>
  <c r="K180" i="48"/>
  <c r="B183" i="48"/>
  <c r="D183" i="48" s="1"/>
  <c r="H183" i="48" s="1"/>
  <c r="K186" i="48"/>
  <c r="J186" i="48"/>
  <c r="K187" i="48"/>
  <c r="J187" i="48"/>
  <c r="K188" i="48"/>
  <c r="J188" i="48"/>
  <c r="K189" i="48"/>
  <c r="J189" i="48"/>
  <c r="K190" i="48"/>
  <c r="J190" i="48"/>
  <c r="K191" i="48"/>
  <c r="J191" i="48"/>
  <c r="K192" i="48"/>
  <c r="J192" i="48"/>
  <c r="H194" i="48"/>
  <c r="I191" i="48" s="1"/>
  <c r="F194" i="48"/>
  <c r="G192" i="48" s="1"/>
  <c r="D194" i="48"/>
  <c r="E191" i="48" s="1"/>
  <c r="B194" i="48"/>
  <c r="C192" i="48" s="1"/>
  <c r="K185" i="48"/>
  <c r="J185" i="48"/>
  <c r="K198" i="48"/>
  <c r="J198" i="48"/>
  <c r="K199" i="48"/>
  <c r="J199" i="48"/>
  <c r="K200" i="48"/>
  <c r="J200" i="48"/>
  <c r="K201" i="48"/>
  <c r="J201" i="48"/>
  <c r="K202" i="48"/>
  <c r="J202" i="48"/>
  <c r="K203" i="48"/>
  <c r="J203" i="48"/>
  <c r="K204" i="48"/>
  <c r="J204" i="48"/>
  <c r="K205" i="48"/>
  <c r="J205" i="48"/>
  <c r="K206" i="48"/>
  <c r="J206" i="48"/>
  <c r="K207" i="48"/>
  <c r="J207" i="48"/>
  <c r="K208" i="48"/>
  <c r="J208" i="48"/>
  <c r="K209" i="48"/>
  <c r="J209" i="48"/>
  <c r="H211" i="48"/>
  <c r="I208" i="48" s="1"/>
  <c r="F211" i="48"/>
  <c r="G209" i="48" s="1"/>
  <c r="D211" i="48"/>
  <c r="E208" i="48" s="1"/>
  <c r="B211" i="48"/>
  <c r="C209" i="48" s="1"/>
  <c r="K197" i="48"/>
  <c r="J197" i="48"/>
  <c r="K215" i="48"/>
  <c r="J215" i="48"/>
  <c r="K216" i="48"/>
  <c r="J216" i="48"/>
  <c r="K217" i="48"/>
  <c r="J217" i="48"/>
  <c r="K218" i="48"/>
  <c r="J218" i="48"/>
  <c r="K219" i="48"/>
  <c r="J219" i="48"/>
  <c r="K220" i="48"/>
  <c r="J220" i="48"/>
  <c r="H222" i="48"/>
  <c r="I219" i="48" s="1"/>
  <c r="F222" i="48"/>
  <c r="G220" i="48" s="1"/>
  <c r="D222" i="48"/>
  <c r="E216" i="48" s="1"/>
  <c r="B222" i="48"/>
  <c r="C220" i="48" s="1"/>
  <c r="K214" i="48"/>
  <c r="J214" i="48"/>
  <c r="I224" i="48"/>
  <c r="G224" i="48"/>
  <c r="E224" i="48"/>
  <c r="C224" i="48"/>
  <c r="J224" i="48"/>
  <c r="K224" i="48"/>
  <c r="I228" i="48"/>
  <c r="G228" i="48"/>
  <c r="E228" i="48"/>
  <c r="C228" i="48"/>
  <c r="H226" i="48"/>
  <c r="I226" i="48" s="1"/>
  <c r="F226" i="48"/>
  <c r="G226" i="48" s="1"/>
  <c r="D226" i="48"/>
  <c r="E226" i="48" s="1"/>
  <c r="B226" i="48"/>
  <c r="C226" i="48" s="1"/>
  <c r="K228" i="48"/>
  <c r="J228" i="48"/>
  <c r="K230" i="48"/>
  <c r="J230" i="48"/>
  <c r="I230" i="48"/>
  <c r="G230" i="48"/>
  <c r="E230" i="48"/>
  <c r="C230" i="48"/>
  <c r="K76" i="54"/>
  <c r="J76" i="54"/>
  <c r="K56" i="53"/>
  <c r="J56"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H25" i="46" s="1"/>
  <c r="D25" i="46"/>
  <c r="C25" i="46"/>
  <c r="I25" i="46" s="1"/>
  <c r="B25" i="46"/>
  <c r="G25" i="46" s="1"/>
  <c r="E19" i="46"/>
  <c r="H19" i="46" s="1"/>
  <c r="D19" i="46"/>
  <c r="C19" i="46"/>
  <c r="I19" i="46" s="1"/>
  <c r="B19" i="46"/>
  <c r="G19" i="46" s="1"/>
  <c r="E13" i="46"/>
  <c r="H13" i="46" s="1"/>
  <c r="D13" i="46"/>
  <c r="C13" i="46"/>
  <c r="I13" i="46" s="1"/>
  <c r="B13" i="46"/>
  <c r="G13" i="46" s="1"/>
  <c r="E7" i="46"/>
  <c r="H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7" i="26"/>
  <c r="J7" i="26" s="1"/>
  <c r="G7" i="26"/>
  <c r="I7" i="26" s="1"/>
  <c r="H8" i="26"/>
  <c r="J8" i="26" s="1"/>
  <c r="G8" i="26"/>
  <c r="I8" i="26" s="1"/>
  <c r="H9" i="26"/>
  <c r="J9" i="26" s="1"/>
  <c r="G9" i="26"/>
  <c r="I9" i="26" s="1"/>
  <c r="H10" i="26"/>
  <c r="J10" i="26" s="1"/>
  <c r="G10" i="26"/>
  <c r="I10" i="26" s="1"/>
  <c r="H11" i="26"/>
  <c r="J11" i="26" s="1"/>
  <c r="G11" i="26"/>
  <c r="I11" i="26" s="1"/>
  <c r="I12" i="26"/>
  <c r="H12" i="26"/>
  <c r="J12" i="26" s="1"/>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H46" i="26"/>
  <c r="J46" i="26" s="1"/>
  <c r="G46" i="26"/>
  <c r="I46" i="26" s="1"/>
  <c r="H47" i="26"/>
  <c r="J47" i="26" s="1"/>
  <c r="G47" i="26"/>
  <c r="I47" i="26" s="1"/>
  <c r="J48" i="26"/>
  <c r="I48" i="26"/>
  <c r="H48" i="26"/>
  <c r="G48" i="26"/>
  <c r="H49" i="26"/>
  <c r="J49" i="26" s="1"/>
  <c r="G49" i="26"/>
  <c r="I49" i="26" s="1"/>
  <c r="H50" i="26"/>
  <c r="J50" i="26" s="1"/>
  <c r="G50" i="26"/>
  <c r="I50" i="26" s="1"/>
  <c r="H51" i="26"/>
  <c r="J51" i="26" s="1"/>
  <c r="G51" i="26"/>
  <c r="I51" i="26" s="1"/>
  <c r="H52" i="26"/>
  <c r="J52" i="26" s="1"/>
  <c r="G52" i="26"/>
  <c r="I52" i="26" s="1"/>
  <c r="J53" i="26"/>
  <c r="I53" i="26"/>
  <c r="H53" i="26"/>
  <c r="G53" i="26"/>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3" i="46" l="1"/>
  <c r="J19" i="46"/>
  <c r="J25" i="46"/>
  <c r="J7" i="46"/>
  <c r="K18" i="54"/>
  <c r="G18" i="54"/>
  <c r="J191" i="55"/>
  <c r="C7" i="56"/>
  <c r="G7" i="56"/>
  <c r="E7" i="56"/>
  <c r="I7" i="56"/>
  <c r="E8" i="56"/>
  <c r="I8" i="56"/>
  <c r="C8" i="56"/>
  <c r="G8" i="56"/>
  <c r="E9" i="56"/>
  <c r="I9" i="56"/>
  <c r="C9" i="56"/>
  <c r="G9" i="56"/>
  <c r="E10" i="56"/>
  <c r="I10" i="56"/>
  <c r="C10" i="56"/>
  <c r="G10" i="56"/>
  <c r="E11" i="56"/>
  <c r="I11" i="56"/>
  <c r="C11" i="56"/>
  <c r="G11" i="56"/>
  <c r="C12" i="56"/>
  <c r="G12" i="56"/>
  <c r="E12" i="56"/>
  <c r="I12" i="56"/>
  <c r="C13" i="56"/>
  <c r="G13" i="56"/>
  <c r="E13" i="56"/>
  <c r="I13" i="56"/>
  <c r="E14" i="56"/>
  <c r="I14" i="56"/>
  <c r="C14" i="56"/>
  <c r="G14" i="56"/>
  <c r="C15" i="56"/>
  <c r="G15" i="56"/>
  <c r="E15" i="56"/>
  <c r="I15" i="56"/>
  <c r="E16" i="56"/>
  <c r="I16" i="56"/>
  <c r="C16" i="56"/>
  <c r="G16" i="56"/>
  <c r="E17" i="56"/>
  <c r="I17" i="56"/>
  <c r="C17" i="56"/>
  <c r="G17" i="56"/>
  <c r="C18" i="56"/>
  <c r="G18" i="56"/>
  <c r="E18" i="56"/>
  <c r="I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E27" i="56"/>
  <c r="I27" i="56"/>
  <c r="C27" i="56"/>
  <c r="G27" i="56"/>
  <c r="C28" i="56"/>
  <c r="G28" i="56"/>
  <c r="E28" i="56"/>
  <c r="I28" i="56"/>
  <c r="C29" i="56"/>
  <c r="G29" i="56"/>
  <c r="J32" i="56"/>
  <c r="K32" i="56"/>
  <c r="E30" i="56"/>
  <c r="I30" i="56"/>
  <c r="F5" i="56"/>
  <c r="C7" i="57"/>
  <c r="G7" i="57"/>
  <c r="E7" i="57"/>
  <c r="I7" i="57"/>
  <c r="C8" i="57"/>
  <c r="G8" i="57"/>
  <c r="E8" i="57"/>
  <c r="I8" i="57"/>
  <c r="C9" i="57"/>
  <c r="G9" i="57"/>
  <c r="E9" i="57"/>
  <c r="I9" i="57"/>
  <c r="E10" i="57"/>
  <c r="I10" i="57"/>
  <c r="C10" i="57"/>
  <c r="G10" i="57"/>
  <c r="C11" i="57"/>
  <c r="G11" i="57"/>
  <c r="E11" i="57"/>
  <c r="I11" i="57"/>
  <c r="C12" i="57"/>
  <c r="G12" i="57"/>
  <c r="E12" i="57"/>
  <c r="I12" i="57"/>
  <c r="C13" i="57"/>
  <c r="G13" i="57"/>
  <c r="E13" i="57"/>
  <c r="I13" i="57"/>
  <c r="C14" i="57"/>
  <c r="G14" i="57"/>
  <c r="E14" i="57"/>
  <c r="I14" i="57"/>
  <c r="E15" i="57"/>
  <c r="I15" i="57"/>
  <c r="C15" i="57"/>
  <c r="G15" i="57"/>
  <c r="E16" i="57"/>
  <c r="I16" i="57"/>
  <c r="C16" i="57"/>
  <c r="G16" i="57"/>
  <c r="C17" i="57"/>
  <c r="G17" i="57"/>
  <c r="E17" i="57"/>
  <c r="I17" i="57"/>
  <c r="C18" i="57"/>
  <c r="G18" i="57"/>
  <c r="E18" i="57"/>
  <c r="I18" i="57"/>
  <c r="C19" i="57"/>
  <c r="G19" i="57"/>
  <c r="E19" i="57"/>
  <c r="I19" i="57"/>
  <c r="C20" i="57"/>
  <c r="G20" i="57"/>
  <c r="E20" i="57"/>
  <c r="I20" i="57"/>
  <c r="C21" i="57"/>
  <c r="G21" i="57"/>
  <c r="E21" i="57"/>
  <c r="I21" i="57"/>
  <c r="C22" i="57"/>
  <c r="G22" i="57"/>
  <c r="J25" i="57"/>
  <c r="K25" i="57"/>
  <c r="E23" i="57"/>
  <c r="I23"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E17" i="58"/>
  <c r="I17" i="58"/>
  <c r="C17" i="58"/>
  <c r="G17" i="58"/>
  <c r="C18" i="58"/>
  <c r="G18" i="58"/>
  <c r="E18" i="58"/>
  <c r="I18" i="58"/>
  <c r="C19" i="58"/>
  <c r="G19" i="58"/>
  <c r="E19" i="58"/>
  <c r="I19" i="58"/>
  <c r="C20" i="58"/>
  <c r="G20" i="58"/>
  <c r="E20" i="58"/>
  <c r="I20" i="58"/>
  <c r="C21" i="58"/>
  <c r="G21" i="58"/>
  <c r="E21" i="58"/>
  <c r="I21" i="58"/>
  <c r="E22" i="58"/>
  <c r="I22" i="58"/>
  <c r="C22" i="58"/>
  <c r="G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E36" i="58"/>
  <c r="I36" i="58"/>
  <c r="C36" i="58"/>
  <c r="G36" i="58"/>
  <c r="C37" i="58"/>
  <c r="G37" i="58"/>
  <c r="E37" i="58"/>
  <c r="I37" i="58"/>
  <c r="C38" i="58"/>
  <c r="G38" i="58"/>
  <c r="E38" i="58"/>
  <c r="I38" i="58"/>
  <c r="E39" i="58"/>
  <c r="I39" i="58"/>
  <c r="C39" i="58"/>
  <c r="G39" i="58"/>
  <c r="C40" i="58"/>
  <c r="G40" i="58"/>
  <c r="E40" i="58"/>
  <c r="I40" i="58"/>
  <c r="C41" i="58"/>
  <c r="G41" i="58"/>
  <c r="E41" i="58"/>
  <c r="K44" i="58"/>
  <c r="J44" i="58"/>
  <c r="I42" i="58"/>
  <c r="F5" i="58"/>
  <c r="C7" i="50"/>
  <c r="G7" i="50"/>
  <c r="D5" i="50"/>
  <c r="H5" i="50" s="1"/>
  <c r="E7" i="50"/>
  <c r="I7" i="50"/>
  <c r="C8" i="50"/>
  <c r="G8" i="50"/>
  <c r="E8" i="50"/>
  <c r="I8" i="50"/>
  <c r="C9" i="50"/>
  <c r="G9" i="50"/>
  <c r="E9" i="50"/>
  <c r="I9" i="50"/>
  <c r="E10" i="50"/>
  <c r="I10" i="50"/>
  <c r="C10" i="50"/>
  <c r="G10" i="50"/>
  <c r="E11" i="50"/>
  <c r="I11" i="50"/>
  <c r="C11" i="50"/>
  <c r="G11" i="50"/>
  <c r="C12" i="50"/>
  <c r="G12" i="50"/>
  <c r="E12" i="50"/>
  <c r="I12" i="50"/>
  <c r="C13" i="50"/>
  <c r="G13" i="50"/>
  <c r="E13" i="50"/>
  <c r="I13" i="50"/>
  <c r="C14" i="50"/>
  <c r="G14" i="50"/>
  <c r="E14" i="50"/>
  <c r="I14" i="50"/>
  <c r="C15" i="50"/>
  <c r="G15" i="50"/>
  <c r="E15" i="50"/>
  <c r="I15" i="50"/>
  <c r="C16" i="50"/>
  <c r="G16" i="50"/>
  <c r="E16" i="50"/>
  <c r="I16" i="50"/>
  <c r="E17" i="50"/>
  <c r="I17" i="50"/>
  <c r="C17" i="50"/>
  <c r="G17" i="50"/>
  <c r="E18" i="50"/>
  <c r="I18" i="50"/>
  <c r="C18" i="50"/>
  <c r="G18" i="50"/>
  <c r="E19" i="50"/>
  <c r="I19" i="50"/>
  <c r="C19" i="50"/>
  <c r="G19" i="50"/>
  <c r="C20" i="50"/>
  <c r="G20" i="50"/>
  <c r="E20" i="50"/>
  <c r="I20" i="50"/>
  <c r="E21" i="50"/>
  <c r="I21" i="50"/>
  <c r="C21" i="50"/>
  <c r="G21" i="50"/>
  <c r="C22" i="50"/>
  <c r="G22" i="50"/>
  <c r="E22" i="50"/>
  <c r="I22" i="50"/>
  <c r="C23" i="50"/>
  <c r="G23" i="50"/>
  <c r="E23" i="50"/>
  <c r="I23" i="50"/>
  <c r="E24" i="50"/>
  <c r="I24" i="50"/>
  <c r="C24" i="50"/>
  <c r="G24" i="50"/>
  <c r="E25" i="50"/>
  <c r="I25" i="50"/>
  <c r="C25" i="50"/>
  <c r="G25" i="50"/>
  <c r="C26" i="50"/>
  <c r="G26" i="50"/>
  <c r="E26" i="50"/>
  <c r="I26" i="50"/>
  <c r="C27" i="50"/>
  <c r="G27" i="50"/>
  <c r="E27" i="50"/>
  <c r="I27" i="50"/>
  <c r="C28" i="50"/>
  <c r="G28" i="50"/>
  <c r="E28" i="50"/>
  <c r="I28" i="50"/>
  <c r="E29" i="50"/>
  <c r="I29" i="50"/>
  <c r="C29" i="50"/>
  <c r="G29" i="50"/>
  <c r="C30" i="50"/>
  <c r="G30" i="50"/>
  <c r="E30" i="50"/>
  <c r="I30" i="50"/>
  <c r="C31" i="50"/>
  <c r="G31" i="50"/>
  <c r="E31" i="50"/>
  <c r="I31" i="50"/>
  <c r="C32" i="50"/>
  <c r="G32" i="50"/>
  <c r="E32" i="50"/>
  <c r="I32" i="50"/>
  <c r="C33" i="50"/>
  <c r="G33" i="50"/>
  <c r="E33" i="50"/>
  <c r="I33" i="50"/>
  <c r="C34" i="50"/>
  <c r="G34" i="50"/>
  <c r="E34" i="50"/>
  <c r="I34" i="50"/>
  <c r="C35" i="50"/>
  <c r="G35" i="50"/>
  <c r="E35" i="50"/>
  <c r="I35" i="50"/>
  <c r="E36" i="50"/>
  <c r="I36" i="50"/>
  <c r="C36" i="50"/>
  <c r="G36" i="50"/>
  <c r="C37" i="50"/>
  <c r="G37" i="50"/>
  <c r="E37" i="50"/>
  <c r="I37" i="50"/>
  <c r="C38" i="50"/>
  <c r="G38" i="50"/>
  <c r="E38" i="50"/>
  <c r="I38" i="50"/>
  <c r="C39" i="50"/>
  <c r="G39" i="50"/>
  <c r="E39" i="50"/>
  <c r="I39" i="50"/>
  <c r="E40" i="50"/>
  <c r="I40" i="50"/>
  <c r="C40" i="50"/>
  <c r="G40" i="50"/>
  <c r="C41" i="50"/>
  <c r="G41" i="50"/>
  <c r="E41" i="50"/>
  <c r="I41" i="50"/>
  <c r="E42" i="50"/>
  <c r="I42" i="50"/>
  <c r="C42" i="50"/>
  <c r="G42" i="50"/>
  <c r="C43" i="50"/>
  <c r="G43" i="50"/>
  <c r="J46" i="50"/>
  <c r="K46" i="50"/>
  <c r="E44" i="50"/>
  <c r="I44" i="50"/>
  <c r="E37" i="53"/>
  <c r="I37" i="53"/>
  <c r="E54" i="53"/>
  <c r="I54" i="53"/>
  <c r="E24" i="53"/>
  <c r="I24" i="53"/>
  <c r="E34" i="53"/>
  <c r="I34" i="53"/>
  <c r="E7" i="53"/>
  <c r="I7" i="53"/>
  <c r="E21" i="53"/>
  <c r="I21" i="53"/>
  <c r="C37" i="53"/>
  <c r="G37" i="53"/>
  <c r="C54" i="53"/>
  <c r="G54" i="53"/>
  <c r="C24" i="53"/>
  <c r="G24" i="53"/>
  <c r="C34" i="53"/>
  <c r="G34" i="53"/>
  <c r="C7" i="53"/>
  <c r="G7" i="53"/>
  <c r="C21" i="53"/>
  <c r="G21" i="53"/>
  <c r="F5" i="53"/>
  <c r="C8" i="53"/>
  <c r="G8" i="53"/>
  <c r="E8" i="53"/>
  <c r="I8" i="53"/>
  <c r="E9" i="53"/>
  <c r="I9" i="53"/>
  <c r="C9" i="53"/>
  <c r="G9" i="53"/>
  <c r="C10" i="53"/>
  <c r="G10" i="53"/>
  <c r="E10" i="53"/>
  <c r="I10" i="53"/>
  <c r="C11" i="53"/>
  <c r="G11" i="53"/>
  <c r="E11" i="53"/>
  <c r="I11" i="53"/>
  <c r="C12" i="53"/>
  <c r="G12" i="53"/>
  <c r="E12" i="53"/>
  <c r="I12" i="53"/>
  <c r="E13" i="53"/>
  <c r="I13" i="53"/>
  <c r="C13" i="53"/>
  <c r="G13" i="53"/>
  <c r="C14" i="53"/>
  <c r="G14" i="53"/>
  <c r="E14" i="53"/>
  <c r="I14" i="53"/>
  <c r="C15" i="53"/>
  <c r="G15" i="53"/>
  <c r="E15" i="53"/>
  <c r="I15" i="53"/>
  <c r="C16" i="53"/>
  <c r="G16" i="53"/>
  <c r="E16" i="53"/>
  <c r="I16" i="53"/>
  <c r="C17" i="53"/>
  <c r="G17" i="53"/>
  <c r="E17" i="53"/>
  <c r="I17" i="53"/>
  <c r="C18" i="53"/>
  <c r="G18" i="53"/>
  <c r="J21" i="53"/>
  <c r="K21" i="53"/>
  <c r="E19" i="53"/>
  <c r="I19" i="53"/>
  <c r="C25" i="53"/>
  <c r="G25" i="53"/>
  <c r="E25" i="53"/>
  <c r="I25" i="53"/>
  <c r="C26" i="53"/>
  <c r="G26" i="53"/>
  <c r="E26" i="53"/>
  <c r="I26" i="53"/>
  <c r="C27" i="53"/>
  <c r="G27" i="53"/>
  <c r="E27" i="53"/>
  <c r="I27" i="53"/>
  <c r="C28" i="53"/>
  <c r="G28" i="53"/>
  <c r="E28" i="53"/>
  <c r="I28" i="53"/>
  <c r="C29" i="53"/>
  <c r="G29" i="53"/>
  <c r="E29" i="53"/>
  <c r="I29" i="53"/>
  <c r="C30" i="53"/>
  <c r="G30" i="53"/>
  <c r="E30" i="53"/>
  <c r="I30" i="53"/>
  <c r="C31" i="53"/>
  <c r="G31" i="53"/>
  <c r="J34" i="53"/>
  <c r="K34" i="53"/>
  <c r="E32" i="53"/>
  <c r="I32" i="53"/>
  <c r="C38" i="53"/>
  <c r="G38" i="53"/>
  <c r="E38" i="53"/>
  <c r="I38" i="53"/>
  <c r="E39" i="53"/>
  <c r="I39" i="53"/>
  <c r="C39" i="53"/>
  <c r="G39" i="53"/>
  <c r="E40" i="53"/>
  <c r="I40" i="53"/>
  <c r="C40" i="53"/>
  <c r="G40" i="53"/>
  <c r="C41" i="53"/>
  <c r="G41" i="53"/>
  <c r="E41" i="53"/>
  <c r="I41" i="53"/>
  <c r="C42" i="53"/>
  <c r="G42" i="53"/>
  <c r="E42" i="53"/>
  <c r="I42" i="53"/>
  <c r="E43" i="53"/>
  <c r="I43" i="53"/>
  <c r="C43" i="53"/>
  <c r="G43" i="53"/>
  <c r="C44" i="53"/>
  <c r="G44" i="53"/>
  <c r="E44" i="53"/>
  <c r="I44" i="53"/>
  <c r="C45" i="53"/>
  <c r="G45" i="53"/>
  <c r="E45" i="53"/>
  <c r="I45" i="53"/>
  <c r="C46" i="53"/>
  <c r="G46" i="53"/>
  <c r="E46" i="53"/>
  <c r="I46" i="53"/>
  <c r="C47" i="53"/>
  <c r="G47" i="53"/>
  <c r="E47" i="53"/>
  <c r="I47" i="53"/>
  <c r="E48" i="53"/>
  <c r="I48" i="53"/>
  <c r="C48" i="53"/>
  <c r="G48" i="53"/>
  <c r="E49" i="53"/>
  <c r="I49" i="53"/>
  <c r="C49" i="53"/>
  <c r="G49" i="53"/>
  <c r="E50" i="53"/>
  <c r="I50" i="53"/>
  <c r="C50" i="53"/>
  <c r="G50" i="53"/>
  <c r="C51" i="53"/>
  <c r="G51" i="53"/>
  <c r="J54" i="53"/>
  <c r="K54" i="53"/>
  <c r="E52" i="53"/>
  <c r="I52" i="53"/>
  <c r="C55" i="54"/>
  <c r="G55" i="54"/>
  <c r="C74" i="54"/>
  <c r="G74" i="54"/>
  <c r="C43" i="54"/>
  <c r="G43" i="54"/>
  <c r="C52" i="54"/>
  <c r="G52" i="54"/>
  <c r="C28" i="54"/>
  <c r="G28" i="54"/>
  <c r="C40" i="54"/>
  <c r="G40" i="54"/>
  <c r="C21" i="54"/>
  <c r="G21" i="54"/>
  <c r="C25" i="54"/>
  <c r="G25" i="54"/>
  <c r="J18" i="54"/>
  <c r="E16" i="54"/>
  <c r="I16" i="54"/>
  <c r="I18" i="54"/>
  <c r="E7" i="54"/>
  <c r="I7" i="54"/>
  <c r="E13" i="54"/>
  <c r="I13" i="54"/>
  <c r="E55" i="54"/>
  <c r="I55" i="54"/>
  <c r="E74" i="54"/>
  <c r="I74" i="54"/>
  <c r="E43" i="54"/>
  <c r="I43" i="54"/>
  <c r="E52" i="54"/>
  <c r="I52" i="54"/>
  <c r="E28" i="54"/>
  <c r="I28" i="54"/>
  <c r="E40" i="54"/>
  <c r="I40" i="54"/>
  <c r="E21" i="54"/>
  <c r="I21" i="54"/>
  <c r="E25" i="54"/>
  <c r="I25" i="54"/>
  <c r="C7" i="54"/>
  <c r="G7" i="54"/>
  <c r="C13" i="54"/>
  <c r="G13" i="54"/>
  <c r="F5" i="54"/>
  <c r="C8" i="54"/>
  <c r="G8" i="54"/>
  <c r="E8" i="54"/>
  <c r="I8" i="54"/>
  <c r="C9" i="54"/>
  <c r="G9" i="54"/>
  <c r="E9" i="54"/>
  <c r="C10" i="54"/>
  <c r="G10" i="54"/>
  <c r="K13" i="54"/>
  <c r="E10" i="54"/>
  <c r="I10" i="54"/>
  <c r="J13" i="54"/>
  <c r="I11" i="54"/>
  <c r="C22" i="54"/>
  <c r="G22" i="54"/>
  <c r="J25" i="54"/>
  <c r="K25" i="54"/>
  <c r="E23" i="54"/>
  <c r="I23" i="54"/>
  <c r="C29" i="54"/>
  <c r="G29" i="54"/>
  <c r="E29" i="54"/>
  <c r="I29" i="54"/>
  <c r="E30" i="54"/>
  <c r="I30" i="54"/>
  <c r="C30" i="54"/>
  <c r="G30" i="54"/>
  <c r="E31" i="54"/>
  <c r="I31" i="54"/>
  <c r="C31" i="54"/>
  <c r="G31" i="54"/>
  <c r="C32" i="54"/>
  <c r="G32" i="54"/>
  <c r="E32" i="54"/>
  <c r="I32" i="54"/>
  <c r="C33" i="54"/>
  <c r="G33" i="54"/>
  <c r="E33" i="54"/>
  <c r="I33" i="54"/>
  <c r="C34" i="54"/>
  <c r="G34" i="54"/>
  <c r="E34" i="54"/>
  <c r="I34" i="54"/>
  <c r="C35" i="54"/>
  <c r="G35" i="54"/>
  <c r="E35" i="54"/>
  <c r="I35" i="54"/>
  <c r="C36" i="54"/>
  <c r="G36" i="54"/>
  <c r="E36" i="54"/>
  <c r="I36" i="54"/>
  <c r="C37" i="54"/>
  <c r="G37" i="54"/>
  <c r="K40" i="54"/>
  <c r="J40" i="54"/>
  <c r="E38" i="54"/>
  <c r="I38" i="54"/>
  <c r="C44" i="54"/>
  <c r="G44" i="54"/>
  <c r="E44" i="54"/>
  <c r="I44" i="54"/>
  <c r="E45" i="54"/>
  <c r="I45" i="54"/>
  <c r="C45" i="54"/>
  <c r="G45" i="54"/>
  <c r="C46" i="54"/>
  <c r="G46" i="54"/>
  <c r="E46" i="54"/>
  <c r="I46" i="54"/>
  <c r="C47" i="54"/>
  <c r="G47" i="54"/>
  <c r="E47" i="54"/>
  <c r="I47" i="54"/>
  <c r="C48" i="54"/>
  <c r="G48" i="54"/>
  <c r="E48" i="54"/>
  <c r="I48" i="54"/>
  <c r="C49" i="54"/>
  <c r="G49" i="54"/>
  <c r="J52" i="54"/>
  <c r="K52" i="54"/>
  <c r="E50" i="54"/>
  <c r="I50" i="54"/>
  <c r="C56" i="54"/>
  <c r="G56" i="54"/>
  <c r="E56" i="54"/>
  <c r="I56" i="54"/>
  <c r="C57" i="54"/>
  <c r="G57" i="54"/>
  <c r="E57" i="54"/>
  <c r="I57" i="54"/>
  <c r="E58" i="54"/>
  <c r="I58" i="54"/>
  <c r="C58" i="54"/>
  <c r="G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E66" i="54"/>
  <c r="I66" i="54"/>
  <c r="C66" i="54"/>
  <c r="G66" i="54"/>
  <c r="E67" i="54"/>
  <c r="I67" i="54"/>
  <c r="C67" i="54"/>
  <c r="G67" i="54"/>
  <c r="C68" i="54"/>
  <c r="G68" i="54"/>
  <c r="E68" i="54"/>
  <c r="I68" i="54"/>
  <c r="E69" i="54"/>
  <c r="I69" i="54"/>
  <c r="C69" i="54"/>
  <c r="G69" i="54"/>
  <c r="C70" i="54"/>
  <c r="G70" i="54"/>
  <c r="E70" i="54"/>
  <c r="I70" i="54"/>
  <c r="C71" i="54"/>
  <c r="G71" i="54"/>
  <c r="E71" i="54"/>
  <c r="K74" i="54"/>
  <c r="J74" i="54"/>
  <c r="I72" i="54"/>
  <c r="C187" i="55"/>
  <c r="I89" i="55"/>
  <c r="G26" i="55"/>
  <c r="G49" i="55"/>
  <c r="E7" i="55"/>
  <c r="I7" i="55"/>
  <c r="E19" i="55"/>
  <c r="C176" i="55"/>
  <c r="G176" i="55"/>
  <c r="G187" i="55"/>
  <c r="C170" i="55"/>
  <c r="G170" i="55"/>
  <c r="C173" i="55"/>
  <c r="G173" i="55"/>
  <c r="C142" i="55"/>
  <c r="G142" i="55"/>
  <c r="C163" i="55"/>
  <c r="G163" i="55"/>
  <c r="C115" i="55"/>
  <c r="G115" i="55"/>
  <c r="C139" i="55"/>
  <c r="G139" i="55"/>
  <c r="E92" i="55"/>
  <c r="I92" i="55"/>
  <c r="E108" i="55"/>
  <c r="I108" i="55"/>
  <c r="E70" i="55"/>
  <c r="I70" i="55"/>
  <c r="E89" i="55"/>
  <c r="C52" i="55"/>
  <c r="G52" i="55"/>
  <c r="C63" i="55"/>
  <c r="G63" i="55"/>
  <c r="C26" i="55"/>
  <c r="C49" i="55"/>
  <c r="I19" i="55"/>
  <c r="K191" i="55"/>
  <c r="E176" i="55"/>
  <c r="I176" i="55"/>
  <c r="E187" i="55"/>
  <c r="I187" i="55"/>
  <c r="E170" i="55"/>
  <c r="I170" i="55"/>
  <c r="D168" i="55"/>
  <c r="H168" i="55" s="1"/>
  <c r="E142" i="55"/>
  <c r="I142" i="55"/>
  <c r="E163" i="55"/>
  <c r="I163" i="55"/>
  <c r="E115" i="55"/>
  <c r="I115" i="55"/>
  <c r="E139" i="55"/>
  <c r="I139" i="55"/>
  <c r="C92" i="55"/>
  <c r="G92" i="55"/>
  <c r="C108" i="55"/>
  <c r="G108" i="55"/>
  <c r="C70" i="55"/>
  <c r="G70" i="55"/>
  <c r="C89" i="55"/>
  <c r="G89" i="55"/>
  <c r="E52" i="55"/>
  <c r="I52" i="55"/>
  <c r="E63" i="55"/>
  <c r="I63" i="55"/>
  <c r="E26" i="55"/>
  <c r="I26" i="55"/>
  <c r="E49" i="55"/>
  <c r="I49" i="55"/>
  <c r="C7" i="55"/>
  <c r="G7" i="55"/>
  <c r="C19" i="55"/>
  <c r="G19" i="55"/>
  <c r="F5" i="55"/>
  <c r="E8" i="55"/>
  <c r="I8" i="55"/>
  <c r="C8" i="55"/>
  <c r="G8" i="55"/>
  <c r="E9" i="55"/>
  <c r="I9" i="55"/>
  <c r="C9" i="55"/>
  <c r="G9" i="55"/>
  <c r="C10" i="55"/>
  <c r="G10" i="55"/>
  <c r="E10" i="55"/>
  <c r="I10" i="55"/>
  <c r="C11" i="55"/>
  <c r="G11" i="55"/>
  <c r="E11" i="55"/>
  <c r="I11" i="55"/>
  <c r="C12" i="55"/>
  <c r="G12" i="55"/>
  <c r="E12" i="55"/>
  <c r="I12" i="55"/>
  <c r="C13" i="55"/>
  <c r="G13" i="55"/>
  <c r="E13" i="55"/>
  <c r="I13" i="55"/>
  <c r="C14" i="55"/>
  <c r="G14" i="55"/>
  <c r="E14" i="55"/>
  <c r="I14" i="55"/>
  <c r="E15" i="55"/>
  <c r="I15" i="55"/>
  <c r="C15" i="55"/>
  <c r="G15" i="55"/>
  <c r="C16" i="55"/>
  <c r="G16" i="55"/>
  <c r="J19" i="55"/>
  <c r="K19" i="55"/>
  <c r="E17" i="55"/>
  <c r="I17" i="55"/>
  <c r="F24" i="55"/>
  <c r="C27" i="55"/>
  <c r="G27" i="55"/>
  <c r="E27" i="55"/>
  <c r="I27" i="55"/>
  <c r="C28" i="55"/>
  <c r="G28" i="55"/>
  <c r="E28" i="55"/>
  <c r="I28" i="55"/>
  <c r="C29" i="55"/>
  <c r="G29" i="55"/>
  <c r="E29" i="55"/>
  <c r="I29" i="55"/>
  <c r="C30" i="55"/>
  <c r="G30" i="55"/>
  <c r="E30" i="55"/>
  <c r="I30" i="55"/>
  <c r="C31" i="55"/>
  <c r="G31" i="55"/>
  <c r="E31" i="55"/>
  <c r="I31" i="55"/>
  <c r="C32" i="55"/>
  <c r="G32" i="55"/>
  <c r="E32" i="55"/>
  <c r="I32" i="55"/>
  <c r="E33" i="55"/>
  <c r="I33" i="55"/>
  <c r="C33" i="55"/>
  <c r="G33" i="55"/>
  <c r="E34" i="55"/>
  <c r="I34" i="55"/>
  <c r="C34" i="55"/>
  <c r="G34" i="55"/>
  <c r="E35" i="55"/>
  <c r="I35" i="55"/>
  <c r="C35" i="55"/>
  <c r="G35" i="55"/>
  <c r="E36" i="55"/>
  <c r="I36" i="55"/>
  <c r="C36" i="55"/>
  <c r="G36" i="55"/>
  <c r="C37" i="55"/>
  <c r="G37" i="55"/>
  <c r="E37" i="55"/>
  <c r="I37" i="55"/>
  <c r="C38" i="55"/>
  <c r="G38" i="55"/>
  <c r="E38" i="55"/>
  <c r="I38" i="55"/>
  <c r="E39" i="55"/>
  <c r="I39" i="55"/>
  <c r="C39" i="55"/>
  <c r="G39" i="55"/>
  <c r="E40" i="55"/>
  <c r="I40" i="55"/>
  <c r="C40" i="55"/>
  <c r="G40" i="55"/>
  <c r="C41" i="55"/>
  <c r="G41" i="55"/>
  <c r="E41" i="55"/>
  <c r="I41" i="55"/>
  <c r="C42" i="55"/>
  <c r="G42" i="55"/>
  <c r="E42" i="55"/>
  <c r="I42" i="55"/>
  <c r="C43" i="55"/>
  <c r="G43" i="55"/>
  <c r="E43" i="55"/>
  <c r="I43" i="55"/>
  <c r="C44" i="55"/>
  <c r="G44" i="55"/>
  <c r="E44" i="55"/>
  <c r="I44" i="55"/>
  <c r="C45" i="55"/>
  <c r="G45" i="55"/>
  <c r="E45" i="55"/>
  <c r="I45" i="55"/>
  <c r="C46" i="55"/>
  <c r="G46" i="55"/>
  <c r="J49" i="55"/>
  <c r="K49" i="55"/>
  <c r="E47" i="55"/>
  <c r="I47" i="55"/>
  <c r="E53" i="55"/>
  <c r="I53" i="55"/>
  <c r="C53" i="55"/>
  <c r="G53" i="55"/>
  <c r="C54" i="55"/>
  <c r="G54" i="55"/>
  <c r="E54" i="55"/>
  <c r="I54" i="55"/>
  <c r="C55" i="55"/>
  <c r="G55" i="55"/>
  <c r="E55" i="55"/>
  <c r="I55" i="55"/>
  <c r="C56" i="55"/>
  <c r="G56" i="55"/>
  <c r="E56" i="55"/>
  <c r="I56" i="55"/>
  <c r="E57" i="55"/>
  <c r="I57" i="55"/>
  <c r="C57" i="55"/>
  <c r="G57" i="55"/>
  <c r="E58" i="55"/>
  <c r="I58" i="55"/>
  <c r="C58" i="55"/>
  <c r="G58" i="55"/>
  <c r="C59" i="55"/>
  <c r="G59" i="55"/>
  <c r="E59" i="55"/>
  <c r="I59" i="55"/>
  <c r="C60" i="55"/>
  <c r="G60" i="55"/>
  <c r="J63" i="55"/>
  <c r="K63" i="55"/>
  <c r="E61" i="55"/>
  <c r="I61" i="55"/>
  <c r="F68" i="55"/>
  <c r="C71" i="55"/>
  <c r="G71" i="55"/>
  <c r="E71" i="55"/>
  <c r="I71" i="55"/>
  <c r="C72" i="55"/>
  <c r="G72" i="55"/>
  <c r="E72" i="55"/>
  <c r="I72" i="55"/>
  <c r="C73" i="55"/>
  <c r="G73" i="55"/>
  <c r="E73" i="55"/>
  <c r="I73" i="55"/>
  <c r="E74" i="55"/>
  <c r="I74" i="55"/>
  <c r="C74" i="55"/>
  <c r="G74" i="55"/>
  <c r="E75" i="55"/>
  <c r="I75" i="55"/>
  <c r="C75" i="55"/>
  <c r="G75" i="55"/>
  <c r="E76" i="55"/>
  <c r="I76" i="55"/>
  <c r="C76" i="55"/>
  <c r="G76" i="55"/>
  <c r="C77" i="55"/>
  <c r="G77" i="55"/>
  <c r="E77" i="55"/>
  <c r="I77" i="55"/>
  <c r="C78" i="55"/>
  <c r="G78" i="55"/>
  <c r="E78" i="55"/>
  <c r="I78" i="55"/>
  <c r="C79" i="55"/>
  <c r="G79" i="55"/>
  <c r="E79" i="55"/>
  <c r="I79" i="55"/>
  <c r="C80" i="55"/>
  <c r="G80" i="55"/>
  <c r="E80" i="55"/>
  <c r="I80" i="55"/>
  <c r="E81" i="55"/>
  <c r="I81" i="55"/>
  <c r="C81" i="55"/>
  <c r="G81" i="55"/>
  <c r="E82" i="55"/>
  <c r="I82" i="55"/>
  <c r="C82" i="55"/>
  <c r="G82" i="55"/>
  <c r="E83" i="55"/>
  <c r="I83" i="55"/>
  <c r="C83" i="55"/>
  <c r="G83" i="55"/>
  <c r="C84" i="55"/>
  <c r="G84" i="55"/>
  <c r="E84" i="55"/>
  <c r="I84" i="55"/>
  <c r="C85" i="55"/>
  <c r="G85" i="55"/>
  <c r="E85" i="55"/>
  <c r="I85" i="55"/>
  <c r="C86" i="55"/>
  <c r="G86" i="55"/>
  <c r="K89" i="55"/>
  <c r="J89" i="55"/>
  <c r="E87" i="55"/>
  <c r="I87" i="55"/>
  <c r="C93" i="55"/>
  <c r="G93" i="55"/>
  <c r="E93" i="55"/>
  <c r="I93" i="55"/>
  <c r="E94" i="55"/>
  <c r="I94" i="55"/>
  <c r="C94" i="55"/>
  <c r="G94"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K108" i="55"/>
  <c r="J108" i="55"/>
  <c r="I106" i="55"/>
  <c r="F113" i="55"/>
  <c r="E116" i="55"/>
  <c r="I116" i="55"/>
  <c r="C116" i="55"/>
  <c r="G116" i="55"/>
  <c r="C117" i="55"/>
  <c r="G117" i="55"/>
  <c r="E117" i="55"/>
  <c r="I117" i="55"/>
  <c r="C118" i="55"/>
  <c r="G118" i="55"/>
  <c r="E118" i="55"/>
  <c r="I118" i="55"/>
  <c r="E119" i="55"/>
  <c r="I119" i="55"/>
  <c r="C119" i="55"/>
  <c r="G119" i="55"/>
  <c r="C120" i="55"/>
  <c r="G120" i="55"/>
  <c r="E120" i="55"/>
  <c r="I120" i="55"/>
  <c r="E121" i="55"/>
  <c r="I121" i="55"/>
  <c r="C121" i="55"/>
  <c r="G121" i="55"/>
  <c r="C122" i="55"/>
  <c r="G122" i="55"/>
  <c r="E122" i="55"/>
  <c r="I122" i="55"/>
  <c r="C123" i="55"/>
  <c r="G123" i="55"/>
  <c r="E123" i="55"/>
  <c r="I123" i="55"/>
  <c r="C124" i="55"/>
  <c r="G124" i="55"/>
  <c r="E124" i="55"/>
  <c r="I124" i="55"/>
  <c r="C125" i="55"/>
  <c r="G125" i="55"/>
  <c r="E125" i="55"/>
  <c r="I125" i="55"/>
  <c r="E126" i="55"/>
  <c r="I126" i="55"/>
  <c r="C126" i="55"/>
  <c r="G126" i="55"/>
  <c r="C127" i="55"/>
  <c r="G127" i="55"/>
  <c r="E127" i="55"/>
  <c r="I127" i="55"/>
  <c r="C128" i="55"/>
  <c r="G128" i="55"/>
  <c r="E128" i="55"/>
  <c r="I128" i="55"/>
  <c r="C129" i="55"/>
  <c r="G129" i="55"/>
  <c r="E129" i="55"/>
  <c r="I129" i="55"/>
  <c r="C130" i="55"/>
  <c r="G130" i="55"/>
  <c r="E130" i="55"/>
  <c r="I130" i="55"/>
  <c r="E131" i="55"/>
  <c r="I131" i="55"/>
  <c r="C131" i="55"/>
  <c r="G131" i="55"/>
  <c r="C132" i="55"/>
  <c r="G132" i="55"/>
  <c r="E132" i="55"/>
  <c r="I132" i="55"/>
  <c r="C133" i="55"/>
  <c r="G133" i="55"/>
  <c r="E133" i="55"/>
  <c r="I133" i="55"/>
  <c r="E134" i="55"/>
  <c r="I134" i="55"/>
  <c r="C134" i="55"/>
  <c r="G134" i="55"/>
  <c r="E135" i="55"/>
  <c r="I135" i="55"/>
  <c r="C135" i="55"/>
  <c r="G135" i="55"/>
  <c r="E136" i="55"/>
  <c r="C136" i="55"/>
  <c r="G136" i="55"/>
  <c r="K139" i="55"/>
  <c r="J139" i="55"/>
  <c r="I137" i="55"/>
  <c r="C143" i="55"/>
  <c r="G143" i="55"/>
  <c r="E143" i="55"/>
  <c r="I143" i="55"/>
  <c r="C144" i="55"/>
  <c r="G144" i="55"/>
  <c r="E144" i="55"/>
  <c r="I144" i="55"/>
  <c r="C145" i="55"/>
  <c r="G145" i="55"/>
  <c r="E145" i="55"/>
  <c r="I145" i="55"/>
  <c r="E146" i="55"/>
  <c r="I146" i="55"/>
  <c r="C146" i="55"/>
  <c r="G146" i="55"/>
  <c r="C147" i="55"/>
  <c r="G147" i="55"/>
  <c r="E147" i="55"/>
  <c r="I147" i="55"/>
  <c r="C148" i="55"/>
  <c r="G148" i="55"/>
  <c r="E148" i="55"/>
  <c r="I148" i="55"/>
  <c r="C149" i="55"/>
  <c r="G149" i="55"/>
  <c r="E149" i="55"/>
  <c r="I149" i="55"/>
  <c r="C150" i="55"/>
  <c r="G150" i="55"/>
  <c r="E150" i="55"/>
  <c r="I150" i="55"/>
  <c r="E151" i="55"/>
  <c r="I151" i="55"/>
  <c r="C151" i="55"/>
  <c r="G151" i="55"/>
  <c r="C152" i="55"/>
  <c r="G152" i="55"/>
  <c r="E152" i="55"/>
  <c r="I152" i="55"/>
  <c r="C153" i="55"/>
  <c r="G153" i="55"/>
  <c r="E153" i="55"/>
  <c r="I153" i="55"/>
  <c r="C154" i="55"/>
  <c r="G154" i="55"/>
  <c r="E154" i="55"/>
  <c r="I154" i="55"/>
  <c r="C155" i="55"/>
  <c r="G155" i="55"/>
  <c r="E155" i="55"/>
  <c r="I155" i="55"/>
  <c r="E156" i="55"/>
  <c r="I156" i="55"/>
  <c r="C156" i="55"/>
  <c r="G156" i="55"/>
  <c r="E157" i="55"/>
  <c r="I157" i="55"/>
  <c r="C157" i="55"/>
  <c r="G157" i="55"/>
  <c r="E158" i="55"/>
  <c r="I158" i="55"/>
  <c r="C158" i="55"/>
  <c r="G158" i="55"/>
  <c r="C159" i="55"/>
  <c r="G159" i="55"/>
  <c r="E159" i="55"/>
  <c r="I159" i="55"/>
  <c r="C160" i="55"/>
  <c r="G160" i="55"/>
  <c r="J163" i="55"/>
  <c r="K163" i="55"/>
  <c r="E161" i="55"/>
  <c r="I161" i="55"/>
  <c r="J173" i="55"/>
  <c r="K173" i="55"/>
  <c r="E171" i="55"/>
  <c r="I171" i="55"/>
  <c r="C177" i="55"/>
  <c r="G177" i="55"/>
  <c r="E177" i="55"/>
  <c r="I177" i="55"/>
  <c r="C178" i="55"/>
  <c r="G178" i="55"/>
  <c r="E178" i="55"/>
  <c r="I178" i="55"/>
  <c r="E179" i="55"/>
  <c r="I179" i="55"/>
  <c r="C179" i="55"/>
  <c r="G179" i="55"/>
  <c r="E180" i="55"/>
  <c r="I180" i="55"/>
  <c r="C180" i="55"/>
  <c r="G180" i="55"/>
  <c r="E181" i="55"/>
  <c r="I181" i="55"/>
  <c r="C181" i="55"/>
  <c r="G181" i="55"/>
  <c r="C182" i="55"/>
  <c r="G182" i="55"/>
  <c r="E182" i="55"/>
  <c r="I182" i="55"/>
  <c r="E183" i="55"/>
  <c r="I183" i="55"/>
  <c r="C183" i="55"/>
  <c r="G183" i="55"/>
  <c r="C184" i="55"/>
  <c r="G184" i="55"/>
  <c r="J187" i="55"/>
  <c r="K187" i="55"/>
  <c r="E185" i="55"/>
  <c r="I185" i="55"/>
  <c r="C214" i="48"/>
  <c r="G214" i="48"/>
  <c r="C222" i="48"/>
  <c r="G222" i="48"/>
  <c r="C197" i="48"/>
  <c r="G197" i="48"/>
  <c r="C211" i="48"/>
  <c r="G211" i="48"/>
  <c r="C185" i="48"/>
  <c r="G185" i="48"/>
  <c r="C194" i="48"/>
  <c r="G194" i="48"/>
  <c r="E173" i="48"/>
  <c r="I173" i="48"/>
  <c r="E178" i="48"/>
  <c r="I178" i="48"/>
  <c r="E161" i="48"/>
  <c r="I161" i="48"/>
  <c r="E170" i="48"/>
  <c r="I170" i="48"/>
  <c r="C147" i="48"/>
  <c r="G147" i="48"/>
  <c r="C154" i="48"/>
  <c r="G154" i="48"/>
  <c r="C142" i="48"/>
  <c r="G142" i="48"/>
  <c r="E125" i="48"/>
  <c r="I125" i="48"/>
  <c r="E135" i="48"/>
  <c r="I135" i="48"/>
  <c r="E119" i="48"/>
  <c r="I119" i="48"/>
  <c r="C94" i="48"/>
  <c r="G94" i="48"/>
  <c r="C112" i="48"/>
  <c r="G112" i="48"/>
  <c r="C80" i="48"/>
  <c r="G80" i="48"/>
  <c r="C91" i="48"/>
  <c r="G91" i="48"/>
  <c r="E63" i="48"/>
  <c r="I63" i="48"/>
  <c r="E73" i="48"/>
  <c r="I73" i="48"/>
  <c r="E44" i="48"/>
  <c r="I44" i="48"/>
  <c r="E60" i="48"/>
  <c r="I60" i="48"/>
  <c r="C33" i="48"/>
  <c r="G33" i="48"/>
  <c r="C37" i="48"/>
  <c r="G37" i="48"/>
  <c r="C18" i="48"/>
  <c r="G18" i="48"/>
  <c r="C30" i="48"/>
  <c r="G30" i="48"/>
  <c r="E7" i="48"/>
  <c r="I7" i="48"/>
  <c r="E11" i="48"/>
  <c r="I11" i="48"/>
  <c r="E214" i="48"/>
  <c r="I214" i="48"/>
  <c r="E222" i="48"/>
  <c r="I222" i="48"/>
  <c r="E197" i="48"/>
  <c r="I197" i="48"/>
  <c r="E211" i="48"/>
  <c r="I211" i="48"/>
  <c r="E185" i="48"/>
  <c r="I185" i="48"/>
  <c r="E194" i="48"/>
  <c r="I194" i="48"/>
  <c r="C173" i="48"/>
  <c r="G173" i="48"/>
  <c r="C178" i="48"/>
  <c r="G178" i="48"/>
  <c r="C161" i="48"/>
  <c r="G161" i="48"/>
  <c r="C170" i="48"/>
  <c r="G170" i="48"/>
  <c r="E147" i="48"/>
  <c r="I147" i="48"/>
  <c r="E154" i="48"/>
  <c r="I154" i="48"/>
  <c r="E142" i="48"/>
  <c r="I142" i="48"/>
  <c r="E144" i="48"/>
  <c r="I144" i="48"/>
  <c r="C125" i="48"/>
  <c r="G125" i="48"/>
  <c r="C135" i="48"/>
  <c r="G135" i="48"/>
  <c r="C119" i="48"/>
  <c r="G119" i="48"/>
  <c r="C122" i="48"/>
  <c r="G122" i="48"/>
  <c r="E94" i="48"/>
  <c r="I94" i="48"/>
  <c r="E112" i="48"/>
  <c r="I112" i="48"/>
  <c r="E80" i="48"/>
  <c r="I80" i="48"/>
  <c r="E91" i="48"/>
  <c r="I91" i="48"/>
  <c r="C63" i="48"/>
  <c r="G63" i="48"/>
  <c r="C73" i="48"/>
  <c r="G73" i="48"/>
  <c r="C44" i="48"/>
  <c r="G44" i="48"/>
  <c r="C60" i="48"/>
  <c r="G60" i="48"/>
  <c r="E33" i="48"/>
  <c r="I33" i="48"/>
  <c r="E37" i="48"/>
  <c r="I37" i="48"/>
  <c r="E18" i="48"/>
  <c r="I18" i="48"/>
  <c r="E30" i="48"/>
  <c r="I30" i="48"/>
  <c r="C7" i="48"/>
  <c r="G7" i="48"/>
  <c r="C11" i="48"/>
  <c r="G11" i="48"/>
  <c r="F5" i="48"/>
  <c r="C8" i="48"/>
  <c r="G8" i="48"/>
  <c r="E8" i="48"/>
  <c r="K11" i="48"/>
  <c r="J11" i="48"/>
  <c r="I9" i="48"/>
  <c r="F16" i="48"/>
  <c r="C19" i="48"/>
  <c r="G19" i="48"/>
  <c r="E19" i="48"/>
  <c r="I19" i="48"/>
  <c r="C20" i="48"/>
  <c r="G20" i="48"/>
  <c r="E20" i="48"/>
  <c r="I20" i="48"/>
  <c r="C21" i="48"/>
  <c r="G21" i="48"/>
  <c r="E21" i="48"/>
  <c r="I21" i="48"/>
  <c r="C22" i="48"/>
  <c r="G22" i="48"/>
  <c r="E22" i="48"/>
  <c r="I22" i="48"/>
  <c r="E23" i="48"/>
  <c r="I23" i="48"/>
  <c r="C23" i="48"/>
  <c r="G23" i="48"/>
  <c r="E24" i="48"/>
  <c r="I24" i="48"/>
  <c r="C24" i="48"/>
  <c r="G24" i="48"/>
  <c r="E25" i="48"/>
  <c r="I25" i="48"/>
  <c r="C25" i="48"/>
  <c r="G25" i="48"/>
  <c r="C26" i="48"/>
  <c r="G26" i="48"/>
  <c r="E26" i="48"/>
  <c r="I26" i="48"/>
  <c r="C27" i="48"/>
  <c r="G27" i="48"/>
  <c r="E27" i="48"/>
  <c r="K30" i="48"/>
  <c r="J30" i="48"/>
  <c r="I28" i="48"/>
  <c r="C34" i="48"/>
  <c r="G34" i="48"/>
  <c r="E34" i="48"/>
  <c r="K37" i="48"/>
  <c r="J37" i="48"/>
  <c r="I35" i="48"/>
  <c r="F42" i="48"/>
  <c r="E45" i="48"/>
  <c r="I45" i="48"/>
  <c r="C45" i="48"/>
  <c r="G45" i="48"/>
  <c r="C46" i="48"/>
  <c r="G46" i="48"/>
  <c r="E46" i="48"/>
  <c r="I46" i="48"/>
  <c r="C47" i="48"/>
  <c r="G47" i="48"/>
  <c r="E47" i="48"/>
  <c r="I47" i="48"/>
  <c r="E48" i="48"/>
  <c r="I48" i="48"/>
  <c r="C48" i="48"/>
  <c r="G48" i="48"/>
  <c r="E49" i="48"/>
  <c r="I49" i="48"/>
  <c r="C49" i="48"/>
  <c r="G49" i="48"/>
  <c r="E50" i="48"/>
  <c r="I50" i="48"/>
  <c r="C50" i="48"/>
  <c r="G50" i="48"/>
  <c r="C51" i="48"/>
  <c r="G51" i="48"/>
  <c r="E51" i="48"/>
  <c r="I51" i="48"/>
  <c r="E52" i="48"/>
  <c r="I52" i="48"/>
  <c r="C52" i="48"/>
  <c r="G52" i="48"/>
  <c r="C53" i="48"/>
  <c r="G53" i="48"/>
  <c r="E53" i="48"/>
  <c r="I53" i="48"/>
  <c r="E54" i="48"/>
  <c r="I54" i="48"/>
  <c r="C54" i="48"/>
  <c r="G54" i="48"/>
  <c r="C55" i="48"/>
  <c r="G55" i="48"/>
  <c r="E55" i="48"/>
  <c r="I55" i="48"/>
  <c r="C56" i="48"/>
  <c r="G56" i="48"/>
  <c r="I56" i="48"/>
  <c r="C57" i="48"/>
  <c r="G57" i="48"/>
  <c r="J60" i="48"/>
  <c r="E57" i="48"/>
  <c r="K60" i="48"/>
  <c r="E58" i="48"/>
  <c r="I58" i="48"/>
  <c r="C64" i="48"/>
  <c r="G64" i="48"/>
  <c r="E64" i="48"/>
  <c r="I64" i="48"/>
  <c r="E65" i="48"/>
  <c r="I65" i="48"/>
  <c r="C65" i="48"/>
  <c r="G65" i="48"/>
  <c r="C66" i="48"/>
  <c r="G66" i="48"/>
  <c r="E66" i="48"/>
  <c r="I66" i="48"/>
  <c r="C67" i="48"/>
  <c r="G67" i="48"/>
  <c r="E67" i="48"/>
  <c r="I67" i="48"/>
  <c r="C68" i="48"/>
  <c r="G68" i="48"/>
  <c r="E68" i="48"/>
  <c r="I68" i="48"/>
  <c r="C69" i="48"/>
  <c r="G69" i="48"/>
  <c r="E69" i="48"/>
  <c r="I69" i="48"/>
  <c r="C70" i="48"/>
  <c r="G70" i="48"/>
  <c r="J73" i="48"/>
  <c r="K73" i="48"/>
  <c r="E71" i="48"/>
  <c r="I71" i="48"/>
  <c r="F78" i="48"/>
  <c r="E81" i="48"/>
  <c r="I81" i="48"/>
  <c r="C81" i="48"/>
  <c r="G81" i="48"/>
  <c r="E82" i="48"/>
  <c r="I82" i="48"/>
  <c r="C82" i="48"/>
  <c r="G82" i="48"/>
  <c r="C83" i="48"/>
  <c r="G83" i="48"/>
  <c r="E83" i="48"/>
  <c r="I83" i="48"/>
  <c r="C84" i="48"/>
  <c r="G84" i="48"/>
  <c r="E84" i="48"/>
  <c r="I84" i="48"/>
  <c r="C85" i="48"/>
  <c r="G85" i="48"/>
  <c r="E85" i="48"/>
  <c r="I85" i="48"/>
  <c r="E86" i="48"/>
  <c r="I86" i="48"/>
  <c r="C86" i="48"/>
  <c r="G86" i="48"/>
  <c r="E87" i="48"/>
  <c r="I87" i="48"/>
  <c r="C87" i="48"/>
  <c r="G87" i="48"/>
  <c r="C88" i="48"/>
  <c r="G88" i="48"/>
  <c r="J91" i="48"/>
  <c r="K91" i="48"/>
  <c r="E89" i="48"/>
  <c r="I89" i="48"/>
  <c r="E95" i="48"/>
  <c r="I95" i="48"/>
  <c r="C95" i="48"/>
  <c r="G95" i="48"/>
  <c r="C96" i="48"/>
  <c r="G96" i="48"/>
  <c r="E96" i="48"/>
  <c r="I96" i="48"/>
  <c r="C97" i="48"/>
  <c r="G97" i="48"/>
  <c r="E97" i="48"/>
  <c r="I97" i="48"/>
  <c r="E98" i="48"/>
  <c r="I98" i="48"/>
  <c r="C98" i="48"/>
  <c r="G98" i="48"/>
  <c r="C99" i="48"/>
  <c r="G99" i="48"/>
  <c r="E99" i="48"/>
  <c r="I99" i="48"/>
  <c r="C100" i="48"/>
  <c r="G100" i="48"/>
  <c r="E100" i="48"/>
  <c r="I100" i="48"/>
  <c r="C101" i="48"/>
  <c r="G101" i="48"/>
  <c r="E101" i="48"/>
  <c r="I101" i="48"/>
  <c r="E102" i="48"/>
  <c r="I102" i="48"/>
  <c r="C102" i="48"/>
  <c r="G102" i="48"/>
  <c r="C103" i="48"/>
  <c r="G103" i="48"/>
  <c r="E103" i="48"/>
  <c r="I103" i="48"/>
  <c r="C104" i="48"/>
  <c r="G104" i="48"/>
  <c r="E104" i="48"/>
  <c r="I104" i="48"/>
  <c r="C105" i="48"/>
  <c r="G105" i="48"/>
  <c r="E105" i="48"/>
  <c r="I105" i="48"/>
  <c r="E106" i="48"/>
  <c r="I106" i="48"/>
  <c r="C106" i="48"/>
  <c r="G106" i="48"/>
  <c r="C107" i="48"/>
  <c r="G107" i="48"/>
  <c r="E107" i="48"/>
  <c r="I107" i="48"/>
  <c r="C108" i="48"/>
  <c r="G108" i="48"/>
  <c r="K112" i="48"/>
  <c r="J112" i="48"/>
  <c r="E109" i="48"/>
  <c r="I109" i="48"/>
  <c r="C109" i="48"/>
  <c r="G109" i="48"/>
  <c r="E110" i="48"/>
  <c r="I110" i="48"/>
  <c r="F117" i="48"/>
  <c r="J122" i="48"/>
  <c r="K122" i="48"/>
  <c r="E120" i="48"/>
  <c r="I120" i="48"/>
  <c r="E126" i="48"/>
  <c r="I126" i="48"/>
  <c r="C126" i="48"/>
  <c r="G126" i="48"/>
  <c r="C127" i="48"/>
  <c r="G127" i="48"/>
  <c r="E127" i="48"/>
  <c r="I127" i="48"/>
  <c r="C128" i="48"/>
  <c r="G128" i="48"/>
  <c r="E128" i="48"/>
  <c r="I128" i="48"/>
  <c r="C129" i="48"/>
  <c r="G129" i="48"/>
  <c r="E129" i="48"/>
  <c r="I129" i="48"/>
  <c r="C130" i="48"/>
  <c r="G130" i="48"/>
  <c r="E130" i="48"/>
  <c r="I130" i="48"/>
  <c r="C131" i="48"/>
  <c r="G131" i="48"/>
  <c r="E131" i="48"/>
  <c r="I131" i="48"/>
  <c r="C132" i="48"/>
  <c r="G132" i="48"/>
  <c r="K135" i="48"/>
  <c r="J135" i="48"/>
  <c r="E133" i="48"/>
  <c r="I133" i="48"/>
  <c r="F140" i="48"/>
  <c r="C148" i="48"/>
  <c r="G148" i="48"/>
  <c r="E148" i="48"/>
  <c r="I148" i="48"/>
  <c r="I149" i="48"/>
  <c r="C149" i="48"/>
  <c r="G149" i="48"/>
  <c r="J154" i="48"/>
  <c r="E150" i="48"/>
  <c r="I150" i="48"/>
  <c r="C150" i="48"/>
  <c r="G150" i="48"/>
  <c r="E151" i="48"/>
  <c r="C151" i="48"/>
  <c r="G151" i="48"/>
  <c r="K154" i="48"/>
  <c r="E152" i="48"/>
  <c r="I152" i="48"/>
  <c r="F159" i="48"/>
  <c r="C162" i="48"/>
  <c r="G162" i="48"/>
  <c r="E162" i="48"/>
  <c r="I162" i="48"/>
  <c r="C163" i="48"/>
  <c r="G163" i="48"/>
  <c r="E163" i="48"/>
  <c r="I163" i="48"/>
  <c r="C164" i="48"/>
  <c r="G164" i="48"/>
  <c r="E164" i="48"/>
  <c r="I164" i="48"/>
  <c r="C165" i="48"/>
  <c r="G165" i="48"/>
  <c r="E165" i="48"/>
  <c r="I165" i="48"/>
  <c r="C166" i="48"/>
  <c r="G166" i="48"/>
  <c r="E166" i="48"/>
  <c r="I166" i="48"/>
  <c r="C167" i="48"/>
  <c r="G167" i="48"/>
  <c r="K170" i="48"/>
  <c r="J170" i="48"/>
  <c r="E168" i="48"/>
  <c r="I168" i="48"/>
  <c r="C174" i="48"/>
  <c r="G174" i="48"/>
  <c r="E174" i="48"/>
  <c r="I174" i="48"/>
  <c r="C175" i="48"/>
  <c r="G175" i="48"/>
  <c r="K178" i="48"/>
  <c r="J178" i="48"/>
  <c r="E176" i="48"/>
  <c r="I176" i="48"/>
  <c r="F183" i="48"/>
  <c r="C186" i="48"/>
  <c r="G186" i="48"/>
  <c r="E186" i="48"/>
  <c r="I186" i="48"/>
  <c r="C187" i="48"/>
  <c r="G187" i="48"/>
  <c r="E187" i="48"/>
  <c r="I187" i="48"/>
  <c r="E188" i="48"/>
  <c r="I188" i="48"/>
  <c r="C188" i="48"/>
  <c r="G188" i="48"/>
  <c r="E189" i="48"/>
  <c r="I189" i="48"/>
  <c r="C189" i="48"/>
  <c r="G189" i="48"/>
  <c r="E190" i="48"/>
  <c r="I190" i="48"/>
  <c r="C190" i="48"/>
  <c r="G190" i="48"/>
  <c r="C191" i="48"/>
  <c r="G191" i="48"/>
  <c r="J194" i="48"/>
  <c r="K194" i="48"/>
  <c r="E192" i="48"/>
  <c r="I192" i="48"/>
  <c r="E198" i="48"/>
  <c r="I198" i="48"/>
  <c r="C198" i="48"/>
  <c r="G198" i="48"/>
  <c r="E199" i="48"/>
  <c r="I199" i="48"/>
  <c r="C199" i="48"/>
  <c r="G199" i="48"/>
  <c r="E200" i="48"/>
  <c r="I200" i="48"/>
  <c r="C200" i="48"/>
  <c r="G200" i="48"/>
  <c r="E201" i="48"/>
  <c r="I201" i="48"/>
  <c r="C201" i="48"/>
  <c r="G201" i="48"/>
  <c r="C202" i="48"/>
  <c r="G202" i="48"/>
  <c r="E202" i="48"/>
  <c r="I202" i="48"/>
  <c r="C203" i="48"/>
  <c r="G203" i="48"/>
  <c r="E203" i="48"/>
  <c r="I203" i="48"/>
  <c r="E204" i="48"/>
  <c r="I204" i="48"/>
  <c r="C204" i="48"/>
  <c r="G204" i="48"/>
  <c r="C205" i="48"/>
  <c r="G205" i="48"/>
  <c r="E205" i="48"/>
  <c r="I205" i="48"/>
  <c r="E206" i="48"/>
  <c r="I206" i="48"/>
  <c r="C206" i="48"/>
  <c r="G206" i="48"/>
  <c r="E207" i="48"/>
  <c r="I207" i="48"/>
  <c r="C207" i="48"/>
  <c r="G207" i="48"/>
  <c r="C208" i="48"/>
  <c r="G208" i="48"/>
  <c r="J211" i="48"/>
  <c r="K211" i="48"/>
  <c r="E209" i="48"/>
  <c r="I209" i="48"/>
  <c r="E215" i="48"/>
  <c r="I215" i="48"/>
  <c r="C215" i="48"/>
  <c r="G215" i="48"/>
  <c r="C216" i="48"/>
  <c r="G216" i="48"/>
  <c r="I216" i="48"/>
  <c r="J222" i="48"/>
  <c r="E217" i="48"/>
  <c r="I217" i="48"/>
  <c r="C217" i="48"/>
  <c r="G217" i="48"/>
  <c r="C218" i="48"/>
  <c r="G218" i="48"/>
  <c r="E218" i="48"/>
  <c r="I218" i="48"/>
  <c r="C219" i="48"/>
  <c r="G219" i="48"/>
  <c r="E219" i="48"/>
  <c r="K222" i="48"/>
  <c r="E220" i="48"/>
  <c r="I220"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26" i="48"/>
  <c r="J226" i="48"/>
  <c r="C11" i="44"/>
  <c r="C43" i="44"/>
  <c r="D11" i="44"/>
  <c r="D43" i="44"/>
  <c r="E11" i="44"/>
  <c r="J11" i="44" s="1"/>
  <c r="E43" i="44"/>
  <c r="B11" i="44"/>
  <c r="B43" i="44"/>
  <c r="E11" i="45"/>
  <c r="D11" i="45"/>
  <c r="C11" i="45"/>
  <c r="B11" i="45"/>
  <c r="E537" i="49"/>
  <c r="D537" i="49"/>
  <c r="C537" i="49"/>
  <c r="B537" i="49"/>
  <c r="B5" i="49"/>
  <c r="C5" i="49" s="1"/>
  <c r="E5" i="49" s="1"/>
  <c r="B5" i="47"/>
  <c r="C5" i="47" s="1"/>
  <c r="E5" i="47" s="1"/>
  <c r="E70" i="26"/>
  <c r="C70" i="26"/>
  <c r="H6" i="26"/>
  <c r="H70" i="26" s="1"/>
  <c r="G6" i="26"/>
  <c r="G70" i="26" s="1"/>
  <c r="D70" i="26"/>
  <c r="B70" i="26"/>
  <c r="B5" i="26"/>
  <c r="C5" i="26"/>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0" i="33" s="1"/>
  <c r="G6" i="33"/>
  <c r="G70" i="33" s="1"/>
  <c r="E70" i="33"/>
  <c r="D70" i="33"/>
  <c r="C70" i="33"/>
  <c r="B70" i="33"/>
  <c r="D5" i="26"/>
  <c r="H39" i="47"/>
  <c r="G537" i="49" l="1"/>
  <c r="I537" i="49" s="1"/>
  <c r="H537" i="49"/>
  <c r="J537" i="49" s="1"/>
  <c r="D5" i="49"/>
  <c r="H11" i="44"/>
  <c r="D44" i="44"/>
  <c r="H43" i="44"/>
  <c r="J43" i="44" s="1"/>
  <c r="G43" i="44"/>
  <c r="I43" i="44" s="1"/>
  <c r="B44" i="44"/>
  <c r="G44" i="44" s="1"/>
  <c r="E44" i="44"/>
  <c r="H44" i="44" s="1"/>
  <c r="C44" i="44"/>
  <c r="C5" i="44"/>
  <c r="E5" i="44" s="1"/>
  <c r="H28" i="47"/>
  <c r="J28" i="47" s="1"/>
  <c r="G28" i="47"/>
  <c r="I28" i="47" s="1"/>
  <c r="G39" i="47"/>
  <c r="I39" i="47" s="1"/>
  <c r="J39" i="47"/>
  <c r="D5" i="47"/>
  <c r="G33" i="46"/>
  <c r="I33" i="46" s="1"/>
  <c r="H33" i="46"/>
  <c r="J33" i="46" s="1"/>
  <c r="D5" i="46"/>
  <c r="D5" i="33"/>
  <c r="J70" i="26"/>
  <c r="J6" i="26"/>
  <c r="I6" i="26"/>
  <c r="I70"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H50" i="45" s="1"/>
  <c r="E51" i="45"/>
  <c r="H51" i="45" s="1"/>
  <c r="E52" i="45"/>
  <c r="E53" i="45"/>
  <c r="E54" i="45"/>
  <c r="H54" i="45" s="1"/>
  <c r="E55" i="45"/>
  <c r="E56" i="45"/>
  <c r="H56" i="45" s="1"/>
  <c r="E57" i="45"/>
  <c r="H57" i="45" s="1"/>
  <c r="E58" i="45"/>
  <c r="E59" i="45"/>
  <c r="E60" i="45"/>
  <c r="E61" i="45"/>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H41" i="45" s="1"/>
  <c r="E42" i="45"/>
  <c r="H42" i="45" s="1"/>
  <c r="H34" i="45"/>
  <c r="J34" i="45" s="1"/>
  <c r="G34" i="45"/>
  <c r="I34" i="45" s="1"/>
  <c r="H11" i="45"/>
  <c r="J11" i="45" s="1"/>
  <c r="G11" i="45"/>
  <c r="I11" i="45" s="1"/>
  <c r="J15" i="51"/>
  <c r="K15" i="51"/>
  <c r="J24" i="51"/>
  <c r="K24" i="51"/>
  <c r="D13" i="51"/>
  <c r="F13" i="51" s="1"/>
  <c r="G11" i="44"/>
  <c r="C6" i="45"/>
  <c r="B38" i="45"/>
  <c r="I11" i="44"/>
  <c r="J44" i="44" l="1"/>
  <c r="I44" i="44"/>
  <c r="E43" i="45"/>
  <c r="C43" i="45"/>
  <c r="G41" i="45"/>
  <c r="H40" i="45"/>
  <c r="G42" i="45"/>
  <c r="G40" i="45"/>
  <c r="G65" i="45"/>
  <c r="G63" i="45"/>
  <c r="G61" i="45"/>
  <c r="G59" i="45"/>
  <c r="G57" i="45"/>
  <c r="G55" i="45"/>
  <c r="G53" i="45"/>
  <c r="G51" i="45"/>
  <c r="G49" i="45"/>
  <c r="G47" i="45"/>
  <c r="H63" i="45"/>
  <c r="H61" i="45"/>
  <c r="H59" i="45"/>
  <c r="H55" i="45"/>
  <c r="H53" i="45"/>
  <c r="H49" i="45"/>
  <c r="H47" i="45"/>
  <c r="D43" i="45"/>
  <c r="H39" i="45"/>
  <c r="G39" i="45"/>
  <c r="B43" i="45"/>
  <c r="C66" i="45"/>
  <c r="G64" i="45"/>
  <c r="G62" i="45"/>
  <c r="G60" i="45"/>
  <c r="G58" i="45"/>
  <c r="G56" i="45"/>
  <c r="G54" i="45"/>
  <c r="G52" i="45"/>
  <c r="G50" i="45"/>
  <c r="G48" i="45"/>
  <c r="G46" i="45"/>
  <c r="B66" i="45"/>
  <c r="E66" i="45"/>
  <c r="H64" i="45"/>
  <c r="H62" i="45"/>
  <c r="H60" i="45"/>
  <c r="H58" i="45"/>
  <c r="H52" i="45"/>
  <c r="H48" i="45"/>
  <c r="D66" i="45"/>
  <c r="H46" i="45"/>
  <c r="C38" i="45"/>
  <c r="E6" i="45"/>
  <c r="E38" i="45" s="1"/>
  <c r="H43" i="45" l="1"/>
  <c r="G43" i="45"/>
  <c r="H66" i="45"/>
  <c r="G66" i="45"/>
</calcChain>
</file>

<file path=xl/sharedStrings.xml><?xml version="1.0" encoding="utf-8"?>
<sst xmlns="http://schemas.openxmlformats.org/spreadsheetml/2006/main" count="1837" uniqueCount="651">
  <si>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</si>
  <si>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</si>
  <si>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</si>
  <si>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</si>
  <si>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</si>
  <si>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</si>
  <si>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</si>
  <si>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</si>
  <si>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</si>
  <si>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</si>
  <si>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</si>
  <si>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</si>
  <si>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</si>
  <si>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</si>
  <si>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</si>
  <si>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</si>
  <si>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</si>
  <si>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</si>
  <si>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</si>
  <si>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</si>
  <si>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</si>
  <si>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</si>
  <si>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</si>
  <si>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</si>
  <si>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</si>
  <si>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</si>
  <si>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</si>
  <si>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</si>
  <si>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</si>
  <si>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</si>
  <si>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</si>
  <si>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</si>
  <si>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</si>
  <si>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</si>
  <si>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</si>
  <si>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</si>
  <si>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</si>
  <si>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</si>
  <si>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</si>
  <si>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</si>
  <si>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</si>
  <si>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</si>
  <si>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</si>
  <si>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</si>
  <si>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</si>
  <si>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</si>
  <si>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</si>
  <si>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</si>
  <si>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</si>
  <si>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</si>
  <si>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</si>
  <si>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</si>
  <si>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</si>
  <si>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</si>
  <si>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</si>
  <si>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</si>
  <si>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Trucks</t>
  </si>
  <si>
    <t>Jaguar</t>
  </si>
  <si>
    <t>Jeep</t>
  </si>
  <si>
    <t>Kenworth</t>
  </si>
  <si>
    <t>Kia</t>
  </si>
  <si>
    <t>Lamborghini</t>
  </si>
  <si>
    <t>Land Rover</t>
  </si>
  <si>
    <t>LDV</t>
  </si>
  <si>
    <t>Lexus</t>
  </si>
  <si>
    <t>Lotus</t>
  </si>
  <si>
    <t>Mack</t>
  </si>
  <si>
    <t>Man</t>
  </si>
  <si>
    <t>Maserati</t>
  </si>
  <si>
    <t>Mazda</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</si>
  <si>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</si>
  <si>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</si>
  <si>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</si>
  <si>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</si>
  <si>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</si>
  <si>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</si>
  <si>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</si>
  <si>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</si>
  <si>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</si>
  <si>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</si>
  <si>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</si>
  <si>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</si>
  <si>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</si>
  <si>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</si>
  <si>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</si>
  <si>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</si>
  <si>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</si>
  <si>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Tesla</t>
  </si>
  <si>
    <t>Toyota</t>
  </si>
  <si>
    <t>UD Trucks</t>
  </si>
  <si>
    <t>Volkswagen</t>
  </si>
  <si>
    <t>Volvo Car</t>
  </si>
  <si>
    <t>Volvo Commercial</t>
  </si>
  <si>
    <t>Western Star</t>
  </si>
  <si>
    <t>VFACTS WA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</si>
  <si>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</si>
  <si>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</si>
  <si>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</si>
  <si>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</si>
  <si>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</si>
  <si>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</si>
  <si>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</si>
  <si>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</si>
  <si>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</si>
  <si>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</si>
  <si>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</si>
  <si>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</si>
  <si>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</si>
  <si>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</si>
  <si>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</si>
  <si>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</si>
  <si>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</si>
  <si>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</si>
  <si>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</si>
  <si>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</si>
  <si>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</si>
  <si>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</si>
  <si>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</si>
  <si>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</si>
  <si>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</si>
  <si>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</si>
  <si>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</si>
  <si>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</si>
  <si>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</si>
  <si>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</si>
  <si>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</si>
  <si>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</si>
  <si>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</si>
  <si>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</si>
  <si>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</si>
  <si>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</si>
  <si>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</si>
  <si>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</si>
  <si>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</si>
  <si>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</si>
  <si>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</si>
  <si>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</si>
  <si>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</si>
  <si>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</si>
  <si>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</si>
  <si>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</si>
  <si>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</si>
  <si>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</si>
  <si>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</si>
  <si>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</si>
  <si>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</si>
  <si>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</si>
  <si>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</si>
  <si>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</si>
  <si>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</si>
  <si>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</si>
  <si>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</si>
  <si>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</si>
  <si>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</si>
  <si>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</si>
  <si>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</si>
  <si>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</si>
  <si>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</si>
  <si>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</si>
  <si>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</si>
  <si>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</si>
  <si>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</si>
  <si>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</si>
  <si>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</si>
  <si>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</si>
  <si>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</si>
  <si>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</si>
  <si>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</si>
  <si>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</si>
  <si>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</si>
  <si>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</si>
  <si>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</si>
  <si>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</si>
  <si>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</si>
  <si>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</si>
  <si>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</si>
  <si>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</si>
  <si>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</si>
  <si>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</si>
  <si>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</si>
  <si>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</si>
  <si>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</si>
  <si>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</si>
  <si>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</si>
  <si>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</si>
  <si>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</si>
  <si>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</si>
  <si>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</si>
  <si>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</si>
  <si>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</si>
  <si>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</si>
  <si>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</si>
  <si>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</si>
  <si>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</si>
  <si>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</si>
  <si>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</si>
  <si>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</si>
  <si>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</si>
  <si>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</si>
  <si>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</si>
  <si>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</si>
  <si>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</si>
  <si>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</si>
  <si>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</si>
  <si>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</si>
  <si>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</si>
  <si>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</si>
  <si>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</si>
  <si>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</si>
  <si>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</si>
  <si>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</si>
  <si>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</si>
  <si>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</si>
  <si>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</si>
  <si>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</si>
  <si>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</si>
  <si>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</si>
  <si>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</si>
  <si>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</si>
  <si>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</si>
  <si>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</si>
  <si>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</si>
  <si>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</si>
  <si>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</si>
  <si>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</si>
  <si>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</si>
  <si>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</si>
  <si>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</si>
  <si>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</si>
  <si>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</si>
  <si>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</si>
  <si>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</si>
  <si>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</si>
  <si>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</si>
  <si>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</si>
  <si>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</si>
  <si>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</si>
  <si>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</si>
  <si>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</si>
  <si>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</si>
  <si>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</si>
  <si>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</si>
  <si>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</si>
  <si>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</si>
  <si>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</si>
  <si>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</si>
  <si>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</si>
  <si>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</si>
  <si>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</si>
  <si>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</si>
  <si>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</si>
  <si>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</si>
  <si>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</si>
  <si>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</si>
  <si>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</si>
  <si>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Tesla Model 3</t>
  </si>
  <si>
    <t>Volkswagen Arteon</t>
  </si>
  <si>
    <t>Volvo S60</t>
  </si>
  <si>
    <t>Volvo V60</t>
  </si>
  <si>
    <t>Volvo V60 Cross Country</t>
  </si>
  <si>
    <t>Kia Stinger</t>
  </si>
  <si>
    <t>Skoda Superb</t>
  </si>
  <si>
    <t>Audi A6</t>
  </si>
  <si>
    <t>Audi A7</t>
  </si>
  <si>
    <t>BMW 5 Series</t>
  </si>
  <si>
    <t>Jaguar XF</t>
  </si>
  <si>
    <t>Lexus GS</t>
  </si>
  <si>
    <t>Maserati Ghibli</t>
  </si>
  <si>
    <t>Mercedes-Benz CLS-Class</t>
  </si>
  <si>
    <t>Mercedes-Benz E-Class</t>
  </si>
  <si>
    <t>Porsche Taycan</t>
  </si>
  <si>
    <t>Chrysler 300</t>
  </si>
  <si>
    <t>Audi A8</t>
  </si>
  <si>
    <t>Bentley Sedan</t>
  </si>
  <si>
    <t>Lexus LS</t>
  </si>
  <si>
    <t>Mercedes-Benz S-Class</t>
  </si>
  <si>
    <t>Porsche Panamera</t>
  </si>
  <si>
    <t>Rolls-Royce Sedan</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</si>
  <si>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</si>
  <si>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</si>
  <si>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</si>
  <si>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</si>
  <si>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</si>
  <si>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</si>
  <si>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</si>
  <si>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</si>
  <si>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</si>
  <si>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</si>
  <si>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</si>
  <si>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</si>
  <si>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</si>
  <si>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</si>
  <si>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</si>
  <si>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</si>
  <si>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</si>
  <si>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</si>
  <si>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</si>
  <si>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</si>
  <si>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Audi A5</t>
  </si>
  <si>
    <t>Audi TT</t>
  </si>
  <si>
    <t>BMW 4 Series Coupe/Conv</t>
  </si>
  <si>
    <t>BMW Z4</t>
  </si>
  <si>
    <t>Chevrolet Corvette Stingray</t>
  </si>
  <si>
    <t>Jaguar F-Type</t>
  </si>
  <si>
    <t>Lexus RC</t>
  </si>
  <si>
    <t>Lotus Exige</t>
  </si>
  <si>
    <t>Mercedes-Benz C-Class Cpe/Conv</t>
  </si>
  <si>
    <t>Mercedes-Benz E-Class Cpe/Conv</t>
  </si>
  <si>
    <t>Porsche Boxster</t>
  </si>
  <si>
    <t>Porsche Cayman</t>
  </si>
  <si>
    <t>Toyota Supra</t>
  </si>
  <si>
    <t>Aston Martin Coupe/Conv</t>
  </si>
  <si>
    <t>Bentley Coupe/Conv</t>
  </si>
  <si>
    <t>BMW 8 Series</t>
  </si>
  <si>
    <t>Ferrari Coupe/Conv</t>
  </si>
  <si>
    <t>Nissan GT-R</t>
  </si>
  <si>
    <t>Porsche 911</t>
  </si>
  <si>
    <t>Rolls-Royce Coupe/Conv</t>
  </si>
  <si>
    <t>Ford EcoSport</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</si>
  <si>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</si>
  <si>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</si>
  <si>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</si>
  <si>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</si>
  <si>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</si>
  <si>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</si>
  <si>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</si>
  <si>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</si>
  <si>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</si>
  <si>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</si>
  <si>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</si>
  <si>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</si>
  <si>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</si>
  <si>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</si>
  <si>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</si>
  <si>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</si>
  <si>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</si>
  <si>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</si>
  <si>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</si>
  <si>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</si>
  <si>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</si>
  <si>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</si>
  <si>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</si>
  <si>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</si>
  <si>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</si>
  <si>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</si>
  <si>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</si>
  <si>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</si>
  <si>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</si>
  <si>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</si>
  <si>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</si>
  <si>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</si>
  <si>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</si>
  <si>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</si>
  <si>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</si>
  <si>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</si>
  <si>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</si>
  <si>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</si>
  <si>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</si>
  <si>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</si>
  <si>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</si>
  <si>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</si>
  <si>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</si>
  <si>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</si>
  <si>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</si>
  <si>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</si>
  <si>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</si>
  <si>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</si>
  <si>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</si>
  <si>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</si>
  <si>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</si>
  <si>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</si>
  <si>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</si>
  <si>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</si>
  <si>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</si>
  <si>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</si>
  <si>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</si>
  <si>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</si>
  <si>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</si>
  <si>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</si>
  <si>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</si>
  <si>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</si>
  <si>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</si>
  <si>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</si>
  <si>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</si>
  <si>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</si>
  <si>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</si>
  <si>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</si>
  <si>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</si>
  <si>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</si>
  <si>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</si>
  <si>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</si>
  <si>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</si>
  <si>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</si>
  <si>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</si>
  <si>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</si>
  <si>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</si>
  <si>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</si>
  <si>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</si>
  <si>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</si>
  <si>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</si>
  <si>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</si>
  <si>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</si>
  <si>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</si>
  <si>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</si>
  <si>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</si>
  <si>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</si>
  <si>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</si>
  <si>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</si>
  <si>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</si>
  <si>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</si>
  <si>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</si>
  <si>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</si>
  <si>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</si>
  <si>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</si>
  <si>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</si>
  <si>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</si>
  <si>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</si>
  <si>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</si>
  <si>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</si>
  <si>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</si>
  <si>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</si>
  <si>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</si>
  <si>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</si>
  <si>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</si>
  <si>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</si>
  <si>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</si>
  <si>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</si>
  <si>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</si>
  <si>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</si>
  <si>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</si>
  <si>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</si>
  <si>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</si>
  <si>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</si>
  <si>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</si>
  <si>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</si>
  <si>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</si>
  <si>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</si>
  <si>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</si>
  <si>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</si>
  <si>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</si>
  <si>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</si>
  <si>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</si>
  <si>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</si>
  <si>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</si>
  <si>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</si>
  <si>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</si>
  <si>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</si>
  <si>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</si>
  <si>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</si>
  <si>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</si>
  <si>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</si>
  <si>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</si>
  <si>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</si>
  <si>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</si>
  <si>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</si>
  <si>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</si>
  <si>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</si>
  <si>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</si>
  <si>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</si>
  <si>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</si>
  <si>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</si>
  <si>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</si>
  <si>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</si>
  <si>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</si>
  <si>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</si>
  <si>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</si>
  <si>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</si>
  <si>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</si>
  <si>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</si>
  <si>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</si>
  <si>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</si>
  <si>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</si>
  <si>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</si>
  <si>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</si>
  <si>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</si>
  <si>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</si>
  <si>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</si>
  <si>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</si>
  <si>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</si>
  <si>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</si>
  <si>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</si>
  <si>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</si>
  <si>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</si>
  <si>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</si>
  <si>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</si>
  <si>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</si>
  <si>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</si>
  <si>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</si>
  <si>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</si>
  <si>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</si>
  <si>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</si>
  <si>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</si>
  <si>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</si>
  <si>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</si>
  <si>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</si>
  <si>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</si>
  <si>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</si>
  <si>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</si>
  <si>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</si>
  <si>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</si>
  <si>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</si>
  <si>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</si>
  <si>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</si>
  <si>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LDV Deliver 9</t>
  </si>
  <si>
    <t>Mercedes-Benz Sprinter</t>
  </si>
  <si>
    <t>Peugeot Boxer</t>
  </si>
  <si>
    <t>Renault Master</t>
  </si>
  <si>
    <t>Volkswagen Crafter</t>
  </si>
  <si>
    <t>Fuso Fighter (MD)</t>
  </si>
  <si>
    <t>Hino (MD)</t>
  </si>
  <si>
    <t>Hyundai EX9</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</si>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</sst>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94</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95</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96</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97</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98</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99</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100</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101</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102</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103</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104</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116</v>
      </c>
      <c r="B6" s="61" t="s">
        <v>12</v>
      </c>
      <c r="C6" s="62" t="s">
        <v>13</v>
      </c>
      <c r="D6" s="61" t="s">
        <v>12</v>
      </c>
      <c r="E6" s="63" t="s">
        <v>13</v>
      </c>
      <c r="F6" s="62" t="s">
        <v>12</v>
      </c>
      <c r="G6" s="62" t="s">
        <v>13</v>
      </c>
      <c r="H6" s="61" t="s">
        <v>12</v>
      </c>
      <c r="I6" s="63" t="s">
        <v>13</v>
      </c>
      <c r="J6" s="61"/>
      <c r="K6" s="63"/>
    </row>
    <row r="7" spans="1:11" x14ac:dyDescent="0.2">
      <c r="A7" s="7" t="s">
        <v>318</v>
      </c>
      <c r="B7" s="65">
        <v>0</v>
      </c>
      <c r="C7" s="34">
        <f>IF(B19=0, "-", B7/B19)</f>
        <v>0</v>
      </c>
      <c r="D7" s="65">
        <v>0</v>
      </c>
      <c r="E7" s="9">
        <f>IF(D19=0, "-", D7/D19)</f>
        <v>0</v>
      </c>
      <c r="F7" s="81">
        <v>0</v>
      </c>
      <c r="G7" s="34">
        <f>IF(F19=0, "-", F7/F19)</f>
        <v>0</v>
      </c>
      <c r="H7" s="65">
        <v>1</v>
      </c>
      <c r="I7" s="9">
        <f>IF(H19=0, "-", H7/H19)</f>
        <v>8.8495575221238937E-4</v>
      </c>
      <c r="J7" s="8" t="str">
        <f t="shared" ref="J7:J17" si="0">IF(D7=0, "-", IF((B7-D7)/D7&lt;10, (B7-D7)/D7, "&gt;999%"))</f>
        <v>-</v>
      </c>
      <c r="K7" s="9">
        <f t="shared" ref="K7:K17" si="1">IF(H7=0, "-", IF((F7-H7)/H7&lt;10, (F7-H7)/H7, "&gt;999%"))</f>
        <v>-1</v>
      </c>
    </row>
    <row r="8" spans="1:11" x14ac:dyDescent="0.2">
      <c r="A8" s="7" t="s">
        <v>319</v>
      </c>
      <c r="B8" s="65">
        <v>9</v>
      </c>
      <c r="C8" s="34">
        <f>IF(B19=0, "-", B8/B19)</f>
        <v>1.8218623481781375E-2</v>
      </c>
      <c r="D8" s="65">
        <v>29</v>
      </c>
      <c r="E8" s="9">
        <f>IF(D19=0, "-", D8/D19)</f>
        <v>6.5022421524663671E-2</v>
      </c>
      <c r="F8" s="81">
        <v>19</v>
      </c>
      <c r="G8" s="34">
        <f>IF(F19=0, "-", F8/F19)</f>
        <v>1.3277428371767994E-2</v>
      </c>
      <c r="H8" s="65">
        <v>63</v>
      </c>
      <c r="I8" s="9">
        <f>IF(H19=0, "-", H8/H19)</f>
        <v>5.575221238938053E-2</v>
      </c>
      <c r="J8" s="8">
        <f t="shared" si="0"/>
        <v>-0.68965517241379315</v>
      </c>
      <c r="K8" s="9">
        <f t="shared" si="1"/>
        <v>-0.69841269841269837</v>
      </c>
    </row>
    <row r="9" spans="1:11" x14ac:dyDescent="0.2">
      <c r="A9" s="7" t="s">
        <v>320</v>
      </c>
      <c r="B9" s="65">
        <v>58</v>
      </c>
      <c r="C9" s="34">
        <f>IF(B19=0, "-", B9/B19)</f>
        <v>0.11740890688259109</v>
      </c>
      <c r="D9" s="65">
        <v>68</v>
      </c>
      <c r="E9" s="9">
        <f>IF(D19=0, "-", D9/D19)</f>
        <v>0.15246636771300448</v>
      </c>
      <c r="F9" s="81">
        <v>193</v>
      </c>
      <c r="G9" s="34">
        <f>IF(F19=0, "-", F9/F19)</f>
        <v>0.13487071977638015</v>
      </c>
      <c r="H9" s="65">
        <v>166</v>
      </c>
      <c r="I9" s="9">
        <f>IF(H19=0, "-", H9/H19)</f>
        <v>0.14690265486725665</v>
      </c>
      <c r="J9" s="8">
        <f t="shared" si="0"/>
        <v>-0.14705882352941177</v>
      </c>
      <c r="K9" s="9">
        <f t="shared" si="1"/>
        <v>0.16265060240963855</v>
      </c>
    </row>
    <row r="10" spans="1:11" x14ac:dyDescent="0.2">
      <c r="A10" s="7" t="s">
        <v>321</v>
      </c>
      <c r="B10" s="65">
        <v>71</v>
      </c>
      <c r="C10" s="34">
        <f>IF(B19=0, "-", B10/B19)</f>
        <v>0.1437246963562753</v>
      </c>
      <c r="D10" s="65">
        <v>40</v>
      </c>
      <c r="E10" s="9">
        <f>IF(D19=0, "-", D10/D19)</f>
        <v>8.9686098654708515E-2</v>
      </c>
      <c r="F10" s="81">
        <v>173</v>
      </c>
      <c r="G10" s="34">
        <f>IF(F19=0, "-", F10/F19)</f>
        <v>0.12089447938504543</v>
      </c>
      <c r="H10" s="65">
        <v>54</v>
      </c>
      <c r="I10" s="9">
        <f>IF(H19=0, "-", H10/H19)</f>
        <v>4.7787610619469026E-2</v>
      </c>
      <c r="J10" s="8">
        <f t="shared" si="0"/>
        <v>0.77500000000000002</v>
      </c>
      <c r="K10" s="9">
        <f t="shared" si="1"/>
        <v>2.2037037037037037</v>
      </c>
    </row>
    <row r="11" spans="1:11" x14ac:dyDescent="0.2">
      <c r="A11" s="7" t="s">
        <v>322</v>
      </c>
      <c r="B11" s="65">
        <v>36</v>
      </c>
      <c r="C11" s="34">
        <f>IF(B19=0, "-", B11/B19)</f>
        <v>7.28744939271255E-2</v>
      </c>
      <c r="D11" s="65">
        <v>134</v>
      </c>
      <c r="E11" s="9">
        <f>IF(D19=0, "-", D11/D19)</f>
        <v>0.30044843049327352</v>
      </c>
      <c r="F11" s="81">
        <v>201</v>
      </c>
      <c r="G11" s="34">
        <f>IF(F19=0, "-", F11/F19)</f>
        <v>0.14046121593291405</v>
      </c>
      <c r="H11" s="65">
        <v>363</v>
      </c>
      <c r="I11" s="9">
        <f>IF(H19=0, "-", H11/H19)</f>
        <v>0.32123893805309733</v>
      </c>
      <c r="J11" s="8">
        <f t="shared" si="0"/>
        <v>-0.73134328358208955</v>
      </c>
      <c r="K11" s="9">
        <f t="shared" si="1"/>
        <v>-0.4462809917355372</v>
      </c>
    </row>
    <row r="12" spans="1:11" x14ac:dyDescent="0.2">
      <c r="A12" s="7" t="s">
        <v>323</v>
      </c>
      <c r="B12" s="65">
        <v>16</v>
      </c>
      <c r="C12" s="34">
        <f>IF(B19=0, "-", B12/B19)</f>
        <v>3.2388663967611336E-2</v>
      </c>
      <c r="D12" s="65">
        <v>18</v>
      </c>
      <c r="E12" s="9">
        <f>IF(D19=0, "-", D12/D19)</f>
        <v>4.0358744394618833E-2</v>
      </c>
      <c r="F12" s="81">
        <v>32</v>
      </c>
      <c r="G12" s="34">
        <f>IF(F19=0, "-", F12/F19)</f>
        <v>2.2361984626135568E-2</v>
      </c>
      <c r="H12" s="65">
        <v>49</v>
      </c>
      <c r="I12" s="9">
        <f>IF(H19=0, "-", H12/H19)</f>
        <v>4.3362831858407079E-2</v>
      </c>
      <c r="J12" s="8">
        <f t="shared" si="0"/>
        <v>-0.1111111111111111</v>
      </c>
      <c r="K12" s="9">
        <f t="shared" si="1"/>
        <v>-0.34693877551020408</v>
      </c>
    </row>
    <row r="13" spans="1:11" x14ac:dyDescent="0.2">
      <c r="A13" s="7" t="s">
        <v>324</v>
      </c>
      <c r="B13" s="65">
        <v>27</v>
      </c>
      <c r="C13" s="34">
        <f>IF(B19=0, "-", B13/B19)</f>
        <v>5.4655870445344132E-2</v>
      </c>
      <c r="D13" s="65">
        <v>0</v>
      </c>
      <c r="E13" s="9">
        <f>IF(D19=0, "-", D13/D19)</f>
        <v>0</v>
      </c>
      <c r="F13" s="81">
        <v>49</v>
      </c>
      <c r="G13" s="34">
        <f>IF(F19=0, "-", F13/F19)</f>
        <v>3.4241788958770093E-2</v>
      </c>
      <c r="H13" s="65">
        <v>0</v>
      </c>
      <c r="I13" s="9">
        <f>IF(H19=0, "-", H13/H19)</f>
        <v>0</v>
      </c>
      <c r="J13" s="8" t="str">
        <f t="shared" si="0"/>
        <v>-</v>
      </c>
      <c r="K13" s="9" t="str">
        <f t="shared" si="1"/>
        <v>-</v>
      </c>
    </row>
    <row r="14" spans="1:11" x14ac:dyDescent="0.2">
      <c r="A14" s="7" t="s">
        <v>325</v>
      </c>
      <c r="B14" s="65">
        <v>28</v>
      </c>
      <c r="C14" s="34">
        <f>IF(B19=0, "-", B14/B19)</f>
        <v>5.6680161943319839E-2</v>
      </c>
      <c r="D14" s="65">
        <v>9</v>
      </c>
      <c r="E14" s="9">
        <f>IF(D19=0, "-", D14/D19)</f>
        <v>2.0179372197309416E-2</v>
      </c>
      <c r="F14" s="81">
        <v>81</v>
      </c>
      <c r="G14" s="34">
        <f>IF(F19=0, "-", F14/F19)</f>
        <v>5.6603773584905662E-2</v>
      </c>
      <c r="H14" s="65">
        <v>36</v>
      </c>
      <c r="I14" s="9">
        <f>IF(H19=0, "-", H14/H19)</f>
        <v>3.1858407079646017E-2</v>
      </c>
      <c r="J14" s="8">
        <f t="shared" si="0"/>
        <v>2.1111111111111112</v>
      </c>
      <c r="K14" s="9">
        <f t="shared" si="1"/>
        <v>1.25</v>
      </c>
    </row>
    <row r="15" spans="1:11" x14ac:dyDescent="0.2">
      <c r="A15" s="7" t="s">
        <v>326</v>
      </c>
      <c r="B15" s="65">
        <v>106</v>
      </c>
      <c r="C15" s="34">
        <f>IF(B19=0, "-", B15/B19)</f>
        <v>0.2145748987854251</v>
      </c>
      <c r="D15" s="65">
        <v>10</v>
      </c>
      <c r="E15" s="9">
        <f>IF(D19=0, "-", D15/D19)</f>
        <v>2.2421524663677129E-2</v>
      </c>
      <c r="F15" s="81">
        <v>347</v>
      </c>
      <c r="G15" s="34">
        <f>IF(F19=0, "-", F15/F19)</f>
        <v>0.24248777078965758</v>
      </c>
      <c r="H15" s="65">
        <v>58</v>
      </c>
      <c r="I15" s="9">
        <f>IF(H19=0, "-", H15/H19)</f>
        <v>5.1327433628318583E-2</v>
      </c>
      <c r="J15" s="8">
        <f t="shared" si="0"/>
        <v>9.6</v>
      </c>
      <c r="K15" s="9">
        <f t="shared" si="1"/>
        <v>4.9827586206896548</v>
      </c>
    </row>
    <row r="16" spans="1:11" x14ac:dyDescent="0.2">
      <c r="A16" s="7" t="s">
        <v>327</v>
      </c>
      <c r="B16" s="65">
        <v>96</v>
      </c>
      <c r="C16" s="34">
        <f>IF(B19=0, "-", B16/B19)</f>
        <v>0.19433198380566802</v>
      </c>
      <c r="D16" s="65">
        <v>80</v>
      </c>
      <c r="E16" s="9">
        <f>IF(D19=0, "-", D16/D19)</f>
        <v>0.17937219730941703</v>
      </c>
      <c r="F16" s="81">
        <v>246</v>
      </c>
      <c r="G16" s="34">
        <f>IF(F19=0, "-", F16/F19)</f>
        <v>0.17190775681341719</v>
      </c>
      <c r="H16" s="65">
        <v>190</v>
      </c>
      <c r="I16" s="9">
        <f>IF(H19=0, "-", H16/H19)</f>
        <v>0.16814159292035399</v>
      </c>
      <c r="J16" s="8">
        <f t="shared" si="0"/>
        <v>0.2</v>
      </c>
      <c r="K16" s="9">
        <f t="shared" si="1"/>
        <v>0.29473684210526313</v>
      </c>
    </row>
    <row r="17" spans="1:11" x14ac:dyDescent="0.2">
      <c r="A17" s="7" t="s">
        <v>328</v>
      </c>
      <c r="B17" s="65">
        <v>47</v>
      </c>
      <c r="C17" s="34">
        <f>IF(B19=0, "-", B17/B19)</f>
        <v>9.5141700404858295E-2</v>
      </c>
      <c r="D17" s="65">
        <v>58</v>
      </c>
      <c r="E17" s="9">
        <f>IF(D19=0, "-", D17/D19)</f>
        <v>0.13004484304932734</v>
      </c>
      <c r="F17" s="81">
        <v>90</v>
      </c>
      <c r="G17" s="34">
        <f>IF(F19=0, "-", F17/F19)</f>
        <v>6.2893081761006289E-2</v>
      </c>
      <c r="H17" s="65">
        <v>150</v>
      </c>
      <c r="I17" s="9">
        <f>IF(H19=0, "-", H17/H19)</f>
        <v>0.13274336283185842</v>
      </c>
      <c r="J17" s="8">
        <f t="shared" si="0"/>
        <v>-0.18965517241379309</v>
      </c>
      <c r="K17" s="9">
        <f t="shared" si="1"/>
        <v>-0.4</v>
      </c>
    </row>
    <row r="18" spans="1:11" x14ac:dyDescent="0.2">
      <c r="A18" s="2"/>
      <c r="B18" s="68"/>
      <c r="C18" s="33"/>
      <c r="D18" s="68"/>
      <c r="E18" s="6"/>
      <c r="F18" s="82"/>
      <c r="G18" s="33"/>
      <c r="H18" s="68"/>
      <c r="I18" s="6"/>
      <c r="J18" s="5"/>
      <c r="K18" s="6"/>
    </row>
    <row r="19" spans="1:11" s="43" customFormat="1" x14ac:dyDescent="0.2">
      <c r="A19" s="162" t="s">
        <v>572</v>
      </c>
      <c r="B19" s="71">
        <f>SUM(B7:B18)</f>
        <v>494</v>
      </c>
      <c r="C19" s="40">
        <f>B19/10016</f>
        <v>4.9321086261980833E-2</v>
      </c>
      <c r="D19" s="71">
        <f>SUM(D7:D18)</f>
        <v>446</v>
      </c>
      <c r="E19" s="41">
        <f>D19/9514</f>
        <v>4.6878284633172167E-2</v>
      </c>
      <c r="F19" s="77">
        <f>SUM(F7:F18)</f>
        <v>1431</v>
      </c>
      <c r="G19" s="42">
        <f>F19/26003</f>
        <v>5.5032111679421604E-2</v>
      </c>
      <c r="H19" s="71">
        <f>SUM(H7:H18)</f>
        <v>1130</v>
      </c>
      <c r="I19" s="41">
        <f>H19/26289</f>
        <v>4.298375746509947E-2</v>
      </c>
      <c r="J19" s="37">
        <f>IF(D19=0, "-", IF((B19-D19)/D19&lt;10, (B19-D19)/D19, "&gt;999%"))</f>
        <v>0.10762331838565023</v>
      </c>
      <c r="K19" s="38">
        <f>IF(H19=0, "-", IF((F19-H19)/H19&lt;10, (F19-H19)/H19, "&gt;999%"))</f>
        <v>0.26637168141592921</v>
      </c>
    </row>
    <row r="20" spans="1:11" x14ac:dyDescent="0.2">
      <c r="B20" s="83"/>
      <c r="D20" s="83"/>
      <c r="F20" s="83"/>
      <c r="H20" s="83"/>
    </row>
    <row r="21" spans="1:11" s="43" customFormat="1" x14ac:dyDescent="0.2">
      <c r="A21" s="162" t="s">
        <v>572</v>
      </c>
      <c r="B21" s="71">
        <v>494</v>
      </c>
      <c r="C21" s="40">
        <f>B21/10016</f>
        <v>4.9321086261980833E-2</v>
      </c>
      <c r="D21" s="71">
        <v>446</v>
      </c>
      <c r="E21" s="41">
        <f>D21/9514</f>
        <v>4.6878284633172167E-2</v>
      </c>
      <c r="F21" s="77">
        <v>1431</v>
      </c>
      <c r="G21" s="42">
        <f>F21/26003</f>
        <v>5.5032111679421604E-2</v>
      </c>
      <c r="H21" s="71">
        <v>1130</v>
      </c>
      <c r="I21" s="41">
        <f>H21/26289</f>
        <v>4.298375746509947E-2</v>
      </c>
      <c r="J21" s="37">
        <f>IF(D21=0, "-", IF((B21-D21)/D21&lt;10, (B21-D21)/D21, "&gt;999%"))</f>
        <v>0.10762331838565023</v>
      </c>
      <c r="K21" s="38">
        <f>IF(H21=0, "-", IF((F21-H21)/H21&lt;10, (F21-H21)/H21, "&gt;999%"))</f>
        <v>0.26637168141592921</v>
      </c>
    </row>
    <row r="22" spans="1:11" x14ac:dyDescent="0.2">
      <c r="B22" s="83"/>
      <c r="D22" s="83"/>
      <c r="F22" s="83"/>
      <c r="H22" s="83"/>
    </row>
    <row r="23" spans="1:11" ht="15.75" x14ac:dyDescent="0.25">
      <c r="A23" s="164" t="s">
        <v>117</v>
      </c>
      <c r="B23" s="196" t="s">
        <v>1</v>
      </c>
      <c r="C23" s="200"/>
      <c r="D23" s="200"/>
      <c r="E23" s="197"/>
      <c r="F23" s="196" t="s">
        <v>14</v>
      </c>
      <c r="G23" s="200"/>
      <c r="H23" s="200"/>
      <c r="I23" s="197"/>
      <c r="J23" s="196" t="s">
        <v>15</v>
      </c>
      <c r="K23" s="197"/>
    </row>
    <row r="24" spans="1:11" x14ac:dyDescent="0.2">
      <c r="A24" s="22"/>
      <c r="B24" s="196">
        <f>VALUE(RIGHT($B$2, 4))</f>
        <v>2022</v>
      </c>
      <c r="C24" s="197"/>
      <c r="D24" s="196">
        <f>B24-1</f>
        <v>2021</v>
      </c>
      <c r="E24" s="204"/>
      <c r="F24" s="196">
        <f>B24</f>
        <v>2022</v>
      </c>
      <c r="G24" s="204"/>
      <c r="H24" s="196">
        <f>D24</f>
        <v>2021</v>
      </c>
      <c r="I24" s="204"/>
      <c r="J24" s="140" t="s">
        <v>4</v>
      </c>
      <c r="K24" s="141" t="s">
        <v>2</v>
      </c>
    </row>
    <row r="25" spans="1:11" x14ac:dyDescent="0.2">
      <c r="A25" s="163" t="s">
        <v>147</v>
      </c>
      <c r="B25" s="61" t="s">
        <v>12</v>
      </c>
      <c r="C25" s="62" t="s">
        <v>13</v>
      </c>
      <c r="D25" s="61" t="s">
        <v>12</v>
      </c>
      <c r="E25" s="63" t="s">
        <v>13</v>
      </c>
      <c r="F25" s="62" t="s">
        <v>12</v>
      </c>
      <c r="G25" s="62" t="s">
        <v>13</v>
      </c>
      <c r="H25" s="61" t="s">
        <v>12</v>
      </c>
      <c r="I25" s="63" t="s">
        <v>13</v>
      </c>
      <c r="J25" s="61"/>
      <c r="K25" s="63"/>
    </row>
    <row r="26" spans="1:11" x14ac:dyDescent="0.2">
      <c r="A26" s="7" t="s">
        <v>329</v>
      </c>
      <c r="B26" s="65">
        <v>2</v>
      </c>
      <c r="C26" s="34">
        <f>IF(B49=0, "-", B26/B49)</f>
        <v>2.1299254526091589E-3</v>
      </c>
      <c r="D26" s="65">
        <v>0</v>
      </c>
      <c r="E26" s="9">
        <f>IF(D49=0, "-", D26/D49)</f>
        <v>0</v>
      </c>
      <c r="F26" s="81">
        <v>4</v>
      </c>
      <c r="G26" s="34">
        <f>IF(F49=0, "-", F26/F49)</f>
        <v>1.3127666557269445E-3</v>
      </c>
      <c r="H26" s="65">
        <v>0</v>
      </c>
      <c r="I26" s="9">
        <f>IF(H49=0, "-", H26/H49)</f>
        <v>0</v>
      </c>
      <c r="J26" s="8" t="str">
        <f t="shared" ref="J26:J47" si="2">IF(D26=0, "-", IF((B26-D26)/D26&lt;10, (B26-D26)/D26, "&gt;999%"))</f>
        <v>-</v>
      </c>
      <c r="K26" s="9" t="str">
        <f t="shared" ref="K26:K47" si="3">IF(H26=0, "-", IF((F26-H26)/H26&lt;10, (F26-H26)/H26, "&gt;999%"))</f>
        <v>-</v>
      </c>
    </row>
    <row r="27" spans="1:11" x14ac:dyDescent="0.2">
      <c r="A27" s="7" t="s">
        <v>330</v>
      </c>
      <c r="B27" s="65">
        <v>0</v>
      </c>
      <c r="C27" s="34">
        <f>IF(B49=0, "-", B27/B49)</f>
        <v>0</v>
      </c>
      <c r="D27" s="65">
        <v>38</v>
      </c>
      <c r="E27" s="9">
        <f>IF(D49=0, "-", D27/D49)</f>
        <v>3.7438423645320199E-2</v>
      </c>
      <c r="F27" s="81">
        <v>0</v>
      </c>
      <c r="G27" s="34">
        <f>IF(F49=0, "-", F27/F49)</f>
        <v>0</v>
      </c>
      <c r="H27" s="65">
        <v>78</v>
      </c>
      <c r="I27" s="9">
        <f>IF(H49=0, "-", H27/H49)</f>
        <v>2.5481868670369161E-2</v>
      </c>
      <c r="J27" s="8">
        <f t="shared" si="2"/>
        <v>-1</v>
      </c>
      <c r="K27" s="9">
        <f t="shared" si="3"/>
        <v>-1</v>
      </c>
    </row>
    <row r="28" spans="1:11" x14ac:dyDescent="0.2">
      <c r="A28" s="7" t="s">
        <v>331</v>
      </c>
      <c r="B28" s="65">
        <v>3</v>
      </c>
      <c r="C28" s="34">
        <f>IF(B49=0, "-", B28/B49)</f>
        <v>3.1948881789137379E-3</v>
      </c>
      <c r="D28" s="65">
        <v>0</v>
      </c>
      <c r="E28" s="9">
        <f>IF(D49=0, "-", D28/D49)</f>
        <v>0</v>
      </c>
      <c r="F28" s="81">
        <v>76</v>
      </c>
      <c r="G28" s="34">
        <f>IF(F49=0, "-", F28/F49)</f>
        <v>2.4942566458811946E-2</v>
      </c>
      <c r="H28" s="65">
        <v>0</v>
      </c>
      <c r="I28" s="9">
        <f>IF(H49=0, "-", H28/H49)</f>
        <v>0</v>
      </c>
      <c r="J28" s="8" t="str">
        <f t="shared" si="2"/>
        <v>-</v>
      </c>
      <c r="K28" s="9" t="str">
        <f t="shared" si="3"/>
        <v>-</v>
      </c>
    </row>
    <row r="29" spans="1:11" x14ac:dyDescent="0.2">
      <c r="A29" s="7" t="s">
        <v>332</v>
      </c>
      <c r="B29" s="65">
        <v>40</v>
      </c>
      <c r="C29" s="34">
        <f>IF(B49=0, "-", B29/B49)</f>
        <v>4.2598509052183174E-2</v>
      </c>
      <c r="D29" s="65">
        <v>76</v>
      </c>
      <c r="E29" s="9">
        <f>IF(D49=0, "-", D29/D49)</f>
        <v>7.4876847290640397E-2</v>
      </c>
      <c r="F29" s="81">
        <v>122</v>
      </c>
      <c r="G29" s="34">
        <f>IF(F49=0, "-", F29/F49)</f>
        <v>4.0039382999671809E-2</v>
      </c>
      <c r="H29" s="65">
        <v>164</v>
      </c>
      <c r="I29" s="9">
        <f>IF(H49=0, "-", H29/H49)</f>
        <v>5.3577262332571055E-2</v>
      </c>
      <c r="J29" s="8">
        <f t="shared" si="2"/>
        <v>-0.47368421052631576</v>
      </c>
      <c r="K29" s="9">
        <f t="shared" si="3"/>
        <v>-0.25609756097560976</v>
      </c>
    </row>
    <row r="30" spans="1:11" x14ac:dyDescent="0.2">
      <c r="A30" s="7" t="s">
        <v>333</v>
      </c>
      <c r="B30" s="65">
        <v>159</v>
      </c>
      <c r="C30" s="34">
        <f>IF(B49=0, "-", B30/B49)</f>
        <v>0.16932907348242812</v>
      </c>
      <c r="D30" s="65">
        <v>136</v>
      </c>
      <c r="E30" s="9">
        <f>IF(D49=0, "-", D30/D49)</f>
        <v>0.13399014778325122</v>
      </c>
      <c r="F30" s="81">
        <v>396</v>
      </c>
      <c r="G30" s="34">
        <f>IF(F49=0, "-", F30/F49)</f>
        <v>0.1299638989169675</v>
      </c>
      <c r="H30" s="65">
        <v>360</v>
      </c>
      <c r="I30" s="9">
        <f>IF(H49=0, "-", H30/H49)</f>
        <v>0.11760862463247304</v>
      </c>
      <c r="J30" s="8">
        <f t="shared" si="2"/>
        <v>0.16911764705882354</v>
      </c>
      <c r="K30" s="9">
        <f t="shared" si="3"/>
        <v>0.1</v>
      </c>
    </row>
    <row r="31" spans="1:11" x14ac:dyDescent="0.2">
      <c r="A31" s="7" t="s">
        <v>334</v>
      </c>
      <c r="B31" s="65">
        <v>9</v>
      </c>
      <c r="C31" s="34">
        <f>IF(B49=0, "-", B31/B49)</f>
        <v>9.5846645367412137E-3</v>
      </c>
      <c r="D31" s="65">
        <v>17</v>
      </c>
      <c r="E31" s="9">
        <f>IF(D49=0, "-", D31/D49)</f>
        <v>1.6748768472906402E-2</v>
      </c>
      <c r="F31" s="81">
        <v>23</v>
      </c>
      <c r="G31" s="34">
        <f>IF(F49=0, "-", F31/F49)</f>
        <v>7.5484082704299314E-3</v>
      </c>
      <c r="H31" s="65">
        <v>31</v>
      </c>
      <c r="I31" s="9">
        <f>IF(H49=0, "-", H31/H49)</f>
        <v>1.0127409343351846E-2</v>
      </c>
      <c r="J31" s="8">
        <f t="shared" si="2"/>
        <v>-0.47058823529411764</v>
      </c>
      <c r="K31" s="9">
        <f t="shared" si="3"/>
        <v>-0.25806451612903225</v>
      </c>
    </row>
    <row r="32" spans="1:11" x14ac:dyDescent="0.2">
      <c r="A32" s="7" t="s">
        <v>335</v>
      </c>
      <c r="B32" s="65">
        <v>5</v>
      </c>
      <c r="C32" s="34">
        <f>IF(B49=0, "-", B32/B49)</f>
        <v>5.3248136315228968E-3</v>
      </c>
      <c r="D32" s="65">
        <v>0</v>
      </c>
      <c r="E32" s="9">
        <f>IF(D49=0, "-", D32/D49)</f>
        <v>0</v>
      </c>
      <c r="F32" s="81">
        <v>16</v>
      </c>
      <c r="G32" s="34">
        <f>IF(F49=0, "-", F32/F49)</f>
        <v>5.2510666229077779E-3</v>
      </c>
      <c r="H32" s="65">
        <v>0</v>
      </c>
      <c r="I32" s="9">
        <f>IF(H49=0, "-", H32/H49)</f>
        <v>0</v>
      </c>
      <c r="J32" s="8" t="str">
        <f t="shared" si="2"/>
        <v>-</v>
      </c>
      <c r="K32" s="9" t="str">
        <f t="shared" si="3"/>
        <v>-</v>
      </c>
    </row>
    <row r="33" spans="1:11" x14ac:dyDescent="0.2">
      <c r="A33" s="7" t="s">
        <v>336</v>
      </c>
      <c r="B33" s="65">
        <v>45</v>
      </c>
      <c r="C33" s="34">
        <f>IF(B49=0, "-", B33/B49)</f>
        <v>4.7923322683706068E-2</v>
      </c>
      <c r="D33" s="65">
        <v>52</v>
      </c>
      <c r="E33" s="9">
        <f>IF(D49=0, "-", D33/D49)</f>
        <v>5.123152709359606E-2</v>
      </c>
      <c r="F33" s="81">
        <v>209</v>
      </c>
      <c r="G33" s="34">
        <f>IF(F49=0, "-", F33/F49)</f>
        <v>6.8592057761732855E-2</v>
      </c>
      <c r="H33" s="65">
        <v>208</v>
      </c>
      <c r="I33" s="9">
        <f>IF(H49=0, "-", H33/H49)</f>
        <v>6.79516497876511E-2</v>
      </c>
      <c r="J33" s="8">
        <f t="shared" si="2"/>
        <v>-0.13461538461538461</v>
      </c>
      <c r="K33" s="9">
        <f t="shared" si="3"/>
        <v>4.807692307692308E-3</v>
      </c>
    </row>
    <row r="34" spans="1:11" x14ac:dyDescent="0.2">
      <c r="A34" s="7" t="s">
        <v>337</v>
      </c>
      <c r="B34" s="65">
        <v>173</v>
      </c>
      <c r="C34" s="34">
        <f>IF(B49=0, "-", B34/B49)</f>
        <v>0.18423855165069222</v>
      </c>
      <c r="D34" s="65">
        <v>108</v>
      </c>
      <c r="E34" s="9">
        <f>IF(D49=0, "-", D34/D49)</f>
        <v>0.10640394088669951</v>
      </c>
      <c r="F34" s="81">
        <v>493</v>
      </c>
      <c r="G34" s="34">
        <f>IF(F49=0, "-", F34/F49)</f>
        <v>0.16179849031834592</v>
      </c>
      <c r="H34" s="65">
        <v>290</v>
      </c>
      <c r="I34" s="9">
        <f>IF(H49=0, "-", H34/H49)</f>
        <v>9.474028095393662E-2</v>
      </c>
      <c r="J34" s="8">
        <f t="shared" si="2"/>
        <v>0.60185185185185186</v>
      </c>
      <c r="K34" s="9">
        <f t="shared" si="3"/>
        <v>0.7</v>
      </c>
    </row>
    <row r="35" spans="1:11" x14ac:dyDescent="0.2">
      <c r="A35" s="7" t="s">
        <v>338</v>
      </c>
      <c r="B35" s="65">
        <v>4</v>
      </c>
      <c r="C35" s="34">
        <f>IF(B49=0, "-", B35/B49)</f>
        <v>4.2598509052183178E-3</v>
      </c>
      <c r="D35" s="65">
        <v>0</v>
      </c>
      <c r="E35" s="9">
        <f>IF(D49=0, "-", D35/D49)</f>
        <v>0</v>
      </c>
      <c r="F35" s="81">
        <v>11</v>
      </c>
      <c r="G35" s="34">
        <f>IF(F49=0, "-", F35/F49)</f>
        <v>3.6101083032490976E-3</v>
      </c>
      <c r="H35" s="65">
        <v>0</v>
      </c>
      <c r="I35" s="9">
        <f>IF(H49=0, "-", H35/H49)</f>
        <v>0</v>
      </c>
      <c r="J35" s="8" t="str">
        <f t="shared" si="2"/>
        <v>-</v>
      </c>
      <c r="K35" s="9" t="str">
        <f t="shared" si="3"/>
        <v>-</v>
      </c>
    </row>
    <row r="36" spans="1:11" x14ac:dyDescent="0.2">
      <c r="A36" s="7" t="s">
        <v>339</v>
      </c>
      <c r="B36" s="65">
        <v>167</v>
      </c>
      <c r="C36" s="34">
        <f>IF(B49=0, "-", B36/B49)</f>
        <v>0.17784877529286475</v>
      </c>
      <c r="D36" s="65">
        <v>124</v>
      </c>
      <c r="E36" s="9">
        <f>IF(D49=0, "-", D36/D49)</f>
        <v>0.12216748768472907</v>
      </c>
      <c r="F36" s="81">
        <v>492</v>
      </c>
      <c r="G36" s="34">
        <f>IF(F49=0, "-", F36/F49)</f>
        <v>0.16147029865441417</v>
      </c>
      <c r="H36" s="65">
        <v>299</v>
      </c>
      <c r="I36" s="9">
        <f>IF(H49=0, "-", H36/H49)</f>
        <v>9.7680496569748448E-2</v>
      </c>
      <c r="J36" s="8">
        <f t="shared" si="2"/>
        <v>0.34677419354838712</v>
      </c>
      <c r="K36" s="9">
        <f t="shared" si="3"/>
        <v>0.64548494983277593</v>
      </c>
    </row>
    <row r="37" spans="1:11" x14ac:dyDescent="0.2">
      <c r="A37" s="7" t="s">
        <v>340</v>
      </c>
      <c r="B37" s="65">
        <v>111</v>
      </c>
      <c r="C37" s="34">
        <f>IF(B49=0, "-", B37/B49)</f>
        <v>0.1182108626198083</v>
      </c>
      <c r="D37" s="65">
        <v>104</v>
      </c>
      <c r="E37" s="9">
        <f>IF(D49=0, "-", D37/D49)</f>
        <v>0.10246305418719212</v>
      </c>
      <c r="F37" s="81">
        <v>427</v>
      </c>
      <c r="G37" s="34">
        <f>IF(F49=0, "-", F37/F49)</f>
        <v>0.14013784049885133</v>
      </c>
      <c r="H37" s="65">
        <v>498</v>
      </c>
      <c r="I37" s="9">
        <f>IF(H49=0, "-", H37/H49)</f>
        <v>0.16269193074158772</v>
      </c>
      <c r="J37" s="8">
        <f t="shared" si="2"/>
        <v>6.7307692307692304E-2</v>
      </c>
      <c r="K37" s="9">
        <f t="shared" si="3"/>
        <v>-0.14257028112449799</v>
      </c>
    </row>
    <row r="38" spans="1:11" x14ac:dyDescent="0.2">
      <c r="A38" s="7" t="s">
        <v>341</v>
      </c>
      <c r="B38" s="65">
        <v>84</v>
      </c>
      <c r="C38" s="34">
        <f>IF(B49=0, "-", B38/B49)</f>
        <v>8.9456869009584661E-2</v>
      </c>
      <c r="D38" s="65">
        <v>49</v>
      </c>
      <c r="E38" s="9">
        <f>IF(D49=0, "-", D38/D49)</f>
        <v>4.8275862068965517E-2</v>
      </c>
      <c r="F38" s="81">
        <v>244</v>
      </c>
      <c r="G38" s="34">
        <f>IF(F49=0, "-", F38/F49)</f>
        <v>8.0078765999343618E-2</v>
      </c>
      <c r="H38" s="65">
        <v>211</v>
      </c>
      <c r="I38" s="9">
        <f>IF(H49=0, "-", H38/H49)</f>
        <v>6.8931721659588371E-2</v>
      </c>
      <c r="J38" s="8">
        <f t="shared" si="2"/>
        <v>0.7142857142857143</v>
      </c>
      <c r="K38" s="9">
        <f t="shared" si="3"/>
        <v>0.15639810426540285</v>
      </c>
    </row>
    <row r="39" spans="1:11" x14ac:dyDescent="0.2">
      <c r="A39" s="7" t="s">
        <v>342</v>
      </c>
      <c r="B39" s="65">
        <v>0</v>
      </c>
      <c r="C39" s="34">
        <f>IF(B49=0, "-", B39/B49)</f>
        <v>0</v>
      </c>
      <c r="D39" s="65">
        <v>86</v>
      </c>
      <c r="E39" s="9">
        <f>IF(D49=0, "-", D39/D49)</f>
        <v>8.4729064039408872E-2</v>
      </c>
      <c r="F39" s="81">
        <v>0</v>
      </c>
      <c r="G39" s="34">
        <f>IF(F49=0, "-", F39/F49)</f>
        <v>0</v>
      </c>
      <c r="H39" s="65">
        <v>254</v>
      </c>
      <c r="I39" s="9">
        <f>IF(H49=0, "-", H39/H49)</f>
        <v>8.2979418490689322E-2</v>
      </c>
      <c r="J39" s="8">
        <f t="shared" si="2"/>
        <v>-1</v>
      </c>
      <c r="K39" s="9">
        <f t="shared" si="3"/>
        <v>-1</v>
      </c>
    </row>
    <row r="40" spans="1:11" x14ac:dyDescent="0.2">
      <c r="A40" s="7" t="s">
        <v>343</v>
      </c>
      <c r="B40" s="65">
        <v>0</v>
      </c>
      <c r="C40" s="34">
        <f>IF(B49=0, "-", B40/B49)</f>
        <v>0</v>
      </c>
      <c r="D40" s="65">
        <v>4</v>
      </c>
      <c r="E40" s="9">
        <f>IF(D49=0, "-", D40/D49)</f>
        <v>3.9408866995073889E-3</v>
      </c>
      <c r="F40" s="81">
        <v>2</v>
      </c>
      <c r="G40" s="34">
        <f>IF(F49=0, "-", F40/F49)</f>
        <v>6.5638332786347223E-4</v>
      </c>
      <c r="H40" s="65">
        <v>8</v>
      </c>
      <c r="I40" s="9">
        <f>IF(H49=0, "-", H40/H49)</f>
        <v>2.6135249918327343E-3</v>
      </c>
      <c r="J40" s="8">
        <f t="shared" si="2"/>
        <v>-1</v>
      </c>
      <c r="K40" s="9">
        <f t="shared" si="3"/>
        <v>-0.75</v>
      </c>
    </row>
    <row r="41" spans="1:11" x14ac:dyDescent="0.2">
      <c r="A41" s="7" t="s">
        <v>344</v>
      </c>
      <c r="B41" s="65">
        <v>2</v>
      </c>
      <c r="C41" s="34">
        <f>IF(B49=0, "-", B41/B49)</f>
        <v>2.1299254526091589E-3</v>
      </c>
      <c r="D41" s="65">
        <v>0</v>
      </c>
      <c r="E41" s="9">
        <f>IF(D49=0, "-", D41/D49)</f>
        <v>0</v>
      </c>
      <c r="F41" s="81">
        <v>18</v>
      </c>
      <c r="G41" s="34">
        <f>IF(F49=0, "-", F41/F49)</f>
        <v>5.9074499507712503E-3</v>
      </c>
      <c r="H41" s="65">
        <v>0</v>
      </c>
      <c r="I41" s="9">
        <f>IF(H49=0, "-", H41/H49)</f>
        <v>0</v>
      </c>
      <c r="J41" s="8" t="str">
        <f t="shared" si="2"/>
        <v>-</v>
      </c>
      <c r="K41" s="9" t="str">
        <f t="shared" si="3"/>
        <v>-</v>
      </c>
    </row>
    <row r="42" spans="1:11" x14ac:dyDescent="0.2">
      <c r="A42" s="7" t="s">
        <v>345</v>
      </c>
      <c r="B42" s="65">
        <v>5</v>
      </c>
      <c r="C42" s="34">
        <f>IF(B49=0, "-", B42/B49)</f>
        <v>5.3248136315228968E-3</v>
      </c>
      <c r="D42" s="65">
        <v>6</v>
      </c>
      <c r="E42" s="9">
        <f>IF(D49=0, "-", D42/D49)</f>
        <v>5.9113300492610842E-3</v>
      </c>
      <c r="F42" s="81">
        <v>11</v>
      </c>
      <c r="G42" s="34">
        <f>IF(F49=0, "-", F42/F49)</f>
        <v>3.6101083032490976E-3</v>
      </c>
      <c r="H42" s="65">
        <v>33</v>
      </c>
      <c r="I42" s="9">
        <f>IF(H49=0, "-", H42/H49)</f>
        <v>1.0780790591310029E-2</v>
      </c>
      <c r="J42" s="8">
        <f t="shared" si="2"/>
        <v>-0.16666666666666666</v>
      </c>
      <c r="K42" s="9">
        <f t="shared" si="3"/>
        <v>-0.66666666666666663</v>
      </c>
    </row>
    <row r="43" spans="1:11" x14ac:dyDescent="0.2">
      <c r="A43" s="7" t="s">
        <v>346</v>
      </c>
      <c r="B43" s="65">
        <v>44</v>
      </c>
      <c r="C43" s="34">
        <f>IF(B49=0, "-", B43/B49)</f>
        <v>4.6858359957401494E-2</v>
      </c>
      <c r="D43" s="65">
        <v>63</v>
      </c>
      <c r="E43" s="9">
        <f>IF(D49=0, "-", D43/D49)</f>
        <v>6.2068965517241378E-2</v>
      </c>
      <c r="F43" s="81">
        <v>184</v>
      </c>
      <c r="G43" s="34">
        <f>IF(F49=0, "-", F43/F49)</f>
        <v>6.0387266163439451E-2</v>
      </c>
      <c r="H43" s="65">
        <v>223</v>
      </c>
      <c r="I43" s="9">
        <f>IF(H49=0, "-", H43/H49)</f>
        <v>7.2852009147337471E-2</v>
      </c>
      <c r="J43" s="8">
        <f t="shared" si="2"/>
        <v>-0.30158730158730157</v>
      </c>
      <c r="K43" s="9">
        <f t="shared" si="3"/>
        <v>-0.17488789237668162</v>
      </c>
    </row>
    <row r="44" spans="1:11" x14ac:dyDescent="0.2">
      <c r="A44" s="7" t="s">
        <v>347</v>
      </c>
      <c r="B44" s="65">
        <v>0</v>
      </c>
      <c r="C44" s="34">
        <f>IF(B49=0, "-", B44/B49)</f>
        <v>0</v>
      </c>
      <c r="D44" s="65">
        <v>8</v>
      </c>
      <c r="E44" s="9">
        <f>IF(D49=0, "-", D44/D49)</f>
        <v>7.8817733990147777E-3</v>
      </c>
      <c r="F44" s="81">
        <v>7</v>
      </c>
      <c r="G44" s="34">
        <f>IF(F49=0, "-", F44/F49)</f>
        <v>2.2973416475221531E-3</v>
      </c>
      <c r="H44" s="65">
        <v>20</v>
      </c>
      <c r="I44" s="9">
        <f>IF(H49=0, "-", H44/H49)</f>
        <v>6.533812479581836E-3</v>
      </c>
      <c r="J44" s="8">
        <f t="shared" si="2"/>
        <v>-1</v>
      </c>
      <c r="K44" s="9">
        <f t="shared" si="3"/>
        <v>-0.65</v>
      </c>
    </row>
    <row r="45" spans="1:11" x14ac:dyDescent="0.2">
      <c r="A45" s="7" t="s">
        <v>348</v>
      </c>
      <c r="B45" s="65">
        <v>3</v>
      </c>
      <c r="C45" s="34">
        <f>IF(B49=0, "-", B45/B49)</f>
        <v>3.1948881789137379E-3</v>
      </c>
      <c r="D45" s="65">
        <v>58</v>
      </c>
      <c r="E45" s="9">
        <f>IF(D49=0, "-", D45/D49)</f>
        <v>5.7142857142857141E-2</v>
      </c>
      <c r="F45" s="81">
        <v>12</v>
      </c>
      <c r="G45" s="34">
        <f>IF(F49=0, "-", F45/F49)</f>
        <v>3.9382999671808338E-3</v>
      </c>
      <c r="H45" s="65">
        <v>145</v>
      </c>
      <c r="I45" s="9">
        <f>IF(H49=0, "-", H45/H49)</f>
        <v>4.737014047696831E-2</v>
      </c>
      <c r="J45" s="8">
        <f t="shared" si="2"/>
        <v>-0.94827586206896552</v>
      </c>
      <c r="K45" s="9">
        <f t="shared" si="3"/>
        <v>-0.91724137931034477</v>
      </c>
    </row>
    <row r="46" spans="1:11" x14ac:dyDescent="0.2">
      <c r="A46" s="7" t="s">
        <v>349</v>
      </c>
      <c r="B46" s="65">
        <v>39</v>
      </c>
      <c r="C46" s="34">
        <f>IF(B49=0, "-", B46/B49)</f>
        <v>4.1533546325878593E-2</v>
      </c>
      <c r="D46" s="65">
        <v>77</v>
      </c>
      <c r="E46" s="9">
        <f>IF(D49=0, "-", D46/D49)</f>
        <v>7.586206896551724E-2</v>
      </c>
      <c r="F46" s="81">
        <v>201</v>
      </c>
      <c r="G46" s="34">
        <f>IF(F49=0, "-", F46/F49)</f>
        <v>6.5966524450278965E-2</v>
      </c>
      <c r="H46" s="65">
        <v>208</v>
      </c>
      <c r="I46" s="9">
        <f>IF(H49=0, "-", H46/H49)</f>
        <v>6.79516497876511E-2</v>
      </c>
      <c r="J46" s="8">
        <f t="shared" si="2"/>
        <v>-0.4935064935064935</v>
      </c>
      <c r="K46" s="9">
        <f t="shared" si="3"/>
        <v>-3.3653846153846152E-2</v>
      </c>
    </row>
    <row r="47" spans="1:11" x14ac:dyDescent="0.2">
      <c r="A47" s="7" t="s">
        <v>350</v>
      </c>
      <c r="B47" s="65">
        <v>44</v>
      </c>
      <c r="C47" s="34">
        <f>IF(B49=0, "-", B47/B49)</f>
        <v>4.6858359957401494E-2</v>
      </c>
      <c r="D47" s="65">
        <v>9</v>
      </c>
      <c r="E47" s="9">
        <f>IF(D49=0, "-", D47/D49)</f>
        <v>8.8669950738916262E-3</v>
      </c>
      <c r="F47" s="81">
        <v>99</v>
      </c>
      <c r="G47" s="34">
        <f>IF(F49=0, "-", F47/F49)</f>
        <v>3.2490974729241874E-2</v>
      </c>
      <c r="H47" s="65">
        <v>31</v>
      </c>
      <c r="I47" s="9">
        <f>IF(H49=0, "-", H47/H49)</f>
        <v>1.0127409343351846E-2</v>
      </c>
      <c r="J47" s="8">
        <f t="shared" si="2"/>
        <v>3.8888888888888888</v>
      </c>
      <c r="K47" s="9">
        <f t="shared" si="3"/>
        <v>2.193548387096774</v>
      </c>
    </row>
    <row r="48" spans="1:11" x14ac:dyDescent="0.2">
      <c r="A48" s="2"/>
      <c r="B48" s="68"/>
      <c r="C48" s="33"/>
      <c r="D48" s="68"/>
      <c r="E48" s="6"/>
      <c r="F48" s="82"/>
      <c r="G48" s="33"/>
      <c r="H48" s="68"/>
      <c r="I48" s="6"/>
      <c r="J48" s="5"/>
      <c r="K48" s="6"/>
    </row>
    <row r="49" spans="1:11" s="43" customFormat="1" x14ac:dyDescent="0.2">
      <c r="A49" s="162" t="s">
        <v>571</v>
      </c>
      <c r="B49" s="71">
        <f>SUM(B26:B48)</f>
        <v>939</v>
      </c>
      <c r="C49" s="40">
        <f>B49/10016</f>
        <v>9.375E-2</v>
      </c>
      <c r="D49" s="71">
        <f>SUM(D26:D48)</f>
        <v>1015</v>
      </c>
      <c r="E49" s="41">
        <f>D49/9514</f>
        <v>0.10668488543199496</v>
      </c>
      <c r="F49" s="77">
        <f>SUM(F26:F48)</f>
        <v>3047</v>
      </c>
      <c r="G49" s="42">
        <f>F49/26003</f>
        <v>0.11717878706303118</v>
      </c>
      <c r="H49" s="71">
        <f>SUM(H26:H48)</f>
        <v>3061</v>
      </c>
      <c r="I49" s="41">
        <f>H49/26289</f>
        <v>0.11643653238997299</v>
      </c>
      <c r="J49" s="37">
        <f>IF(D49=0, "-", IF((B49-D49)/D49&lt;10, (B49-D49)/D49, "&gt;999%"))</f>
        <v>-7.4876847290640397E-2</v>
      </c>
      <c r="K49" s="38">
        <f>IF(H49=0, "-", IF((F49-H49)/H49&lt;10, (F49-H49)/H49, "&gt;999%"))</f>
        <v>-4.5736687357072854E-3</v>
      </c>
    </row>
    <row r="50" spans="1:11" x14ac:dyDescent="0.2">
      <c r="B50" s="83"/>
      <c r="D50" s="83"/>
      <c r="F50" s="83"/>
      <c r="H50" s="83"/>
    </row>
    <row r="51" spans="1:11" x14ac:dyDescent="0.2">
      <c r="A51" s="163" t="s">
        <v>148</v>
      </c>
      <c r="B51" s="61" t="s">
        <v>12</v>
      </c>
      <c r="C51" s="62" t="s">
        <v>13</v>
      </c>
      <c r="D51" s="61" t="s">
        <v>12</v>
      </c>
      <c r="E51" s="63" t="s">
        <v>13</v>
      </c>
      <c r="F51" s="62" t="s">
        <v>12</v>
      </c>
      <c r="G51" s="62" t="s">
        <v>13</v>
      </c>
      <c r="H51" s="61" t="s">
        <v>12</v>
      </c>
      <c r="I51" s="63" t="s">
        <v>13</v>
      </c>
      <c r="J51" s="61"/>
      <c r="K51" s="63"/>
    </row>
    <row r="52" spans="1:11" x14ac:dyDescent="0.2">
      <c r="A52" s="7" t="s">
        <v>351</v>
      </c>
      <c r="B52" s="65">
        <v>0</v>
      </c>
      <c r="C52" s="34">
        <f>IF(B63=0, "-", B52/B63)</f>
        <v>0</v>
      </c>
      <c r="D52" s="65">
        <v>9</v>
      </c>
      <c r="E52" s="9">
        <f>IF(D63=0, "-", D52/D63)</f>
        <v>6.569343065693431E-2</v>
      </c>
      <c r="F52" s="81">
        <v>1</v>
      </c>
      <c r="G52" s="34">
        <f>IF(F63=0, "-", F52/F63)</f>
        <v>3.4965034965034965E-3</v>
      </c>
      <c r="H52" s="65">
        <v>37</v>
      </c>
      <c r="I52" s="9">
        <f>IF(H63=0, "-", H52/H63)</f>
        <v>8.8095238095238101E-2</v>
      </c>
      <c r="J52" s="8">
        <f t="shared" ref="J52:J61" si="4">IF(D52=0, "-", IF((B52-D52)/D52&lt;10, (B52-D52)/D52, "&gt;999%"))</f>
        <v>-1</v>
      </c>
      <c r="K52" s="9">
        <f t="shared" ref="K52:K61" si="5">IF(H52=0, "-", IF((F52-H52)/H52&lt;10, (F52-H52)/H52, "&gt;999%"))</f>
        <v>-0.97297297297297303</v>
      </c>
    </row>
    <row r="53" spans="1:11" x14ac:dyDescent="0.2">
      <c r="A53" s="7" t="s">
        <v>352</v>
      </c>
      <c r="B53" s="65">
        <v>31</v>
      </c>
      <c r="C53" s="34">
        <f>IF(B63=0, "-", B53/B63)</f>
        <v>0.31313131313131315</v>
      </c>
      <c r="D53" s="65">
        <v>59</v>
      </c>
      <c r="E53" s="9">
        <f>IF(D63=0, "-", D53/D63)</f>
        <v>0.43065693430656932</v>
      </c>
      <c r="F53" s="81">
        <v>50</v>
      </c>
      <c r="G53" s="34">
        <f>IF(F63=0, "-", F53/F63)</f>
        <v>0.17482517482517482</v>
      </c>
      <c r="H53" s="65">
        <v>136</v>
      </c>
      <c r="I53" s="9">
        <f>IF(H63=0, "-", H53/H63)</f>
        <v>0.32380952380952382</v>
      </c>
      <c r="J53" s="8">
        <f t="shared" si="4"/>
        <v>-0.47457627118644069</v>
      </c>
      <c r="K53" s="9">
        <f t="shared" si="5"/>
        <v>-0.63235294117647056</v>
      </c>
    </row>
    <row r="54" spans="1:11" x14ac:dyDescent="0.2">
      <c r="A54" s="7" t="s">
        <v>353</v>
      </c>
      <c r="B54" s="65">
        <v>12</v>
      </c>
      <c r="C54" s="34">
        <f>IF(B63=0, "-", B54/B63)</f>
        <v>0.12121212121212122</v>
      </c>
      <c r="D54" s="65">
        <v>8</v>
      </c>
      <c r="E54" s="9">
        <f>IF(D63=0, "-", D54/D63)</f>
        <v>5.8394160583941604E-2</v>
      </c>
      <c r="F54" s="81">
        <v>41</v>
      </c>
      <c r="G54" s="34">
        <f>IF(F63=0, "-", F54/F63)</f>
        <v>0.14335664335664336</v>
      </c>
      <c r="H54" s="65">
        <v>41</v>
      </c>
      <c r="I54" s="9">
        <f>IF(H63=0, "-", H54/H63)</f>
        <v>9.7619047619047619E-2</v>
      </c>
      <c r="J54" s="8">
        <f t="shared" si="4"/>
        <v>0.5</v>
      </c>
      <c r="K54" s="9">
        <f t="shared" si="5"/>
        <v>0</v>
      </c>
    </row>
    <row r="55" spans="1:11" x14ac:dyDescent="0.2">
      <c r="A55" s="7" t="s">
        <v>354</v>
      </c>
      <c r="B55" s="65">
        <v>1</v>
      </c>
      <c r="C55" s="34">
        <f>IF(B63=0, "-", B55/B63)</f>
        <v>1.0101010101010102E-2</v>
      </c>
      <c r="D55" s="65">
        <v>5</v>
      </c>
      <c r="E55" s="9">
        <f>IF(D63=0, "-", D55/D63)</f>
        <v>3.6496350364963501E-2</v>
      </c>
      <c r="F55" s="81">
        <v>3</v>
      </c>
      <c r="G55" s="34">
        <f>IF(F63=0, "-", F55/F63)</f>
        <v>1.048951048951049E-2</v>
      </c>
      <c r="H55" s="65">
        <v>27</v>
      </c>
      <c r="I55" s="9">
        <f>IF(H63=0, "-", H55/H63)</f>
        <v>6.4285714285714279E-2</v>
      </c>
      <c r="J55" s="8">
        <f t="shared" si="4"/>
        <v>-0.8</v>
      </c>
      <c r="K55" s="9">
        <f t="shared" si="5"/>
        <v>-0.88888888888888884</v>
      </c>
    </row>
    <row r="56" spans="1:11" x14ac:dyDescent="0.2">
      <c r="A56" s="7" t="s">
        <v>355</v>
      </c>
      <c r="B56" s="65">
        <v>6</v>
      </c>
      <c r="C56" s="34">
        <f>IF(B63=0, "-", B56/B63)</f>
        <v>6.0606060606060608E-2</v>
      </c>
      <c r="D56" s="65">
        <v>1</v>
      </c>
      <c r="E56" s="9">
        <f>IF(D63=0, "-", D56/D63)</f>
        <v>7.2992700729927005E-3</v>
      </c>
      <c r="F56" s="81">
        <v>15</v>
      </c>
      <c r="G56" s="34">
        <f>IF(F63=0, "-", F56/F63)</f>
        <v>5.2447552447552448E-2</v>
      </c>
      <c r="H56" s="65">
        <v>7</v>
      </c>
      <c r="I56" s="9">
        <f>IF(H63=0, "-", H56/H63)</f>
        <v>1.6666666666666666E-2</v>
      </c>
      <c r="J56" s="8">
        <f t="shared" si="4"/>
        <v>5</v>
      </c>
      <c r="K56" s="9">
        <f t="shared" si="5"/>
        <v>1.1428571428571428</v>
      </c>
    </row>
    <row r="57" spans="1:11" x14ac:dyDescent="0.2">
      <c r="A57" s="7" t="s">
        <v>356</v>
      </c>
      <c r="B57" s="65">
        <v>4</v>
      </c>
      <c r="C57" s="34">
        <f>IF(B63=0, "-", B57/B63)</f>
        <v>4.0404040404040407E-2</v>
      </c>
      <c r="D57" s="65">
        <v>14</v>
      </c>
      <c r="E57" s="9">
        <f>IF(D63=0, "-", D57/D63)</f>
        <v>0.10218978102189781</v>
      </c>
      <c r="F57" s="81">
        <v>23</v>
      </c>
      <c r="G57" s="34">
        <f>IF(F63=0, "-", F57/F63)</f>
        <v>8.0419580419580416E-2</v>
      </c>
      <c r="H57" s="65">
        <v>38</v>
      </c>
      <c r="I57" s="9">
        <f>IF(H63=0, "-", H57/H63)</f>
        <v>9.0476190476190474E-2</v>
      </c>
      <c r="J57" s="8">
        <f t="shared" si="4"/>
        <v>-0.7142857142857143</v>
      </c>
      <c r="K57" s="9">
        <f t="shared" si="5"/>
        <v>-0.39473684210526316</v>
      </c>
    </row>
    <row r="58" spans="1:11" x14ac:dyDescent="0.2">
      <c r="A58" s="7" t="s">
        <v>357</v>
      </c>
      <c r="B58" s="65">
        <v>19</v>
      </c>
      <c r="C58" s="34">
        <f>IF(B63=0, "-", B58/B63)</f>
        <v>0.19191919191919191</v>
      </c>
      <c r="D58" s="65">
        <v>0</v>
      </c>
      <c r="E58" s="9">
        <f>IF(D63=0, "-", D58/D63)</f>
        <v>0</v>
      </c>
      <c r="F58" s="81">
        <v>29</v>
      </c>
      <c r="G58" s="34">
        <f>IF(F63=0, "-", F58/F63)</f>
        <v>0.10139860139860139</v>
      </c>
      <c r="H58" s="65">
        <v>0</v>
      </c>
      <c r="I58" s="9">
        <f>IF(H63=0, "-", H58/H63)</f>
        <v>0</v>
      </c>
      <c r="J58" s="8" t="str">
        <f t="shared" si="4"/>
        <v>-</v>
      </c>
      <c r="K58" s="9" t="str">
        <f t="shared" si="5"/>
        <v>-</v>
      </c>
    </row>
    <row r="59" spans="1:11" x14ac:dyDescent="0.2">
      <c r="A59" s="7" t="s">
        <v>358</v>
      </c>
      <c r="B59" s="65">
        <v>7</v>
      </c>
      <c r="C59" s="34">
        <f>IF(B63=0, "-", B59/B63)</f>
        <v>7.0707070707070704E-2</v>
      </c>
      <c r="D59" s="65">
        <v>14</v>
      </c>
      <c r="E59" s="9">
        <f>IF(D63=0, "-", D59/D63)</f>
        <v>0.10218978102189781</v>
      </c>
      <c r="F59" s="81">
        <v>28</v>
      </c>
      <c r="G59" s="34">
        <f>IF(F63=0, "-", F59/F63)</f>
        <v>9.7902097902097904E-2</v>
      </c>
      <c r="H59" s="65">
        <v>55</v>
      </c>
      <c r="I59" s="9">
        <f>IF(H63=0, "-", H59/H63)</f>
        <v>0.13095238095238096</v>
      </c>
      <c r="J59" s="8">
        <f t="shared" si="4"/>
        <v>-0.5</v>
      </c>
      <c r="K59" s="9">
        <f t="shared" si="5"/>
        <v>-0.49090909090909091</v>
      </c>
    </row>
    <row r="60" spans="1:11" x14ac:dyDescent="0.2">
      <c r="A60" s="7" t="s">
        <v>359</v>
      </c>
      <c r="B60" s="65">
        <v>5</v>
      </c>
      <c r="C60" s="34">
        <f>IF(B63=0, "-", B60/B63)</f>
        <v>5.0505050505050504E-2</v>
      </c>
      <c r="D60" s="65">
        <v>7</v>
      </c>
      <c r="E60" s="9">
        <f>IF(D63=0, "-", D60/D63)</f>
        <v>5.1094890510948905E-2</v>
      </c>
      <c r="F60" s="81">
        <v>24</v>
      </c>
      <c r="G60" s="34">
        <f>IF(F63=0, "-", F60/F63)</f>
        <v>8.3916083916083919E-2</v>
      </c>
      <c r="H60" s="65">
        <v>19</v>
      </c>
      <c r="I60" s="9">
        <f>IF(H63=0, "-", H60/H63)</f>
        <v>4.5238095238095237E-2</v>
      </c>
      <c r="J60" s="8">
        <f t="shared" si="4"/>
        <v>-0.2857142857142857</v>
      </c>
      <c r="K60" s="9">
        <f t="shared" si="5"/>
        <v>0.26315789473684209</v>
      </c>
    </row>
    <row r="61" spans="1:11" x14ac:dyDescent="0.2">
      <c r="A61" s="7" t="s">
        <v>360</v>
      </c>
      <c r="B61" s="65">
        <v>14</v>
      </c>
      <c r="C61" s="34">
        <f>IF(B63=0, "-", B61/B63)</f>
        <v>0.14141414141414141</v>
      </c>
      <c r="D61" s="65">
        <v>20</v>
      </c>
      <c r="E61" s="9">
        <f>IF(D63=0, "-", D61/D63)</f>
        <v>0.145985401459854</v>
      </c>
      <c r="F61" s="81">
        <v>72</v>
      </c>
      <c r="G61" s="34">
        <f>IF(F63=0, "-", F61/F63)</f>
        <v>0.25174825174825177</v>
      </c>
      <c r="H61" s="65">
        <v>60</v>
      </c>
      <c r="I61" s="9">
        <f>IF(H63=0, "-", H61/H63)</f>
        <v>0.14285714285714285</v>
      </c>
      <c r="J61" s="8">
        <f t="shared" si="4"/>
        <v>-0.3</v>
      </c>
      <c r="K61" s="9">
        <f t="shared" si="5"/>
        <v>0.2</v>
      </c>
    </row>
    <row r="62" spans="1:11" x14ac:dyDescent="0.2">
      <c r="A62" s="2"/>
      <c r="B62" s="68"/>
      <c r="C62" s="33"/>
      <c r="D62" s="68"/>
      <c r="E62" s="6"/>
      <c r="F62" s="82"/>
      <c r="G62" s="33"/>
      <c r="H62" s="68"/>
      <c r="I62" s="6"/>
      <c r="J62" s="5"/>
      <c r="K62" s="6"/>
    </row>
    <row r="63" spans="1:11" s="43" customFormat="1" x14ac:dyDescent="0.2">
      <c r="A63" s="162" t="s">
        <v>570</v>
      </c>
      <c r="B63" s="71">
        <f>SUM(B52:B62)</f>
        <v>99</v>
      </c>
      <c r="C63" s="40">
        <f>B63/10016</f>
        <v>9.884185303514377E-3</v>
      </c>
      <c r="D63" s="71">
        <f>SUM(D52:D62)</f>
        <v>137</v>
      </c>
      <c r="E63" s="41">
        <f>D63/9514</f>
        <v>1.4399831826781584E-2</v>
      </c>
      <c r="F63" s="77">
        <f>SUM(F52:F62)</f>
        <v>286</v>
      </c>
      <c r="G63" s="42">
        <f>F63/26003</f>
        <v>1.0998730915663578E-2</v>
      </c>
      <c r="H63" s="71">
        <f>SUM(H52:H62)</f>
        <v>420</v>
      </c>
      <c r="I63" s="41">
        <f>H63/26289</f>
        <v>1.5976263836585645E-2</v>
      </c>
      <c r="J63" s="37">
        <f>IF(D63=0, "-", IF((B63-D63)/D63&lt;10, (B63-D63)/D63, "&gt;999%"))</f>
        <v>-0.27737226277372262</v>
      </c>
      <c r="K63" s="38">
        <f>IF(H63=0, "-", IF((F63-H63)/H63&lt;10, (F63-H63)/H63, "&gt;999%"))</f>
        <v>-0.31904761904761902</v>
      </c>
    </row>
    <row r="64" spans="1:11" x14ac:dyDescent="0.2">
      <c r="B64" s="83"/>
      <c r="D64" s="83"/>
      <c r="F64" s="83"/>
      <c r="H64" s="83"/>
    </row>
    <row r="65" spans="1:11" s="43" customFormat="1" x14ac:dyDescent="0.2">
      <c r="A65" s="162" t="s">
        <v>569</v>
      </c>
      <c r="B65" s="71">
        <v>1038</v>
      </c>
      <c r="C65" s="40">
        <f>B65/10016</f>
        <v>0.10363418530351437</v>
      </c>
      <c r="D65" s="71">
        <v>1152</v>
      </c>
      <c r="E65" s="41">
        <f>D65/9514</f>
        <v>0.12108471725877654</v>
      </c>
      <c r="F65" s="77">
        <v>3333</v>
      </c>
      <c r="G65" s="42">
        <f>F65/26003</f>
        <v>0.12817751797869475</v>
      </c>
      <c r="H65" s="71">
        <v>3481</v>
      </c>
      <c r="I65" s="41">
        <f>H65/26289</f>
        <v>0.13241279622655863</v>
      </c>
      <c r="J65" s="37">
        <f>IF(D65=0, "-", IF((B65-D65)/D65&lt;10, (B65-D65)/D65, "&gt;999%"))</f>
        <v>-9.8958333333333329E-2</v>
      </c>
      <c r="K65" s="38">
        <f>IF(H65=0, "-", IF((F65-H65)/H65&lt;10, (F65-H65)/H65, "&gt;999%"))</f>
        <v>-4.2516518241884516E-2</v>
      </c>
    </row>
    <row r="66" spans="1:11" x14ac:dyDescent="0.2">
      <c r="B66" s="83"/>
      <c r="D66" s="83"/>
      <c r="F66" s="83"/>
      <c r="H66" s="83"/>
    </row>
    <row r="67" spans="1:11" ht="15.75" x14ac:dyDescent="0.25">
      <c r="A67" s="164" t="s">
        <v>118</v>
      </c>
      <c r="B67" s="196" t="s">
        <v>1</v>
      </c>
      <c r="C67" s="200"/>
      <c r="D67" s="200"/>
      <c r="E67" s="197"/>
      <c r="F67" s="196" t="s">
        <v>14</v>
      </c>
      <c r="G67" s="200"/>
      <c r="H67" s="200"/>
      <c r="I67" s="197"/>
      <c r="J67" s="196" t="s">
        <v>15</v>
      </c>
      <c r="K67" s="197"/>
    </row>
    <row r="68" spans="1:11" x14ac:dyDescent="0.2">
      <c r="A68" s="22"/>
      <c r="B68" s="196">
        <f>VALUE(RIGHT($B$2, 4))</f>
        <v>2022</v>
      </c>
      <c r="C68" s="197"/>
      <c r="D68" s="196">
        <f>B68-1</f>
        <v>2021</v>
      </c>
      <c r="E68" s="204"/>
      <c r="F68" s="196">
        <f>B68</f>
        <v>2022</v>
      </c>
      <c r="G68" s="204"/>
      <c r="H68" s="196">
        <f>D68</f>
        <v>2021</v>
      </c>
      <c r="I68" s="204"/>
      <c r="J68" s="140" t="s">
        <v>4</v>
      </c>
      <c r="K68" s="141" t="s">
        <v>2</v>
      </c>
    </row>
    <row r="69" spans="1:11" x14ac:dyDescent="0.2">
      <c r="A69" s="163" t="s">
        <v>149</v>
      </c>
      <c r="B69" s="61" t="s">
        <v>12</v>
      </c>
      <c r="C69" s="62" t="s">
        <v>13</v>
      </c>
      <c r="D69" s="61" t="s">
        <v>12</v>
      </c>
      <c r="E69" s="63" t="s">
        <v>13</v>
      </c>
      <c r="F69" s="62" t="s">
        <v>12</v>
      </c>
      <c r="G69" s="62" t="s">
        <v>13</v>
      </c>
      <c r="H69" s="61" t="s">
        <v>12</v>
      </c>
      <c r="I69" s="63" t="s">
        <v>13</v>
      </c>
      <c r="J69" s="61"/>
      <c r="K69" s="63"/>
    </row>
    <row r="70" spans="1:11" x14ac:dyDescent="0.2">
      <c r="A70" s="7" t="s">
        <v>361</v>
      </c>
      <c r="B70" s="65">
        <v>8</v>
      </c>
      <c r="C70" s="34">
        <f>IF(B89=0, "-", B70/B89)</f>
        <v>4.5019696117051212E-3</v>
      </c>
      <c r="D70" s="65">
        <v>32</v>
      </c>
      <c r="E70" s="9">
        <f>IF(D89=0, "-", D70/D89)</f>
        <v>2.190280629705681E-2</v>
      </c>
      <c r="F70" s="81">
        <v>36</v>
      </c>
      <c r="G70" s="34">
        <f>IF(F89=0, "-", F70/F89)</f>
        <v>7.9505300353356883E-3</v>
      </c>
      <c r="H70" s="65">
        <v>72</v>
      </c>
      <c r="I70" s="9">
        <f>IF(H89=0, "-", H70/H89)</f>
        <v>1.7839444995044598E-2</v>
      </c>
      <c r="J70" s="8">
        <f t="shared" ref="J70:J87" si="6">IF(D70=0, "-", IF((B70-D70)/D70&lt;10, (B70-D70)/D70, "&gt;999%"))</f>
        <v>-0.75</v>
      </c>
      <c r="K70" s="9">
        <f t="shared" ref="K70:K87" si="7">IF(H70=0, "-", IF((F70-H70)/H70&lt;10, (F70-H70)/H70, "&gt;999%"))</f>
        <v>-0.5</v>
      </c>
    </row>
    <row r="71" spans="1:11" x14ac:dyDescent="0.2">
      <c r="A71" s="7" t="s">
        <v>362</v>
      </c>
      <c r="B71" s="65">
        <v>6</v>
      </c>
      <c r="C71" s="34">
        <f>IF(B89=0, "-", B71/B89)</f>
        <v>3.3764772087788407E-3</v>
      </c>
      <c r="D71" s="65">
        <v>4</v>
      </c>
      <c r="E71" s="9">
        <f>IF(D89=0, "-", D71/D89)</f>
        <v>2.7378507871321013E-3</v>
      </c>
      <c r="F71" s="81">
        <v>43</v>
      </c>
      <c r="G71" s="34">
        <f>IF(F89=0, "-", F71/F89)</f>
        <v>9.4964664310954062E-3</v>
      </c>
      <c r="H71" s="65">
        <v>18</v>
      </c>
      <c r="I71" s="9">
        <f>IF(H89=0, "-", H71/H89)</f>
        <v>4.4598612487611496E-3</v>
      </c>
      <c r="J71" s="8">
        <f t="shared" si="6"/>
        <v>0.5</v>
      </c>
      <c r="K71" s="9">
        <f t="shared" si="7"/>
        <v>1.3888888888888888</v>
      </c>
    </row>
    <row r="72" spans="1:11" x14ac:dyDescent="0.2">
      <c r="A72" s="7" t="s">
        <v>363</v>
      </c>
      <c r="B72" s="65">
        <v>81</v>
      </c>
      <c r="C72" s="34">
        <f>IF(B89=0, "-", B72/B89)</f>
        <v>4.5582442318514348E-2</v>
      </c>
      <c r="D72" s="65">
        <v>92</v>
      </c>
      <c r="E72" s="9">
        <f>IF(D89=0, "-", D72/D89)</f>
        <v>6.2970568104038324E-2</v>
      </c>
      <c r="F72" s="81">
        <v>191</v>
      </c>
      <c r="G72" s="34">
        <f>IF(F89=0, "-", F72/F89)</f>
        <v>4.2181978798586574E-2</v>
      </c>
      <c r="H72" s="65">
        <v>204</v>
      </c>
      <c r="I72" s="9">
        <f>IF(H89=0, "-", H72/H89)</f>
        <v>5.0545094152626362E-2</v>
      </c>
      <c r="J72" s="8">
        <f t="shared" si="6"/>
        <v>-0.11956521739130435</v>
      </c>
      <c r="K72" s="9">
        <f t="shared" si="7"/>
        <v>-6.3725490196078427E-2</v>
      </c>
    </row>
    <row r="73" spans="1:11" x14ac:dyDescent="0.2">
      <c r="A73" s="7" t="s">
        <v>364</v>
      </c>
      <c r="B73" s="65">
        <v>36</v>
      </c>
      <c r="C73" s="34">
        <f>IF(B89=0, "-", B73/B89)</f>
        <v>2.0258863252673044E-2</v>
      </c>
      <c r="D73" s="65">
        <v>62</v>
      </c>
      <c r="E73" s="9">
        <f>IF(D89=0, "-", D73/D89)</f>
        <v>4.2436687200547572E-2</v>
      </c>
      <c r="F73" s="81">
        <v>146</v>
      </c>
      <c r="G73" s="34">
        <f>IF(F89=0, "-", F73/F89)</f>
        <v>3.2243816254416961E-2</v>
      </c>
      <c r="H73" s="65">
        <v>268</v>
      </c>
      <c r="I73" s="9">
        <f>IF(H89=0, "-", H73/H89)</f>
        <v>6.6402378592666012E-2</v>
      </c>
      <c r="J73" s="8">
        <f t="shared" si="6"/>
        <v>-0.41935483870967744</v>
      </c>
      <c r="K73" s="9">
        <f t="shared" si="7"/>
        <v>-0.45522388059701491</v>
      </c>
    </row>
    <row r="74" spans="1:11" x14ac:dyDescent="0.2">
      <c r="A74" s="7" t="s">
        <v>365</v>
      </c>
      <c r="B74" s="65">
        <v>2</v>
      </c>
      <c r="C74" s="34">
        <f>IF(B89=0, "-", B74/B89)</f>
        <v>1.1254924029262803E-3</v>
      </c>
      <c r="D74" s="65">
        <v>5</v>
      </c>
      <c r="E74" s="9">
        <f>IF(D89=0, "-", D74/D89)</f>
        <v>3.4223134839151265E-3</v>
      </c>
      <c r="F74" s="81">
        <v>3</v>
      </c>
      <c r="G74" s="34">
        <f>IF(F89=0, "-", F74/F89)</f>
        <v>6.6254416961130747E-4</v>
      </c>
      <c r="H74" s="65">
        <v>5</v>
      </c>
      <c r="I74" s="9">
        <f>IF(H89=0, "-", H74/H89)</f>
        <v>1.2388503468780971E-3</v>
      </c>
      <c r="J74" s="8">
        <f t="shared" si="6"/>
        <v>-0.6</v>
      </c>
      <c r="K74" s="9">
        <f t="shared" si="7"/>
        <v>-0.4</v>
      </c>
    </row>
    <row r="75" spans="1:11" x14ac:dyDescent="0.2">
      <c r="A75" s="7" t="s">
        <v>366</v>
      </c>
      <c r="B75" s="65">
        <v>124</v>
      </c>
      <c r="C75" s="34">
        <f>IF(B89=0, "-", B75/B89)</f>
        <v>6.9780528981429377E-2</v>
      </c>
      <c r="D75" s="65">
        <v>64</v>
      </c>
      <c r="E75" s="9">
        <f>IF(D89=0, "-", D75/D89)</f>
        <v>4.380561259411362E-2</v>
      </c>
      <c r="F75" s="81">
        <v>367</v>
      </c>
      <c r="G75" s="34">
        <f>IF(F89=0, "-", F75/F89)</f>
        <v>8.1051236749116615E-2</v>
      </c>
      <c r="H75" s="65">
        <v>186</v>
      </c>
      <c r="I75" s="9">
        <f>IF(H89=0, "-", H75/H89)</f>
        <v>4.6085232903865216E-2</v>
      </c>
      <c r="J75" s="8">
        <f t="shared" si="6"/>
        <v>0.9375</v>
      </c>
      <c r="K75" s="9">
        <f t="shared" si="7"/>
        <v>0.9731182795698925</v>
      </c>
    </row>
    <row r="76" spans="1:11" x14ac:dyDescent="0.2">
      <c r="A76" s="7" t="s">
        <v>367</v>
      </c>
      <c r="B76" s="65">
        <v>351</v>
      </c>
      <c r="C76" s="34">
        <f>IF(B89=0, "-", B76/B89)</f>
        <v>0.19752391671356218</v>
      </c>
      <c r="D76" s="65">
        <v>225</v>
      </c>
      <c r="E76" s="9">
        <f>IF(D89=0, "-", D76/D89)</f>
        <v>0.1540041067761807</v>
      </c>
      <c r="F76" s="81">
        <v>833</v>
      </c>
      <c r="G76" s="34">
        <f>IF(F89=0, "-", F76/F89)</f>
        <v>0.18396643109540636</v>
      </c>
      <c r="H76" s="65">
        <v>602</v>
      </c>
      <c r="I76" s="9">
        <f>IF(H89=0, "-", H76/H89)</f>
        <v>0.14915758176412289</v>
      </c>
      <c r="J76" s="8">
        <f t="shared" si="6"/>
        <v>0.56000000000000005</v>
      </c>
      <c r="K76" s="9">
        <f t="shared" si="7"/>
        <v>0.38372093023255816</v>
      </c>
    </row>
    <row r="77" spans="1:11" x14ac:dyDescent="0.2">
      <c r="A77" s="7" t="s">
        <v>368</v>
      </c>
      <c r="B77" s="65">
        <v>115</v>
      </c>
      <c r="C77" s="34">
        <f>IF(B89=0, "-", B77/B89)</f>
        <v>6.471581316826111E-2</v>
      </c>
      <c r="D77" s="65">
        <v>22</v>
      </c>
      <c r="E77" s="9">
        <f>IF(D89=0, "-", D77/D89)</f>
        <v>1.5058179329226557E-2</v>
      </c>
      <c r="F77" s="81">
        <v>179</v>
      </c>
      <c r="G77" s="34">
        <f>IF(F89=0, "-", F77/F89)</f>
        <v>3.9531802120141346E-2</v>
      </c>
      <c r="H77" s="65">
        <v>66</v>
      </c>
      <c r="I77" s="9">
        <f>IF(H89=0, "-", H77/H89)</f>
        <v>1.6352824578790882E-2</v>
      </c>
      <c r="J77" s="8">
        <f t="shared" si="6"/>
        <v>4.2272727272727275</v>
      </c>
      <c r="K77" s="9">
        <f t="shared" si="7"/>
        <v>1.7121212121212122</v>
      </c>
    </row>
    <row r="78" spans="1:11" x14ac:dyDescent="0.2">
      <c r="A78" s="7" t="s">
        <v>369</v>
      </c>
      <c r="B78" s="65">
        <v>310</v>
      </c>
      <c r="C78" s="34">
        <f>IF(B89=0, "-", B78/B89)</f>
        <v>0.17445132245357345</v>
      </c>
      <c r="D78" s="65">
        <v>127</v>
      </c>
      <c r="E78" s="9">
        <f>IF(D89=0, "-", D78/D89)</f>
        <v>8.6926762491444209E-2</v>
      </c>
      <c r="F78" s="81">
        <v>754</v>
      </c>
      <c r="G78" s="34">
        <f>IF(F89=0, "-", F78/F89)</f>
        <v>0.16651943462897525</v>
      </c>
      <c r="H78" s="65">
        <v>372</v>
      </c>
      <c r="I78" s="9">
        <f>IF(H89=0, "-", H78/H89)</f>
        <v>9.2170465807730431E-2</v>
      </c>
      <c r="J78" s="8">
        <f t="shared" si="6"/>
        <v>1.4409448818897639</v>
      </c>
      <c r="K78" s="9">
        <f t="shared" si="7"/>
        <v>1.0268817204301075</v>
      </c>
    </row>
    <row r="79" spans="1:11" x14ac:dyDescent="0.2">
      <c r="A79" s="7" t="s">
        <v>370</v>
      </c>
      <c r="B79" s="65">
        <v>108</v>
      </c>
      <c r="C79" s="34">
        <f>IF(B89=0, "-", B79/B89)</f>
        <v>6.0776589758019132E-2</v>
      </c>
      <c r="D79" s="65">
        <v>329</v>
      </c>
      <c r="E79" s="9">
        <f>IF(D89=0, "-", D79/D89)</f>
        <v>0.22518822724161533</v>
      </c>
      <c r="F79" s="81">
        <v>330</v>
      </c>
      <c r="G79" s="34">
        <f>IF(F89=0, "-", F79/F89)</f>
        <v>7.2879858657243821E-2</v>
      </c>
      <c r="H79" s="65">
        <v>841</v>
      </c>
      <c r="I79" s="9">
        <f>IF(H89=0, "-", H79/H89)</f>
        <v>0.20837462834489592</v>
      </c>
      <c r="J79" s="8">
        <f t="shared" si="6"/>
        <v>-0.67173252279635254</v>
      </c>
      <c r="K79" s="9">
        <f t="shared" si="7"/>
        <v>-0.6076099881093936</v>
      </c>
    </row>
    <row r="80" spans="1:11" x14ac:dyDescent="0.2">
      <c r="A80" s="7" t="s">
        <v>371</v>
      </c>
      <c r="B80" s="65">
        <v>5</v>
      </c>
      <c r="C80" s="34">
        <f>IF(B89=0, "-", B80/B89)</f>
        <v>2.8137310073157004E-3</v>
      </c>
      <c r="D80" s="65">
        <v>4</v>
      </c>
      <c r="E80" s="9">
        <f>IF(D89=0, "-", D80/D89)</f>
        <v>2.7378507871321013E-3</v>
      </c>
      <c r="F80" s="81">
        <v>6</v>
      </c>
      <c r="G80" s="34">
        <f>IF(F89=0, "-", F80/F89)</f>
        <v>1.3250883392226149E-3</v>
      </c>
      <c r="H80" s="65">
        <v>5</v>
      </c>
      <c r="I80" s="9">
        <f>IF(H89=0, "-", H80/H89)</f>
        <v>1.2388503468780971E-3</v>
      </c>
      <c r="J80" s="8">
        <f t="shared" si="6"/>
        <v>0.25</v>
      </c>
      <c r="K80" s="9">
        <f t="shared" si="7"/>
        <v>0.2</v>
      </c>
    </row>
    <row r="81" spans="1:11" x14ac:dyDescent="0.2">
      <c r="A81" s="7" t="s">
        <v>372</v>
      </c>
      <c r="B81" s="65">
        <v>2</v>
      </c>
      <c r="C81" s="34">
        <f>IF(B89=0, "-", B81/B89)</f>
        <v>1.1254924029262803E-3</v>
      </c>
      <c r="D81" s="65">
        <v>0</v>
      </c>
      <c r="E81" s="9">
        <f>IF(D89=0, "-", D81/D89)</f>
        <v>0</v>
      </c>
      <c r="F81" s="81">
        <v>2</v>
      </c>
      <c r="G81" s="34">
        <f>IF(F89=0, "-", F81/F89)</f>
        <v>4.4169611307420494E-4</v>
      </c>
      <c r="H81" s="65">
        <v>1</v>
      </c>
      <c r="I81" s="9">
        <f>IF(H89=0, "-", H81/H89)</f>
        <v>2.4777006937561942E-4</v>
      </c>
      <c r="J81" s="8" t="str">
        <f t="shared" si="6"/>
        <v>-</v>
      </c>
      <c r="K81" s="9">
        <f t="shared" si="7"/>
        <v>1</v>
      </c>
    </row>
    <row r="82" spans="1:11" x14ac:dyDescent="0.2">
      <c r="A82" s="7" t="s">
        <v>373</v>
      </c>
      <c r="B82" s="65">
        <v>12</v>
      </c>
      <c r="C82" s="34">
        <f>IF(B89=0, "-", B82/B89)</f>
        <v>6.7529544175576814E-3</v>
      </c>
      <c r="D82" s="65">
        <v>6</v>
      </c>
      <c r="E82" s="9">
        <f>IF(D89=0, "-", D82/D89)</f>
        <v>4.1067761806981521E-3</v>
      </c>
      <c r="F82" s="81">
        <v>113</v>
      </c>
      <c r="G82" s="34">
        <f>IF(F89=0, "-", F82/F89)</f>
        <v>2.495583038869258E-2</v>
      </c>
      <c r="H82" s="65">
        <v>14</v>
      </c>
      <c r="I82" s="9">
        <f>IF(H89=0, "-", H82/H89)</f>
        <v>3.4687809712586719E-3</v>
      </c>
      <c r="J82" s="8">
        <f t="shared" si="6"/>
        <v>1</v>
      </c>
      <c r="K82" s="9">
        <f t="shared" si="7"/>
        <v>7.0714285714285712</v>
      </c>
    </row>
    <row r="83" spans="1:11" x14ac:dyDescent="0.2">
      <c r="A83" s="7" t="s">
        <v>374</v>
      </c>
      <c r="B83" s="65">
        <v>2</v>
      </c>
      <c r="C83" s="34">
        <f>IF(B89=0, "-", B83/B89)</f>
        <v>1.1254924029262803E-3</v>
      </c>
      <c r="D83" s="65">
        <v>16</v>
      </c>
      <c r="E83" s="9">
        <f>IF(D89=0, "-", D83/D89)</f>
        <v>1.0951403148528405E-2</v>
      </c>
      <c r="F83" s="81">
        <v>8</v>
      </c>
      <c r="G83" s="34">
        <f>IF(F89=0, "-", F83/F89)</f>
        <v>1.7667844522968198E-3</v>
      </c>
      <c r="H83" s="65">
        <v>23</v>
      </c>
      <c r="I83" s="9">
        <f>IF(H89=0, "-", H83/H89)</f>
        <v>5.6987115956392467E-3</v>
      </c>
      <c r="J83" s="8">
        <f t="shared" si="6"/>
        <v>-0.875</v>
      </c>
      <c r="K83" s="9">
        <f t="shared" si="7"/>
        <v>-0.65217391304347827</v>
      </c>
    </row>
    <row r="84" spans="1:11" x14ac:dyDescent="0.2">
      <c r="A84" s="7" t="s">
        <v>375</v>
      </c>
      <c r="B84" s="65">
        <v>4</v>
      </c>
      <c r="C84" s="34">
        <f>IF(B89=0, "-", B84/B89)</f>
        <v>2.2509848058525606E-3</v>
      </c>
      <c r="D84" s="65">
        <v>5</v>
      </c>
      <c r="E84" s="9">
        <f>IF(D89=0, "-", D84/D89)</f>
        <v>3.4223134839151265E-3</v>
      </c>
      <c r="F84" s="81">
        <v>11</v>
      </c>
      <c r="G84" s="34">
        <f>IF(F89=0, "-", F84/F89)</f>
        <v>2.4293286219081271E-3</v>
      </c>
      <c r="H84" s="65">
        <v>8</v>
      </c>
      <c r="I84" s="9">
        <f>IF(H89=0, "-", H84/H89)</f>
        <v>1.9821605550049554E-3</v>
      </c>
      <c r="J84" s="8">
        <f t="shared" si="6"/>
        <v>-0.2</v>
      </c>
      <c r="K84" s="9">
        <f t="shared" si="7"/>
        <v>0.375</v>
      </c>
    </row>
    <row r="85" spans="1:11" x14ac:dyDescent="0.2">
      <c r="A85" s="7" t="s">
        <v>376</v>
      </c>
      <c r="B85" s="65">
        <v>138</v>
      </c>
      <c r="C85" s="34">
        <f>IF(B89=0, "-", B85/B89)</f>
        <v>7.7658975801913332E-2</v>
      </c>
      <c r="D85" s="65">
        <v>139</v>
      </c>
      <c r="E85" s="9">
        <f>IF(D89=0, "-", D85/D89)</f>
        <v>9.5140314852840524E-2</v>
      </c>
      <c r="F85" s="81">
        <v>369</v>
      </c>
      <c r="G85" s="34">
        <f>IF(F89=0, "-", F85/F89)</f>
        <v>8.1492932862190809E-2</v>
      </c>
      <c r="H85" s="65">
        <v>387</v>
      </c>
      <c r="I85" s="9">
        <f>IF(H89=0, "-", H85/H89)</f>
        <v>9.5887016848364717E-2</v>
      </c>
      <c r="J85" s="8">
        <f t="shared" si="6"/>
        <v>-7.1942446043165471E-3</v>
      </c>
      <c r="K85" s="9">
        <f t="shared" si="7"/>
        <v>-4.6511627906976744E-2</v>
      </c>
    </row>
    <row r="86" spans="1:11" x14ac:dyDescent="0.2">
      <c r="A86" s="7" t="s">
        <v>377</v>
      </c>
      <c r="B86" s="65">
        <v>462</v>
      </c>
      <c r="C86" s="34">
        <f>IF(B89=0, "-", B86/B89)</f>
        <v>0.25998874507597075</v>
      </c>
      <c r="D86" s="65">
        <v>322</v>
      </c>
      <c r="E86" s="9">
        <f>IF(D89=0, "-", D86/D89)</f>
        <v>0.22039698836413416</v>
      </c>
      <c r="F86" s="81">
        <v>1108</v>
      </c>
      <c r="G86" s="34">
        <f>IF(F89=0, "-", F86/F89)</f>
        <v>0.24469964664310953</v>
      </c>
      <c r="H86" s="65">
        <v>944</v>
      </c>
      <c r="I86" s="9">
        <f>IF(H89=0, "-", H86/H89)</f>
        <v>0.23389494549058473</v>
      </c>
      <c r="J86" s="8">
        <f t="shared" si="6"/>
        <v>0.43478260869565216</v>
      </c>
      <c r="K86" s="9">
        <f t="shared" si="7"/>
        <v>0.17372881355932204</v>
      </c>
    </row>
    <row r="87" spans="1:11" x14ac:dyDescent="0.2">
      <c r="A87" s="7" t="s">
        <v>378</v>
      </c>
      <c r="B87" s="65">
        <v>11</v>
      </c>
      <c r="C87" s="34">
        <f>IF(B89=0, "-", B87/B89)</f>
        <v>6.1902082160945416E-3</v>
      </c>
      <c r="D87" s="65">
        <v>7</v>
      </c>
      <c r="E87" s="9">
        <f>IF(D89=0, "-", D87/D89)</f>
        <v>4.7912388774811769E-3</v>
      </c>
      <c r="F87" s="81">
        <v>29</v>
      </c>
      <c r="G87" s="34">
        <f>IF(F89=0, "-", F87/F89)</f>
        <v>6.4045936395759721E-3</v>
      </c>
      <c r="H87" s="65">
        <v>20</v>
      </c>
      <c r="I87" s="9">
        <f>IF(H89=0, "-", H87/H89)</f>
        <v>4.9554013875123884E-3</v>
      </c>
      <c r="J87" s="8">
        <f t="shared" si="6"/>
        <v>0.5714285714285714</v>
      </c>
      <c r="K87" s="9">
        <f t="shared" si="7"/>
        <v>0.45</v>
      </c>
    </row>
    <row r="88" spans="1:11" x14ac:dyDescent="0.2">
      <c r="A88" s="2"/>
      <c r="B88" s="68"/>
      <c r="C88" s="33"/>
      <c r="D88" s="68"/>
      <c r="E88" s="6"/>
      <c r="F88" s="82"/>
      <c r="G88" s="33"/>
      <c r="H88" s="68"/>
      <c r="I88" s="6"/>
      <c r="J88" s="5"/>
      <c r="K88" s="6"/>
    </row>
    <row r="89" spans="1:11" s="43" customFormat="1" x14ac:dyDescent="0.2">
      <c r="A89" s="162" t="s">
        <v>568</v>
      </c>
      <c r="B89" s="71">
        <f>SUM(B70:B88)</f>
        <v>1777</v>
      </c>
      <c r="C89" s="40">
        <f>B89/10016</f>
        <v>0.17741613418530353</v>
      </c>
      <c r="D89" s="71">
        <f>SUM(D70:D88)</f>
        <v>1461</v>
      </c>
      <c r="E89" s="41">
        <f>D89/9514</f>
        <v>0.15356317006516712</v>
      </c>
      <c r="F89" s="77">
        <f>SUM(F70:F88)</f>
        <v>4528</v>
      </c>
      <c r="G89" s="42">
        <f>F89/26003</f>
        <v>0.17413375379763874</v>
      </c>
      <c r="H89" s="71">
        <f>SUM(H70:H88)</f>
        <v>4036</v>
      </c>
      <c r="I89" s="41">
        <f>H89/26289</f>
        <v>0.15352428772490395</v>
      </c>
      <c r="J89" s="37">
        <f>IF(D89=0, "-", IF((B89-D89)/D89&lt;10, (B89-D89)/D89, "&gt;999%"))</f>
        <v>0.216290212183436</v>
      </c>
      <c r="K89" s="38">
        <f>IF(H89=0, "-", IF((F89-H89)/H89&lt;10, (F89-H89)/H89, "&gt;999%"))</f>
        <v>0.12190287413280476</v>
      </c>
    </row>
    <row r="90" spans="1:11" x14ac:dyDescent="0.2">
      <c r="B90" s="83"/>
      <c r="D90" s="83"/>
      <c r="F90" s="83"/>
      <c r="H90" s="83"/>
    </row>
    <row r="91" spans="1:11" x14ac:dyDescent="0.2">
      <c r="A91" s="163" t="s">
        <v>150</v>
      </c>
      <c r="B91" s="61" t="s">
        <v>12</v>
      </c>
      <c r="C91" s="62" t="s">
        <v>13</v>
      </c>
      <c r="D91" s="61" t="s">
        <v>12</v>
      </c>
      <c r="E91" s="63" t="s">
        <v>13</v>
      </c>
      <c r="F91" s="62" t="s">
        <v>12</v>
      </c>
      <c r="G91" s="62" t="s">
        <v>13</v>
      </c>
      <c r="H91" s="61" t="s">
        <v>12</v>
      </c>
      <c r="I91" s="63" t="s">
        <v>13</v>
      </c>
      <c r="J91" s="61"/>
      <c r="K91" s="63"/>
    </row>
    <row r="92" spans="1:11" x14ac:dyDescent="0.2">
      <c r="A92" s="7" t="s">
        <v>379</v>
      </c>
      <c r="B92" s="65">
        <v>1</v>
      </c>
      <c r="C92" s="34">
        <f>IF(B108=0, "-", B92/B108)</f>
        <v>5.4644808743169399E-3</v>
      </c>
      <c r="D92" s="65">
        <v>1</v>
      </c>
      <c r="E92" s="9">
        <f>IF(D108=0, "-", D92/D108)</f>
        <v>7.575757575757576E-3</v>
      </c>
      <c r="F92" s="81">
        <v>5</v>
      </c>
      <c r="G92" s="34">
        <f>IF(F108=0, "-", F92/F108)</f>
        <v>1.0416666666666666E-2</v>
      </c>
      <c r="H92" s="65">
        <v>2</v>
      </c>
      <c r="I92" s="9">
        <f>IF(H108=0, "-", H92/H108)</f>
        <v>4.608294930875576E-3</v>
      </c>
      <c r="J92" s="8">
        <f t="shared" ref="J92:J106" si="8">IF(D92=0, "-", IF((B92-D92)/D92&lt;10, (B92-D92)/D92, "&gt;999%"))</f>
        <v>0</v>
      </c>
      <c r="K92" s="9">
        <f t="shared" ref="K92:K106" si="9">IF(H92=0, "-", IF((F92-H92)/H92&lt;10, (F92-H92)/H92, "&gt;999%"))</f>
        <v>1.5</v>
      </c>
    </row>
    <row r="93" spans="1:11" x14ac:dyDescent="0.2">
      <c r="A93" s="7" t="s">
        <v>380</v>
      </c>
      <c r="B93" s="65">
        <v>14</v>
      </c>
      <c r="C93" s="34">
        <f>IF(B108=0, "-", B93/B108)</f>
        <v>7.650273224043716E-2</v>
      </c>
      <c r="D93" s="65">
        <v>26</v>
      </c>
      <c r="E93" s="9">
        <f>IF(D108=0, "-", D93/D108)</f>
        <v>0.19696969696969696</v>
      </c>
      <c r="F93" s="81">
        <v>59</v>
      </c>
      <c r="G93" s="34">
        <f>IF(F108=0, "-", F93/F108)</f>
        <v>0.12291666666666666</v>
      </c>
      <c r="H93" s="65">
        <v>65</v>
      </c>
      <c r="I93" s="9">
        <f>IF(H108=0, "-", H93/H108)</f>
        <v>0.14976958525345621</v>
      </c>
      <c r="J93" s="8">
        <f t="shared" si="8"/>
        <v>-0.46153846153846156</v>
      </c>
      <c r="K93" s="9">
        <f t="shared" si="9"/>
        <v>-9.2307692307692313E-2</v>
      </c>
    </row>
    <row r="94" spans="1:11" x14ac:dyDescent="0.2">
      <c r="A94" s="7" t="s">
        <v>381</v>
      </c>
      <c r="B94" s="65">
        <v>26</v>
      </c>
      <c r="C94" s="34">
        <f>IF(B108=0, "-", B94/B108)</f>
        <v>0.14207650273224043</v>
      </c>
      <c r="D94" s="65">
        <v>15</v>
      </c>
      <c r="E94" s="9">
        <f>IF(D108=0, "-", D94/D108)</f>
        <v>0.11363636363636363</v>
      </c>
      <c r="F94" s="81">
        <v>66</v>
      </c>
      <c r="G94" s="34">
        <f>IF(F108=0, "-", F94/F108)</f>
        <v>0.13750000000000001</v>
      </c>
      <c r="H94" s="65">
        <v>64</v>
      </c>
      <c r="I94" s="9">
        <f>IF(H108=0, "-", H94/H108)</f>
        <v>0.14746543778801843</v>
      </c>
      <c r="J94" s="8">
        <f t="shared" si="8"/>
        <v>0.73333333333333328</v>
      </c>
      <c r="K94" s="9">
        <f t="shared" si="9"/>
        <v>3.125E-2</v>
      </c>
    </row>
    <row r="95" spans="1:11" x14ac:dyDescent="0.2">
      <c r="A95" s="7" t="s">
        <v>382</v>
      </c>
      <c r="B95" s="65">
        <v>7</v>
      </c>
      <c r="C95" s="34">
        <f>IF(B108=0, "-", B95/B108)</f>
        <v>3.825136612021858E-2</v>
      </c>
      <c r="D95" s="65">
        <v>3</v>
      </c>
      <c r="E95" s="9">
        <f>IF(D108=0, "-", D95/D108)</f>
        <v>2.2727272727272728E-2</v>
      </c>
      <c r="F95" s="81">
        <v>22</v>
      </c>
      <c r="G95" s="34">
        <f>IF(F108=0, "-", F95/F108)</f>
        <v>4.583333333333333E-2</v>
      </c>
      <c r="H95" s="65">
        <v>11</v>
      </c>
      <c r="I95" s="9">
        <f>IF(H108=0, "-", H95/H108)</f>
        <v>2.5345622119815669E-2</v>
      </c>
      <c r="J95" s="8">
        <f t="shared" si="8"/>
        <v>1.3333333333333333</v>
      </c>
      <c r="K95" s="9">
        <f t="shared" si="9"/>
        <v>1</v>
      </c>
    </row>
    <row r="96" spans="1:11" x14ac:dyDescent="0.2">
      <c r="A96" s="7" t="s">
        <v>383</v>
      </c>
      <c r="B96" s="65">
        <v>1</v>
      </c>
      <c r="C96" s="34">
        <f>IF(B108=0, "-", B96/B108)</f>
        <v>5.4644808743169399E-3</v>
      </c>
      <c r="D96" s="65">
        <v>0</v>
      </c>
      <c r="E96" s="9">
        <f>IF(D108=0, "-", D96/D108)</f>
        <v>0</v>
      </c>
      <c r="F96" s="81">
        <v>10</v>
      </c>
      <c r="G96" s="34">
        <f>IF(F108=0, "-", F96/F108)</f>
        <v>2.0833333333333332E-2</v>
      </c>
      <c r="H96" s="65">
        <v>0</v>
      </c>
      <c r="I96" s="9">
        <f>IF(H108=0, "-", H96/H108)</f>
        <v>0</v>
      </c>
      <c r="J96" s="8" t="str">
        <f t="shared" si="8"/>
        <v>-</v>
      </c>
      <c r="K96" s="9" t="str">
        <f t="shared" si="9"/>
        <v>-</v>
      </c>
    </row>
    <row r="97" spans="1:11" x14ac:dyDescent="0.2">
      <c r="A97" s="7" t="s">
        <v>384</v>
      </c>
      <c r="B97" s="65">
        <v>3</v>
      </c>
      <c r="C97" s="34">
        <f>IF(B108=0, "-", B97/B108)</f>
        <v>1.6393442622950821E-2</v>
      </c>
      <c r="D97" s="65">
        <v>0</v>
      </c>
      <c r="E97" s="9">
        <f>IF(D108=0, "-", D97/D108)</f>
        <v>0</v>
      </c>
      <c r="F97" s="81">
        <v>5</v>
      </c>
      <c r="G97" s="34">
        <f>IF(F108=0, "-", F97/F108)</f>
        <v>1.0416666666666666E-2</v>
      </c>
      <c r="H97" s="65">
        <v>0</v>
      </c>
      <c r="I97" s="9">
        <f>IF(H108=0, "-", H97/H108)</f>
        <v>0</v>
      </c>
      <c r="J97" s="8" t="str">
        <f t="shared" si="8"/>
        <v>-</v>
      </c>
      <c r="K97" s="9" t="str">
        <f t="shared" si="9"/>
        <v>-</v>
      </c>
    </row>
    <row r="98" spans="1:11" x14ac:dyDescent="0.2">
      <c r="A98" s="7" t="s">
        <v>385</v>
      </c>
      <c r="B98" s="65">
        <v>9</v>
      </c>
      <c r="C98" s="34">
        <f>IF(B108=0, "-", B98/B108)</f>
        <v>4.9180327868852458E-2</v>
      </c>
      <c r="D98" s="65">
        <v>7</v>
      </c>
      <c r="E98" s="9">
        <f>IF(D108=0, "-", D98/D108)</f>
        <v>5.3030303030303032E-2</v>
      </c>
      <c r="F98" s="81">
        <v>18</v>
      </c>
      <c r="G98" s="34">
        <f>IF(F108=0, "-", F98/F108)</f>
        <v>3.7499999999999999E-2</v>
      </c>
      <c r="H98" s="65">
        <v>12</v>
      </c>
      <c r="I98" s="9">
        <f>IF(H108=0, "-", H98/H108)</f>
        <v>2.7649769585253458E-2</v>
      </c>
      <c r="J98" s="8">
        <f t="shared" si="8"/>
        <v>0.2857142857142857</v>
      </c>
      <c r="K98" s="9">
        <f t="shared" si="9"/>
        <v>0.5</v>
      </c>
    </row>
    <row r="99" spans="1:11" x14ac:dyDescent="0.2">
      <c r="A99" s="7" t="s">
        <v>386</v>
      </c>
      <c r="B99" s="65">
        <v>9</v>
      </c>
      <c r="C99" s="34">
        <f>IF(B108=0, "-", B99/B108)</f>
        <v>4.9180327868852458E-2</v>
      </c>
      <c r="D99" s="65">
        <v>9</v>
      </c>
      <c r="E99" s="9">
        <f>IF(D108=0, "-", D99/D108)</f>
        <v>6.8181818181818177E-2</v>
      </c>
      <c r="F99" s="81">
        <v>18</v>
      </c>
      <c r="G99" s="34">
        <f>IF(F108=0, "-", F99/F108)</f>
        <v>3.7499999999999999E-2</v>
      </c>
      <c r="H99" s="65">
        <v>24</v>
      </c>
      <c r="I99" s="9">
        <f>IF(H108=0, "-", H99/H108)</f>
        <v>5.5299539170506916E-2</v>
      </c>
      <c r="J99" s="8">
        <f t="shared" si="8"/>
        <v>0</v>
      </c>
      <c r="K99" s="9">
        <f t="shared" si="9"/>
        <v>-0.25</v>
      </c>
    </row>
    <row r="100" spans="1:11" x14ac:dyDescent="0.2">
      <c r="A100" s="7" t="s">
        <v>387</v>
      </c>
      <c r="B100" s="65">
        <v>31</v>
      </c>
      <c r="C100" s="34">
        <f>IF(B108=0, "-", B100/B108)</f>
        <v>0.16939890710382513</v>
      </c>
      <c r="D100" s="65">
        <v>13</v>
      </c>
      <c r="E100" s="9">
        <f>IF(D108=0, "-", D100/D108)</f>
        <v>9.8484848484848481E-2</v>
      </c>
      <c r="F100" s="81">
        <v>73</v>
      </c>
      <c r="G100" s="34">
        <f>IF(F108=0, "-", F100/F108)</f>
        <v>0.15208333333333332</v>
      </c>
      <c r="H100" s="65">
        <v>57</v>
      </c>
      <c r="I100" s="9">
        <f>IF(H108=0, "-", H100/H108)</f>
        <v>0.1313364055299539</v>
      </c>
      <c r="J100" s="8">
        <f t="shared" si="8"/>
        <v>1.3846153846153846</v>
      </c>
      <c r="K100" s="9">
        <f t="shared" si="9"/>
        <v>0.2807017543859649</v>
      </c>
    </row>
    <row r="101" spans="1:11" x14ac:dyDescent="0.2">
      <c r="A101" s="7" t="s">
        <v>388</v>
      </c>
      <c r="B101" s="65">
        <v>7</v>
      </c>
      <c r="C101" s="34">
        <f>IF(B108=0, "-", B101/B108)</f>
        <v>3.825136612021858E-2</v>
      </c>
      <c r="D101" s="65">
        <v>0</v>
      </c>
      <c r="E101" s="9">
        <f>IF(D108=0, "-", D101/D108)</f>
        <v>0</v>
      </c>
      <c r="F101" s="81">
        <v>11</v>
      </c>
      <c r="G101" s="34">
        <f>IF(F108=0, "-", F101/F108)</f>
        <v>2.2916666666666665E-2</v>
      </c>
      <c r="H101" s="65">
        <v>0</v>
      </c>
      <c r="I101" s="9">
        <f>IF(H108=0, "-", H101/H108)</f>
        <v>0</v>
      </c>
      <c r="J101" s="8" t="str">
        <f t="shared" si="8"/>
        <v>-</v>
      </c>
      <c r="K101" s="9" t="str">
        <f t="shared" si="9"/>
        <v>-</v>
      </c>
    </row>
    <row r="102" spans="1:11" x14ac:dyDescent="0.2">
      <c r="A102" s="7" t="s">
        <v>389</v>
      </c>
      <c r="B102" s="65">
        <v>7</v>
      </c>
      <c r="C102" s="34">
        <f>IF(B108=0, "-", B102/B108)</f>
        <v>3.825136612021858E-2</v>
      </c>
      <c r="D102" s="65">
        <v>14</v>
      </c>
      <c r="E102" s="9">
        <f>IF(D108=0, "-", D102/D108)</f>
        <v>0.10606060606060606</v>
      </c>
      <c r="F102" s="81">
        <v>20</v>
      </c>
      <c r="G102" s="34">
        <f>IF(F108=0, "-", F102/F108)</f>
        <v>4.1666666666666664E-2</v>
      </c>
      <c r="H102" s="65">
        <v>45</v>
      </c>
      <c r="I102" s="9">
        <f>IF(H108=0, "-", H102/H108)</f>
        <v>0.10368663594470046</v>
      </c>
      <c r="J102" s="8">
        <f t="shared" si="8"/>
        <v>-0.5</v>
      </c>
      <c r="K102" s="9">
        <f t="shared" si="9"/>
        <v>-0.55555555555555558</v>
      </c>
    </row>
    <row r="103" spans="1:11" x14ac:dyDescent="0.2">
      <c r="A103" s="7" t="s">
        <v>390</v>
      </c>
      <c r="B103" s="65">
        <v>11</v>
      </c>
      <c r="C103" s="34">
        <f>IF(B108=0, "-", B103/B108)</f>
        <v>6.0109289617486336E-2</v>
      </c>
      <c r="D103" s="65">
        <v>1</v>
      </c>
      <c r="E103" s="9">
        <f>IF(D108=0, "-", D103/D108)</f>
        <v>7.575757575757576E-3</v>
      </c>
      <c r="F103" s="81">
        <v>22</v>
      </c>
      <c r="G103" s="34">
        <f>IF(F108=0, "-", F103/F108)</f>
        <v>4.583333333333333E-2</v>
      </c>
      <c r="H103" s="65">
        <v>5</v>
      </c>
      <c r="I103" s="9">
        <f>IF(H108=0, "-", H103/H108)</f>
        <v>1.1520737327188941E-2</v>
      </c>
      <c r="J103" s="8" t="str">
        <f t="shared" si="8"/>
        <v>&gt;999%</v>
      </c>
      <c r="K103" s="9">
        <f t="shared" si="9"/>
        <v>3.4</v>
      </c>
    </row>
    <row r="104" spans="1:11" x14ac:dyDescent="0.2">
      <c r="A104" s="7" t="s">
        <v>391</v>
      </c>
      <c r="B104" s="65">
        <v>20</v>
      </c>
      <c r="C104" s="34">
        <f>IF(B108=0, "-", B104/B108)</f>
        <v>0.10928961748633879</v>
      </c>
      <c r="D104" s="65">
        <v>14</v>
      </c>
      <c r="E104" s="9">
        <f>IF(D108=0, "-", D104/D108)</f>
        <v>0.10606060606060606</v>
      </c>
      <c r="F104" s="81">
        <v>50</v>
      </c>
      <c r="G104" s="34">
        <f>IF(F108=0, "-", F104/F108)</f>
        <v>0.10416666666666667</v>
      </c>
      <c r="H104" s="65">
        <v>44</v>
      </c>
      <c r="I104" s="9">
        <f>IF(H108=0, "-", H104/H108)</f>
        <v>0.10138248847926268</v>
      </c>
      <c r="J104" s="8">
        <f t="shared" si="8"/>
        <v>0.42857142857142855</v>
      </c>
      <c r="K104" s="9">
        <f t="shared" si="9"/>
        <v>0.13636363636363635</v>
      </c>
    </row>
    <row r="105" spans="1:11" x14ac:dyDescent="0.2">
      <c r="A105" s="7" t="s">
        <v>392</v>
      </c>
      <c r="B105" s="65">
        <v>19</v>
      </c>
      <c r="C105" s="34">
        <f>IF(B108=0, "-", B105/B108)</f>
        <v>0.10382513661202186</v>
      </c>
      <c r="D105" s="65">
        <v>8</v>
      </c>
      <c r="E105" s="9">
        <f>IF(D108=0, "-", D105/D108)</f>
        <v>6.0606060606060608E-2</v>
      </c>
      <c r="F105" s="81">
        <v>55</v>
      </c>
      <c r="G105" s="34">
        <f>IF(F108=0, "-", F105/F108)</f>
        <v>0.11458333333333333</v>
      </c>
      <c r="H105" s="65">
        <v>49</v>
      </c>
      <c r="I105" s="9">
        <f>IF(H108=0, "-", H105/H108)</f>
        <v>0.11290322580645161</v>
      </c>
      <c r="J105" s="8">
        <f t="shared" si="8"/>
        <v>1.375</v>
      </c>
      <c r="K105" s="9">
        <f t="shared" si="9"/>
        <v>0.12244897959183673</v>
      </c>
    </row>
    <row r="106" spans="1:11" x14ac:dyDescent="0.2">
      <c r="A106" s="7" t="s">
        <v>393</v>
      </c>
      <c r="B106" s="65">
        <v>18</v>
      </c>
      <c r="C106" s="34">
        <f>IF(B108=0, "-", B106/B108)</f>
        <v>9.8360655737704916E-2</v>
      </c>
      <c r="D106" s="65">
        <v>21</v>
      </c>
      <c r="E106" s="9">
        <f>IF(D108=0, "-", D106/D108)</f>
        <v>0.15909090909090909</v>
      </c>
      <c r="F106" s="81">
        <v>46</v>
      </c>
      <c r="G106" s="34">
        <f>IF(F108=0, "-", F106/F108)</f>
        <v>9.583333333333334E-2</v>
      </c>
      <c r="H106" s="65">
        <v>56</v>
      </c>
      <c r="I106" s="9">
        <f>IF(H108=0, "-", H106/H108)</f>
        <v>0.12903225806451613</v>
      </c>
      <c r="J106" s="8">
        <f t="shared" si="8"/>
        <v>-0.14285714285714285</v>
      </c>
      <c r="K106" s="9">
        <f t="shared" si="9"/>
        <v>-0.17857142857142858</v>
      </c>
    </row>
    <row r="107" spans="1:11" x14ac:dyDescent="0.2">
      <c r="A107" s="2"/>
      <c r="B107" s="68"/>
      <c r="C107" s="33"/>
      <c r="D107" s="68"/>
      <c r="E107" s="6"/>
      <c r="F107" s="82"/>
      <c r="G107" s="33"/>
      <c r="H107" s="68"/>
      <c r="I107" s="6"/>
      <c r="J107" s="5"/>
      <c r="K107" s="6"/>
    </row>
    <row r="108" spans="1:11" s="43" customFormat="1" x14ac:dyDescent="0.2">
      <c r="A108" s="162" t="s">
        <v>567</v>
      </c>
      <c r="B108" s="71">
        <f>SUM(B92:B107)</f>
        <v>183</v>
      </c>
      <c r="C108" s="40">
        <f>B108/10016</f>
        <v>1.8270766773162941E-2</v>
      </c>
      <c r="D108" s="71">
        <f>SUM(D92:D107)</f>
        <v>132</v>
      </c>
      <c r="E108" s="41">
        <f>D108/9514</f>
        <v>1.3874290519234812E-2</v>
      </c>
      <c r="F108" s="77">
        <f>SUM(F92:F107)</f>
        <v>480</v>
      </c>
      <c r="G108" s="42">
        <f>F108/26003</f>
        <v>1.8459408529785025E-2</v>
      </c>
      <c r="H108" s="71">
        <f>SUM(H92:H107)</f>
        <v>434</v>
      </c>
      <c r="I108" s="41">
        <f>H108/26289</f>
        <v>1.6508805964471834E-2</v>
      </c>
      <c r="J108" s="37">
        <f>IF(D108=0, "-", IF((B108-D108)/D108&lt;10, (B108-D108)/D108, "&gt;999%"))</f>
        <v>0.38636363636363635</v>
      </c>
      <c r="K108" s="38">
        <f>IF(H108=0, "-", IF((F108-H108)/H108&lt;10, (F108-H108)/H108, "&gt;999%"))</f>
        <v>0.10599078341013825</v>
      </c>
    </row>
    <row r="109" spans="1:11" x14ac:dyDescent="0.2">
      <c r="B109" s="83"/>
      <c r="D109" s="83"/>
      <c r="F109" s="83"/>
      <c r="H109" s="83"/>
    </row>
    <row r="110" spans="1:11" s="43" customFormat="1" x14ac:dyDescent="0.2">
      <c r="A110" s="162" t="s">
        <v>566</v>
      </c>
      <c r="B110" s="71">
        <v>1960</v>
      </c>
      <c r="C110" s="40">
        <f>B110/10016</f>
        <v>0.19568690095846644</v>
      </c>
      <c r="D110" s="71">
        <v>1593</v>
      </c>
      <c r="E110" s="41">
        <f>D110/9514</f>
        <v>0.16743746058440193</v>
      </c>
      <c r="F110" s="77">
        <v>5008</v>
      </c>
      <c r="G110" s="42">
        <f>F110/26003</f>
        <v>0.19259316232742377</v>
      </c>
      <c r="H110" s="71">
        <v>4470</v>
      </c>
      <c r="I110" s="41">
        <f>H110/26289</f>
        <v>0.17003309368937577</v>
      </c>
      <c r="J110" s="37">
        <f>IF(D110=0, "-", IF((B110-D110)/D110&lt;10, (B110-D110)/D110, "&gt;999%"))</f>
        <v>0.23038292529817953</v>
      </c>
      <c r="K110" s="38">
        <f>IF(H110=0, "-", IF((F110-H110)/H110&lt;10, (F110-H110)/H110, "&gt;999%"))</f>
        <v>0.12035794183445191</v>
      </c>
    </row>
    <row r="111" spans="1:11" x14ac:dyDescent="0.2">
      <c r="B111" s="83"/>
      <c r="D111" s="83"/>
      <c r="F111" s="83"/>
      <c r="H111" s="83"/>
    </row>
    <row r="112" spans="1:11" ht="15.75" x14ac:dyDescent="0.25">
      <c r="A112" s="164" t="s">
        <v>119</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151</v>
      </c>
      <c r="B114" s="61" t="s">
        <v>12</v>
      </c>
      <c r="C114" s="62" t="s">
        <v>13</v>
      </c>
      <c r="D114" s="61" t="s">
        <v>12</v>
      </c>
      <c r="E114" s="63" t="s">
        <v>13</v>
      </c>
      <c r="F114" s="62" t="s">
        <v>12</v>
      </c>
      <c r="G114" s="62" t="s">
        <v>13</v>
      </c>
      <c r="H114" s="61" t="s">
        <v>12</v>
      </c>
      <c r="I114" s="63" t="s">
        <v>13</v>
      </c>
      <c r="J114" s="61"/>
      <c r="K114" s="63"/>
    </row>
    <row r="115" spans="1:11" x14ac:dyDescent="0.2">
      <c r="A115" s="7" t="s">
        <v>394</v>
      </c>
      <c r="B115" s="65">
        <v>0</v>
      </c>
      <c r="C115" s="34">
        <f>IF(B139=0, "-", B115/B139)</f>
        <v>0</v>
      </c>
      <c r="D115" s="65">
        <v>0</v>
      </c>
      <c r="E115" s="9">
        <f>IF(D139=0, "-", D115/D139)</f>
        <v>0</v>
      </c>
      <c r="F115" s="81">
        <v>0</v>
      </c>
      <c r="G115" s="34">
        <f>IF(F139=0, "-", F115/F139)</f>
        <v>0</v>
      </c>
      <c r="H115" s="65">
        <v>1</v>
      </c>
      <c r="I115" s="9">
        <f>IF(H139=0, "-", H115/H139)</f>
        <v>3.7313432835820896E-4</v>
      </c>
      <c r="J115" s="8" t="str">
        <f t="shared" ref="J115:J137" si="10">IF(D115=0, "-", IF((B115-D115)/D115&lt;10, (B115-D115)/D115, "&gt;999%"))</f>
        <v>-</v>
      </c>
      <c r="K115" s="9">
        <f t="shared" ref="K115:K137" si="11">IF(H115=0, "-", IF((F115-H115)/H115&lt;10, (F115-H115)/H115, "&gt;999%"))</f>
        <v>-1</v>
      </c>
    </row>
    <row r="116" spans="1:11" x14ac:dyDescent="0.2">
      <c r="A116" s="7" t="s">
        <v>395</v>
      </c>
      <c r="B116" s="65">
        <v>33</v>
      </c>
      <c r="C116" s="34">
        <f>IF(B139=0, "-", B116/B139)</f>
        <v>3.151862464183381E-2</v>
      </c>
      <c r="D116" s="65">
        <v>83</v>
      </c>
      <c r="E116" s="9">
        <f>IF(D139=0, "-", D116/D139)</f>
        <v>8.45213849287169E-2</v>
      </c>
      <c r="F116" s="81">
        <v>185</v>
      </c>
      <c r="G116" s="34">
        <f>IF(F139=0, "-", F116/F139)</f>
        <v>6.1339522546419098E-2</v>
      </c>
      <c r="H116" s="65">
        <v>213</v>
      </c>
      <c r="I116" s="9">
        <f>IF(H139=0, "-", H116/H139)</f>
        <v>7.9477611940298509E-2</v>
      </c>
      <c r="J116" s="8">
        <f t="shared" si="10"/>
        <v>-0.60240963855421692</v>
      </c>
      <c r="K116" s="9">
        <f t="shared" si="11"/>
        <v>-0.13145539906103287</v>
      </c>
    </row>
    <row r="117" spans="1:11" x14ac:dyDescent="0.2">
      <c r="A117" s="7" t="s">
        <v>396</v>
      </c>
      <c r="B117" s="65">
        <v>0</v>
      </c>
      <c r="C117" s="34">
        <f>IF(B139=0, "-", B117/B139)</f>
        <v>0</v>
      </c>
      <c r="D117" s="65">
        <v>4</v>
      </c>
      <c r="E117" s="9">
        <f>IF(D139=0, "-", D117/D139)</f>
        <v>4.0733197556008143E-3</v>
      </c>
      <c r="F117" s="81">
        <v>0</v>
      </c>
      <c r="G117" s="34">
        <f>IF(F139=0, "-", F117/F139)</f>
        <v>0</v>
      </c>
      <c r="H117" s="65">
        <v>10</v>
      </c>
      <c r="I117" s="9">
        <f>IF(H139=0, "-", H117/H139)</f>
        <v>3.7313432835820895E-3</v>
      </c>
      <c r="J117" s="8">
        <f t="shared" si="10"/>
        <v>-1</v>
      </c>
      <c r="K117" s="9">
        <f t="shared" si="11"/>
        <v>-1</v>
      </c>
    </row>
    <row r="118" spans="1:11" x14ac:dyDescent="0.2">
      <c r="A118" s="7" t="s">
        <v>397</v>
      </c>
      <c r="B118" s="65">
        <v>35</v>
      </c>
      <c r="C118" s="34">
        <f>IF(B139=0, "-", B118/B139)</f>
        <v>3.3428844317096466E-2</v>
      </c>
      <c r="D118" s="65">
        <v>42</v>
      </c>
      <c r="E118" s="9">
        <f>IF(D139=0, "-", D118/D139)</f>
        <v>4.2769857433808553E-2</v>
      </c>
      <c r="F118" s="81">
        <v>107</v>
      </c>
      <c r="G118" s="34">
        <f>IF(F139=0, "-", F118/F139)</f>
        <v>3.5477453580901853E-2</v>
      </c>
      <c r="H118" s="65">
        <v>79</v>
      </c>
      <c r="I118" s="9">
        <f>IF(H139=0, "-", H118/H139)</f>
        <v>2.9477611940298507E-2</v>
      </c>
      <c r="J118" s="8">
        <f t="shared" si="10"/>
        <v>-0.16666666666666666</v>
      </c>
      <c r="K118" s="9">
        <f t="shared" si="11"/>
        <v>0.35443037974683544</v>
      </c>
    </row>
    <row r="119" spans="1:11" x14ac:dyDescent="0.2">
      <c r="A119" s="7" t="s">
        <v>398</v>
      </c>
      <c r="B119" s="65">
        <v>28</v>
      </c>
      <c r="C119" s="34">
        <f>IF(B139=0, "-", B119/B139)</f>
        <v>2.6743075453677174E-2</v>
      </c>
      <c r="D119" s="65">
        <v>26</v>
      </c>
      <c r="E119" s="9">
        <f>IF(D139=0, "-", D119/D139)</f>
        <v>2.6476578411405296E-2</v>
      </c>
      <c r="F119" s="81">
        <v>71</v>
      </c>
      <c r="G119" s="34">
        <f>IF(F139=0, "-", F119/F139)</f>
        <v>2.3541114058355437E-2</v>
      </c>
      <c r="H119" s="65">
        <v>127</v>
      </c>
      <c r="I119" s="9">
        <f>IF(H139=0, "-", H119/H139)</f>
        <v>4.7388059701492534E-2</v>
      </c>
      <c r="J119" s="8">
        <f t="shared" si="10"/>
        <v>7.6923076923076927E-2</v>
      </c>
      <c r="K119" s="9">
        <f t="shared" si="11"/>
        <v>-0.44094488188976377</v>
      </c>
    </row>
    <row r="120" spans="1:11" x14ac:dyDescent="0.2">
      <c r="A120" s="7" t="s">
        <v>399</v>
      </c>
      <c r="B120" s="65">
        <v>52</v>
      </c>
      <c r="C120" s="34">
        <f>IF(B139=0, "-", B120/B139)</f>
        <v>4.9665711556829036E-2</v>
      </c>
      <c r="D120" s="65">
        <v>172</v>
      </c>
      <c r="E120" s="9">
        <f>IF(D139=0, "-", D120/D139)</f>
        <v>0.17515274949083504</v>
      </c>
      <c r="F120" s="81">
        <v>249</v>
      </c>
      <c r="G120" s="34">
        <f>IF(F139=0, "-", F120/F139)</f>
        <v>8.2559681697612727E-2</v>
      </c>
      <c r="H120" s="65">
        <v>372</v>
      </c>
      <c r="I120" s="9">
        <f>IF(H139=0, "-", H120/H139)</f>
        <v>0.13880597014925372</v>
      </c>
      <c r="J120" s="8">
        <f t="shared" si="10"/>
        <v>-0.69767441860465118</v>
      </c>
      <c r="K120" s="9">
        <f t="shared" si="11"/>
        <v>-0.33064516129032256</v>
      </c>
    </row>
    <row r="121" spans="1:11" x14ac:dyDescent="0.2">
      <c r="A121" s="7" t="s">
        <v>400</v>
      </c>
      <c r="B121" s="65">
        <v>27</v>
      </c>
      <c r="C121" s="34">
        <f>IF(B139=0, "-", B121/B139)</f>
        <v>2.5787965616045846E-2</v>
      </c>
      <c r="D121" s="65">
        <v>29</v>
      </c>
      <c r="E121" s="9">
        <f>IF(D139=0, "-", D121/D139)</f>
        <v>2.9531568228105907E-2</v>
      </c>
      <c r="F121" s="81">
        <v>39</v>
      </c>
      <c r="G121" s="34">
        <f>IF(F139=0, "-", F121/F139)</f>
        <v>1.2931034482758621E-2</v>
      </c>
      <c r="H121" s="65">
        <v>66</v>
      </c>
      <c r="I121" s="9">
        <f>IF(H139=0, "-", H121/H139)</f>
        <v>2.4626865671641792E-2</v>
      </c>
      <c r="J121" s="8">
        <f t="shared" si="10"/>
        <v>-6.8965517241379309E-2</v>
      </c>
      <c r="K121" s="9">
        <f t="shared" si="11"/>
        <v>-0.40909090909090912</v>
      </c>
    </row>
    <row r="122" spans="1:11" x14ac:dyDescent="0.2">
      <c r="A122" s="7" t="s">
        <v>401</v>
      </c>
      <c r="B122" s="65">
        <v>4</v>
      </c>
      <c r="C122" s="34">
        <f>IF(B139=0, "-", B122/B139)</f>
        <v>3.8204393505253103E-3</v>
      </c>
      <c r="D122" s="65">
        <v>9</v>
      </c>
      <c r="E122" s="9">
        <f>IF(D139=0, "-", D122/D139)</f>
        <v>9.1649694501018328E-3</v>
      </c>
      <c r="F122" s="81">
        <v>18</v>
      </c>
      <c r="G122" s="34">
        <f>IF(F139=0, "-", F122/F139)</f>
        <v>5.9681697612732091E-3</v>
      </c>
      <c r="H122" s="65">
        <v>31</v>
      </c>
      <c r="I122" s="9">
        <f>IF(H139=0, "-", H122/H139)</f>
        <v>1.1567164179104477E-2</v>
      </c>
      <c r="J122" s="8">
        <f t="shared" si="10"/>
        <v>-0.55555555555555558</v>
      </c>
      <c r="K122" s="9">
        <f t="shared" si="11"/>
        <v>-0.41935483870967744</v>
      </c>
    </row>
    <row r="123" spans="1:11" x14ac:dyDescent="0.2">
      <c r="A123" s="7" t="s">
        <v>402</v>
      </c>
      <c r="B123" s="65">
        <v>14</v>
      </c>
      <c r="C123" s="34">
        <f>IF(B139=0, "-", B123/B139)</f>
        <v>1.3371537726838587E-2</v>
      </c>
      <c r="D123" s="65">
        <v>41</v>
      </c>
      <c r="E123" s="9">
        <f>IF(D139=0, "-", D123/D139)</f>
        <v>4.1751527494908347E-2</v>
      </c>
      <c r="F123" s="81">
        <v>22</v>
      </c>
      <c r="G123" s="34">
        <f>IF(F139=0, "-", F123/F139)</f>
        <v>7.2944297082228118E-3</v>
      </c>
      <c r="H123" s="65">
        <v>165</v>
      </c>
      <c r="I123" s="9">
        <f>IF(H139=0, "-", H123/H139)</f>
        <v>6.1567164179104475E-2</v>
      </c>
      <c r="J123" s="8">
        <f t="shared" si="10"/>
        <v>-0.65853658536585369</v>
      </c>
      <c r="K123" s="9">
        <f t="shared" si="11"/>
        <v>-0.8666666666666667</v>
      </c>
    </row>
    <row r="124" spans="1:11" x14ac:dyDescent="0.2">
      <c r="A124" s="7" t="s">
        <v>403</v>
      </c>
      <c r="B124" s="65">
        <v>11</v>
      </c>
      <c r="C124" s="34">
        <f>IF(B139=0, "-", B124/B139)</f>
        <v>1.0506208213944603E-2</v>
      </c>
      <c r="D124" s="65">
        <v>6</v>
      </c>
      <c r="E124" s="9">
        <f>IF(D139=0, "-", D124/D139)</f>
        <v>6.1099796334012219E-3</v>
      </c>
      <c r="F124" s="81">
        <v>44</v>
      </c>
      <c r="G124" s="34">
        <f>IF(F139=0, "-", F124/F139)</f>
        <v>1.4588859416445624E-2</v>
      </c>
      <c r="H124" s="65">
        <v>22</v>
      </c>
      <c r="I124" s="9">
        <f>IF(H139=0, "-", H124/H139)</f>
        <v>8.2089552238805968E-3</v>
      </c>
      <c r="J124" s="8">
        <f t="shared" si="10"/>
        <v>0.83333333333333337</v>
      </c>
      <c r="K124" s="9">
        <f t="shared" si="11"/>
        <v>1</v>
      </c>
    </row>
    <row r="125" spans="1:11" x14ac:dyDescent="0.2">
      <c r="A125" s="7" t="s">
        <v>404</v>
      </c>
      <c r="B125" s="65">
        <v>45</v>
      </c>
      <c r="C125" s="34">
        <f>IF(B139=0, "-", B125/B139)</f>
        <v>4.2979942693409739E-2</v>
      </c>
      <c r="D125" s="65">
        <v>37</v>
      </c>
      <c r="E125" s="9">
        <f>IF(D139=0, "-", D125/D139)</f>
        <v>3.7678207739307537E-2</v>
      </c>
      <c r="F125" s="81">
        <v>99</v>
      </c>
      <c r="G125" s="34">
        <f>IF(F139=0, "-", F125/F139)</f>
        <v>3.282493368700265E-2</v>
      </c>
      <c r="H125" s="65">
        <v>123</v>
      </c>
      <c r="I125" s="9">
        <f>IF(H139=0, "-", H125/H139)</f>
        <v>4.5895522388059704E-2</v>
      </c>
      <c r="J125" s="8">
        <f t="shared" si="10"/>
        <v>0.21621621621621623</v>
      </c>
      <c r="K125" s="9">
        <f t="shared" si="11"/>
        <v>-0.1951219512195122</v>
      </c>
    </row>
    <row r="126" spans="1:11" x14ac:dyDescent="0.2">
      <c r="A126" s="7" t="s">
        <v>405</v>
      </c>
      <c r="B126" s="65">
        <v>55</v>
      </c>
      <c r="C126" s="34">
        <f>IF(B139=0, "-", B126/B139)</f>
        <v>5.253104106972302E-2</v>
      </c>
      <c r="D126" s="65">
        <v>58</v>
      </c>
      <c r="E126" s="9">
        <f>IF(D139=0, "-", D126/D139)</f>
        <v>5.9063136456211814E-2</v>
      </c>
      <c r="F126" s="81">
        <v>161</v>
      </c>
      <c r="G126" s="34">
        <f>IF(F139=0, "-", F126/F139)</f>
        <v>5.3381962864721487E-2</v>
      </c>
      <c r="H126" s="65">
        <v>138</v>
      </c>
      <c r="I126" s="9">
        <f>IF(H139=0, "-", H126/H139)</f>
        <v>5.1492537313432833E-2</v>
      </c>
      <c r="J126" s="8">
        <f t="shared" si="10"/>
        <v>-5.1724137931034482E-2</v>
      </c>
      <c r="K126" s="9">
        <f t="shared" si="11"/>
        <v>0.16666666666666666</v>
      </c>
    </row>
    <row r="127" spans="1:11" x14ac:dyDescent="0.2">
      <c r="A127" s="7" t="s">
        <v>406</v>
      </c>
      <c r="B127" s="65">
        <v>1</v>
      </c>
      <c r="C127" s="34">
        <f>IF(B139=0, "-", B127/B139)</f>
        <v>9.5510983763132757E-4</v>
      </c>
      <c r="D127" s="65">
        <v>36</v>
      </c>
      <c r="E127" s="9">
        <f>IF(D139=0, "-", D127/D139)</f>
        <v>3.6659877800407331E-2</v>
      </c>
      <c r="F127" s="81">
        <v>1</v>
      </c>
      <c r="G127" s="34">
        <f>IF(F139=0, "-", F127/F139)</f>
        <v>3.3156498673740051E-4</v>
      </c>
      <c r="H127" s="65">
        <v>101</v>
      </c>
      <c r="I127" s="9">
        <f>IF(H139=0, "-", H127/H139)</f>
        <v>3.7686567164179105E-2</v>
      </c>
      <c r="J127" s="8">
        <f t="shared" si="10"/>
        <v>-0.97222222222222221</v>
      </c>
      <c r="K127" s="9">
        <f t="shared" si="11"/>
        <v>-0.99009900990099009</v>
      </c>
    </row>
    <row r="128" spans="1:11" x14ac:dyDescent="0.2">
      <c r="A128" s="7" t="s">
        <v>407</v>
      </c>
      <c r="B128" s="65">
        <v>133</v>
      </c>
      <c r="C128" s="34">
        <f>IF(B139=0, "-", B128/B139)</f>
        <v>0.12702960840496658</v>
      </c>
      <c r="D128" s="65">
        <v>73</v>
      </c>
      <c r="E128" s="9">
        <f>IF(D139=0, "-", D128/D139)</f>
        <v>7.4338085539714868E-2</v>
      </c>
      <c r="F128" s="81">
        <v>249</v>
      </c>
      <c r="G128" s="34">
        <f>IF(F139=0, "-", F128/F139)</f>
        <v>8.2559681697612727E-2</v>
      </c>
      <c r="H128" s="65">
        <v>162</v>
      </c>
      <c r="I128" s="9">
        <f>IF(H139=0, "-", H128/H139)</f>
        <v>6.044776119402985E-2</v>
      </c>
      <c r="J128" s="8">
        <f t="shared" si="10"/>
        <v>0.82191780821917804</v>
      </c>
      <c r="K128" s="9">
        <f t="shared" si="11"/>
        <v>0.53703703703703709</v>
      </c>
    </row>
    <row r="129" spans="1:11" x14ac:dyDescent="0.2">
      <c r="A129" s="7" t="s">
        <v>408</v>
      </c>
      <c r="B129" s="65">
        <v>0</v>
      </c>
      <c r="C129" s="34">
        <f>IF(B139=0, "-", B129/B139)</f>
        <v>0</v>
      </c>
      <c r="D129" s="65">
        <v>0</v>
      </c>
      <c r="E129" s="9">
        <f>IF(D139=0, "-", D129/D139)</f>
        <v>0</v>
      </c>
      <c r="F129" s="81">
        <v>0</v>
      </c>
      <c r="G129" s="34">
        <f>IF(F139=0, "-", F129/F139)</f>
        <v>0</v>
      </c>
      <c r="H129" s="65">
        <v>4</v>
      </c>
      <c r="I129" s="9">
        <f>IF(H139=0, "-", H129/H139)</f>
        <v>1.4925373134328358E-3</v>
      </c>
      <c r="J129" s="8" t="str">
        <f t="shared" si="10"/>
        <v>-</v>
      </c>
      <c r="K129" s="9">
        <f t="shared" si="11"/>
        <v>-1</v>
      </c>
    </row>
    <row r="130" spans="1:11" x14ac:dyDescent="0.2">
      <c r="A130" s="7" t="s">
        <v>409</v>
      </c>
      <c r="B130" s="65">
        <v>7</v>
      </c>
      <c r="C130" s="34">
        <f>IF(B139=0, "-", B130/B139)</f>
        <v>6.6857688634192934E-3</v>
      </c>
      <c r="D130" s="65">
        <v>15</v>
      </c>
      <c r="E130" s="9">
        <f>IF(D139=0, "-", D130/D139)</f>
        <v>1.5274949083503055E-2</v>
      </c>
      <c r="F130" s="81">
        <v>11</v>
      </c>
      <c r="G130" s="34">
        <f>IF(F139=0, "-", F130/F139)</f>
        <v>3.6472148541114059E-3</v>
      </c>
      <c r="H130" s="65">
        <v>41</v>
      </c>
      <c r="I130" s="9">
        <f>IF(H139=0, "-", H130/H139)</f>
        <v>1.5298507462686567E-2</v>
      </c>
      <c r="J130" s="8">
        <f t="shared" si="10"/>
        <v>-0.53333333333333333</v>
      </c>
      <c r="K130" s="9">
        <f t="shared" si="11"/>
        <v>-0.73170731707317072</v>
      </c>
    </row>
    <row r="131" spans="1:11" x14ac:dyDescent="0.2">
      <c r="A131" s="7" t="s">
        <v>410</v>
      </c>
      <c r="B131" s="65">
        <v>13</v>
      </c>
      <c r="C131" s="34">
        <f>IF(B139=0, "-", B131/B139)</f>
        <v>1.2416427889207259E-2</v>
      </c>
      <c r="D131" s="65">
        <v>2</v>
      </c>
      <c r="E131" s="9">
        <f>IF(D139=0, "-", D131/D139)</f>
        <v>2.0366598778004071E-3</v>
      </c>
      <c r="F131" s="81">
        <v>46</v>
      </c>
      <c r="G131" s="34">
        <f>IF(F139=0, "-", F131/F139)</f>
        <v>1.5251989389920425E-2</v>
      </c>
      <c r="H131" s="65">
        <v>11</v>
      </c>
      <c r="I131" s="9">
        <f>IF(H139=0, "-", H131/H139)</f>
        <v>4.1044776119402984E-3</v>
      </c>
      <c r="J131" s="8">
        <f t="shared" si="10"/>
        <v>5.5</v>
      </c>
      <c r="K131" s="9">
        <f t="shared" si="11"/>
        <v>3.1818181818181817</v>
      </c>
    </row>
    <row r="132" spans="1:11" x14ac:dyDescent="0.2">
      <c r="A132" s="7" t="s">
        <v>411</v>
      </c>
      <c r="B132" s="65">
        <v>126</v>
      </c>
      <c r="C132" s="34">
        <f>IF(B139=0, "-", B132/B139)</f>
        <v>0.12034383954154727</v>
      </c>
      <c r="D132" s="65">
        <v>142</v>
      </c>
      <c r="E132" s="9">
        <f>IF(D139=0, "-", D132/D139)</f>
        <v>0.14460285132382891</v>
      </c>
      <c r="F132" s="81">
        <v>179</v>
      </c>
      <c r="G132" s="34">
        <f>IF(F139=0, "-", F132/F139)</f>
        <v>5.9350132625994693E-2</v>
      </c>
      <c r="H132" s="65">
        <v>211</v>
      </c>
      <c r="I132" s="9">
        <f>IF(H139=0, "-", H132/H139)</f>
        <v>7.8731343283582084E-2</v>
      </c>
      <c r="J132" s="8">
        <f t="shared" si="10"/>
        <v>-0.11267605633802817</v>
      </c>
      <c r="K132" s="9">
        <f t="shared" si="11"/>
        <v>-0.15165876777251186</v>
      </c>
    </row>
    <row r="133" spans="1:11" x14ac:dyDescent="0.2">
      <c r="A133" s="7" t="s">
        <v>412</v>
      </c>
      <c r="B133" s="65">
        <v>58</v>
      </c>
      <c r="C133" s="34">
        <f>IF(B139=0, "-", B133/B139)</f>
        <v>5.5396370582617004E-2</v>
      </c>
      <c r="D133" s="65">
        <v>35</v>
      </c>
      <c r="E133" s="9">
        <f>IF(D139=0, "-", D133/D139)</f>
        <v>3.5641547861507125E-2</v>
      </c>
      <c r="F133" s="81">
        <v>193</v>
      </c>
      <c r="G133" s="34">
        <f>IF(F139=0, "-", F133/F139)</f>
        <v>6.3992042440318309E-2</v>
      </c>
      <c r="H133" s="65">
        <v>111</v>
      </c>
      <c r="I133" s="9">
        <f>IF(H139=0, "-", H133/H139)</f>
        <v>4.1417910447761191E-2</v>
      </c>
      <c r="J133" s="8">
        <f t="shared" si="10"/>
        <v>0.65714285714285714</v>
      </c>
      <c r="K133" s="9">
        <f t="shared" si="11"/>
        <v>0.73873873873873874</v>
      </c>
    </row>
    <row r="134" spans="1:11" x14ac:dyDescent="0.2">
      <c r="A134" s="7" t="s">
        <v>413</v>
      </c>
      <c r="B134" s="65">
        <v>33</v>
      </c>
      <c r="C134" s="34">
        <f>IF(B139=0, "-", B134/B139)</f>
        <v>3.151862464183381E-2</v>
      </c>
      <c r="D134" s="65">
        <v>7</v>
      </c>
      <c r="E134" s="9">
        <f>IF(D139=0, "-", D134/D139)</f>
        <v>7.1283095723014261E-3</v>
      </c>
      <c r="F134" s="81">
        <v>129</v>
      </c>
      <c r="G134" s="34">
        <f>IF(F139=0, "-", F134/F139)</f>
        <v>4.2771883289124665E-2</v>
      </c>
      <c r="H134" s="65">
        <v>17</v>
      </c>
      <c r="I134" s="9">
        <f>IF(H139=0, "-", H134/H139)</f>
        <v>6.3432835820895518E-3</v>
      </c>
      <c r="J134" s="8">
        <f t="shared" si="10"/>
        <v>3.7142857142857144</v>
      </c>
      <c r="K134" s="9">
        <f t="shared" si="11"/>
        <v>6.5882352941176467</v>
      </c>
    </row>
    <row r="135" spans="1:11" x14ac:dyDescent="0.2">
      <c r="A135" s="7" t="s">
        <v>414</v>
      </c>
      <c r="B135" s="65">
        <v>368</v>
      </c>
      <c r="C135" s="34">
        <f>IF(B139=0, "-", B135/B139)</f>
        <v>0.35148042024832854</v>
      </c>
      <c r="D135" s="65">
        <v>119</v>
      </c>
      <c r="E135" s="9">
        <f>IF(D139=0, "-", D135/D139)</f>
        <v>0.12118126272912423</v>
      </c>
      <c r="F135" s="81">
        <v>1200</v>
      </c>
      <c r="G135" s="34">
        <f>IF(F139=0, "-", F135/F139)</f>
        <v>0.39787798408488062</v>
      </c>
      <c r="H135" s="65">
        <v>568</v>
      </c>
      <c r="I135" s="9">
        <f>IF(H139=0, "-", H135/H139)</f>
        <v>0.21194029850746268</v>
      </c>
      <c r="J135" s="8">
        <f t="shared" si="10"/>
        <v>2.0924369747899161</v>
      </c>
      <c r="K135" s="9">
        <f t="shared" si="11"/>
        <v>1.1126760563380282</v>
      </c>
    </row>
    <row r="136" spans="1:11" x14ac:dyDescent="0.2">
      <c r="A136" s="7" t="s">
        <v>415</v>
      </c>
      <c r="B136" s="65">
        <v>0</v>
      </c>
      <c r="C136" s="34">
        <f>IF(B139=0, "-", B136/B139)</f>
        <v>0</v>
      </c>
      <c r="D136" s="65">
        <v>1</v>
      </c>
      <c r="E136" s="9">
        <f>IF(D139=0, "-", D136/D139)</f>
        <v>1.0183299389002036E-3</v>
      </c>
      <c r="F136" s="81">
        <v>0</v>
      </c>
      <c r="G136" s="34">
        <f>IF(F139=0, "-", F136/F139)</f>
        <v>0</v>
      </c>
      <c r="H136" s="65">
        <v>1</v>
      </c>
      <c r="I136" s="9">
        <f>IF(H139=0, "-", H136/H139)</f>
        <v>3.7313432835820896E-4</v>
      </c>
      <c r="J136" s="8">
        <f t="shared" si="10"/>
        <v>-1</v>
      </c>
      <c r="K136" s="9">
        <f t="shared" si="11"/>
        <v>-1</v>
      </c>
    </row>
    <row r="137" spans="1:11" x14ac:dyDescent="0.2">
      <c r="A137" s="7" t="s">
        <v>416</v>
      </c>
      <c r="B137" s="65">
        <v>4</v>
      </c>
      <c r="C137" s="34">
        <f>IF(B139=0, "-", B137/B139)</f>
        <v>3.8204393505253103E-3</v>
      </c>
      <c r="D137" s="65">
        <v>45</v>
      </c>
      <c r="E137" s="9">
        <f>IF(D139=0, "-", D137/D139)</f>
        <v>4.5824847250509164E-2</v>
      </c>
      <c r="F137" s="81">
        <v>13</v>
      </c>
      <c r="G137" s="34">
        <f>IF(F139=0, "-", F137/F139)</f>
        <v>4.3103448275862068E-3</v>
      </c>
      <c r="H137" s="65">
        <v>106</v>
      </c>
      <c r="I137" s="9">
        <f>IF(H139=0, "-", H137/H139)</f>
        <v>3.9552238805970148E-2</v>
      </c>
      <c r="J137" s="8">
        <f t="shared" si="10"/>
        <v>-0.91111111111111109</v>
      </c>
      <c r="K137" s="9">
        <f t="shared" si="11"/>
        <v>-0.87735849056603776</v>
      </c>
    </row>
    <row r="138" spans="1:11" x14ac:dyDescent="0.2">
      <c r="A138" s="2"/>
      <c r="B138" s="68"/>
      <c r="C138" s="33"/>
      <c r="D138" s="68"/>
      <c r="E138" s="6"/>
      <c r="F138" s="82"/>
      <c r="G138" s="33"/>
      <c r="H138" s="68"/>
      <c r="I138" s="6"/>
      <c r="J138" s="5"/>
      <c r="K138" s="6"/>
    </row>
    <row r="139" spans="1:11" s="43" customFormat="1" x14ac:dyDescent="0.2">
      <c r="A139" s="162" t="s">
        <v>565</v>
      </c>
      <c r="B139" s="71">
        <f>SUM(B115:B138)</f>
        <v>1047</v>
      </c>
      <c r="C139" s="40">
        <f>B139/10016</f>
        <v>0.10453274760383387</v>
      </c>
      <c r="D139" s="71">
        <f>SUM(D115:D138)</f>
        <v>982</v>
      </c>
      <c r="E139" s="41">
        <f>D139/9514</f>
        <v>0.10321631280218625</v>
      </c>
      <c r="F139" s="77">
        <f>SUM(F115:F138)</f>
        <v>3016</v>
      </c>
      <c r="G139" s="42">
        <f>F139/26003</f>
        <v>0.1159866169288159</v>
      </c>
      <c r="H139" s="71">
        <f>SUM(H115:H138)</f>
        <v>2680</v>
      </c>
      <c r="I139" s="41">
        <f>H139/26289</f>
        <v>0.10194377876678459</v>
      </c>
      <c r="J139" s="37">
        <f>IF(D139=0, "-", IF((B139-D139)/D139&lt;10, (B139-D139)/D139, "&gt;999%"))</f>
        <v>6.6191446028513234E-2</v>
      </c>
      <c r="K139" s="38">
        <f>IF(H139=0, "-", IF((F139-H139)/H139&lt;10, (F139-H139)/H139, "&gt;999%"))</f>
        <v>0.1253731343283582</v>
      </c>
    </row>
    <row r="140" spans="1:11" x14ac:dyDescent="0.2">
      <c r="B140" s="83"/>
      <c r="D140" s="83"/>
      <c r="F140" s="83"/>
      <c r="H140" s="83"/>
    </row>
    <row r="141" spans="1:11" x14ac:dyDescent="0.2">
      <c r="A141" s="163" t="s">
        <v>152</v>
      </c>
      <c r="B141" s="61" t="s">
        <v>12</v>
      </c>
      <c r="C141" s="62" t="s">
        <v>13</v>
      </c>
      <c r="D141" s="61" t="s">
        <v>12</v>
      </c>
      <c r="E141" s="63" t="s">
        <v>13</v>
      </c>
      <c r="F141" s="62" t="s">
        <v>12</v>
      </c>
      <c r="G141" s="62" t="s">
        <v>13</v>
      </c>
      <c r="H141" s="61" t="s">
        <v>12</v>
      </c>
      <c r="I141" s="63" t="s">
        <v>13</v>
      </c>
      <c r="J141" s="61"/>
      <c r="K141" s="63"/>
    </row>
    <row r="142" spans="1:11" x14ac:dyDescent="0.2">
      <c r="A142" s="7" t="s">
        <v>417</v>
      </c>
      <c r="B142" s="65">
        <v>5</v>
      </c>
      <c r="C142" s="34">
        <f>IF(B163=0, "-", B142/B163)</f>
        <v>4.2735042735042736E-2</v>
      </c>
      <c r="D142" s="65">
        <v>3</v>
      </c>
      <c r="E142" s="9">
        <f>IF(D163=0, "-", D142/D163)</f>
        <v>3.0612244897959183E-2</v>
      </c>
      <c r="F142" s="81">
        <v>5</v>
      </c>
      <c r="G142" s="34">
        <f>IF(F163=0, "-", F142/F163)</f>
        <v>1.7301038062283738E-2</v>
      </c>
      <c r="H142" s="65">
        <v>5</v>
      </c>
      <c r="I142" s="9">
        <f>IF(H163=0, "-", H142/H163)</f>
        <v>1.5923566878980892E-2</v>
      </c>
      <c r="J142" s="8">
        <f t="shared" ref="J142:J161" si="12">IF(D142=0, "-", IF((B142-D142)/D142&lt;10, (B142-D142)/D142, "&gt;999%"))</f>
        <v>0.66666666666666663</v>
      </c>
      <c r="K142" s="9">
        <f t="shared" ref="K142:K161" si="13">IF(H142=0, "-", IF((F142-H142)/H142&lt;10, (F142-H142)/H142, "&gt;999%"))</f>
        <v>0</v>
      </c>
    </row>
    <row r="143" spans="1:11" x14ac:dyDescent="0.2">
      <c r="A143" s="7" t="s">
        <v>418</v>
      </c>
      <c r="B143" s="65">
        <v>3</v>
      </c>
      <c r="C143" s="34">
        <f>IF(B163=0, "-", B143/B163)</f>
        <v>2.564102564102564E-2</v>
      </c>
      <c r="D143" s="65">
        <v>7</v>
      </c>
      <c r="E143" s="9">
        <f>IF(D163=0, "-", D143/D163)</f>
        <v>7.1428571428571425E-2</v>
      </c>
      <c r="F143" s="81">
        <v>9</v>
      </c>
      <c r="G143" s="34">
        <f>IF(F163=0, "-", F143/F163)</f>
        <v>3.1141868512110725E-2</v>
      </c>
      <c r="H143" s="65">
        <v>22</v>
      </c>
      <c r="I143" s="9">
        <f>IF(H163=0, "-", H143/H163)</f>
        <v>7.0063694267515922E-2</v>
      </c>
      <c r="J143" s="8">
        <f t="shared" si="12"/>
        <v>-0.5714285714285714</v>
      </c>
      <c r="K143" s="9">
        <f t="shared" si="13"/>
        <v>-0.59090909090909094</v>
      </c>
    </row>
    <row r="144" spans="1:11" x14ac:dyDescent="0.2">
      <c r="A144" s="7" t="s">
        <v>419</v>
      </c>
      <c r="B144" s="65">
        <v>1</v>
      </c>
      <c r="C144" s="34">
        <f>IF(B163=0, "-", B144/B163)</f>
        <v>8.5470085470085479E-3</v>
      </c>
      <c r="D144" s="65">
        <v>0</v>
      </c>
      <c r="E144" s="9">
        <f>IF(D163=0, "-", D144/D163)</f>
        <v>0</v>
      </c>
      <c r="F144" s="81">
        <v>4</v>
      </c>
      <c r="G144" s="34">
        <f>IF(F163=0, "-", F144/F163)</f>
        <v>1.384083044982699E-2</v>
      </c>
      <c r="H144" s="65">
        <v>0</v>
      </c>
      <c r="I144" s="9">
        <f>IF(H163=0, "-", H144/H163)</f>
        <v>0</v>
      </c>
      <c r="J144" s="8" t="str">
        <f t="shared" si="12"/>
        <v>-</v>
      </c>
      <c r="K144" s="9" t="str">
        <f t="shared" si="13"/>
        <v>-</v>
      </c>
    </row>
    <row r="145" spans="1:11" x14ac:dyDescent="0.2">
      <c r="A145" s="7" t="s">
        <v>420</v>
      </c>
      <c r="B145" s="65">
        <v>20</v>
      </c>
      <c r="C145" s="34">
        <f>IF(B163=0, "-", B145/B163)</f>
        <v>0.17094017094017094</v>
      </c>
      <c r="D145" s="65">
        <v>6</v>
      </c>
      <c r="E145" s="9">
        <f>IF(D163=0, "-", D145/D163)</f>
        <v>6.1224489795918366E-2</v>
      </c>
      <c r="F145" s="81">
        <v>40</v>
      </c>
      <c r="G145" s="34">
        <f>IF(F163=0, "-", F145/F163)</f>
        <v>0.13840830449826991</v>
      </c>
      <c r="H145" s="65">
        <v>36</v>
      </c>
      <c r="I145" s="9">
        <f>IF(H163=0, "-", H145/H163)</f>
        <v>0.11464968152866242</v>
      </c>
      <c r="J145" s="8">
        <f t="shared" si="12"/>
        <v>2.3333333333333335</v>
      </c>
      <c r="K145" s="9">
        <f t="shared" si="13"/>
        <v>0.1111111111111111</v>
      </c>
    </row>
    <row r="146" spans="1:11" x14ac:dyDescent="0.2">
      <c r="A146" s="7" t="s">
        <v>421</v>
      </c>
      <c r="B146" s="65">
        <v>3</v>
      </c>
      <c r="C146" s="34">
        <f>IF(B163=0, "-", B146/B163)</f>
        <v>2.564102564102564E-2</v>
      </c>
      <c r="D146" s="65">
        <v>3</v>
      </c>
      <c r="E146" s="9">
        <f>IF(D163=0, "-", D146/D163)</f>
        <v>3.0612244897959183E-2</v>
      </c>
      <c r="F146" s="81">
        <v>7</v>
      </c>
      <c r="G146" s="34">
        <f>IF(F163=0, "-", F146/F163)</f>
        <v>2.4221453287197232E-2</v>
      </c>
      <c r="H146" s="65">
        <v>6</v>
      </c>
      <c r="I146" s="9">
        <f>IF(H163=0, "-", H146/H163)</f>
        <v>1.9108280254777069E-2</v>
      </c>
      <c r="J146" s="8">
        <f t="shared" si="12"/>
        <v>0</v>
      </c>
      <c r="K146" s="9">
        <f t="shared" si="13"/>
        <v>0.16666666666666666</v>
      </c>
    </row>
    <row r="147" spans="1:11" x14ac:dyDescent="0.2">
      <c r="A147" s="7" t="s">
        <v>422</v>
      </c>
      <c r="B147" s="65">
        <v>0</v>
      </c>
      <c r="C147" s="34">
        <f>IF(B163=0, "-", B147/B163)</f>
        <v>0</v>
      </c>
      <c r="D147" s="65">
        <v>2</v>
      </c>
      <c r="E147" s="9">
        <f>IF(D163=0, "-", D147/D163)</f>
        <v>2.0408163265306121E-2</v>
      </c>
      <c r="F147" s="81">
        <v>0</v>
      </c>
      <c r="G147" s="34">
        <f>IF(F163=0, "-", F147/F163)</f>
        <v>0</v>
      </c>
      <c r="H147" s="65">
        <v>5</v>
      </c>
      <c r="I147" s="9">
        <f>IF(H163=0, "-", H147/H163)</f>
        <v>1.5923566878980892E-2</v>
      </c>
      <c r="J147" s="8">
        <f t="shared" si="12"/>
        <v>-1</v>
      </c>
      <c r="K147" s="9">
        <f t="shared" si="13"/>
        <v>-1</v>
      </c>
    </row>
    <row r="148" spans="1:11" x14ac:dyDescent="0.2">
      <c r="A148" s="7" t="s">
        <v>423</v>
      </c>
      <c r="B148" s="65">
        <v>7</v>
      </c>
      <c r="C148" s="34">
        <f>IF(B163=0, "-", B148/B163)</f>
        <v>5.9829059829059832E-2</v>
      </c>
      <c r="D148" s="65">
        <v>3</v>
      </c>
      <c r="E148" s="9">
        <f>IF(D163=0, "-", D148/D163)</f>
        <v>3.0612244897959183E-2</v>
      </c>
      <c r="F148" s="81">
        <v>12</v>
      </c>
      <c r="G148" s="34">
        <f>IF(F163=0, "-", F148/F163)</f>
        <v>4.1522491349480967E-2</v>
      </c>
      <c r="H148" s="65">
        <v>3</v>
      </c>
      <c r="I148" s="9">
        <f>IF(H163=0, "-", H148/H163)</f>
        <v>9.5541401273885346E-3</v>
      </c>
      <c r="J148" s="8">
        <f t="shared" si="12"/>
        <v>1.3333333333333333</v>
      </c>
      <c r="K148" s="9">
        <f t="shared" si="13"/>
        <v>3</v>
      </c>
    </row>
    <row r="149" spans="1:11" x14ac:dyDescent="0.2">
      <c r="A149" s="7" t="s">
        <v>424</v>
      </c>
      <c r="B149" s="65">
        <v>0</v>
      </c>
      <c r="C149" s="34">
        <f>IF(B163=0, "-", B149/B163)</f>
        <v>0</v>
      </c>
      <c r="D149" s="65">
        <v>0</v>
      </c>
      <c r="E149" s="9">
        <f>IF(D163=0, "-", D149/D163)</f>
        <v>0</v>
      </c>
      <c r="F149" s="81">
        <v>1</v>
      </c>
      <c r="G149" s="34">
        <f>IF(F163=0, "-", F149/F163)</f>
        <v>3.4602076124567475E-3</v>
      </c>
      <c r="H149" s="65">
        <v>1</v>
      </c>
      <c r="I149" s="9">
        <f>IF(H163=0, "-", H149/H163)</f>
        <v>3.1847133757961785E-3</v>
      </c>
      <c r="J149" s="8" t="str">
        <f t="shared" si="12"/>
        <v>-</v>
      </c>
      <c r="K149" s="9">
        <f t="shared" si="13"/>
        <v>0</v>
      </c>
    </row>
    <row r="150" spans="1:11" x14ac:dyDescent="0.2">
      <c r="A150" s="7" t="s">
        <v>425</v>
      </c>
      <c r="B150" s="65">
        <v>5</v>
      </c>
      <c r="C150" s="34">
        <f>IF(B163=0, "-", B150/B163)</f>
        <v>4.2735042735042736E-2</v>
      </c>
      <c r="D150" s="65">
        <v>0</v>
      </c>
      <c r="E150" s="9">
        <f>IF(D163=0, "-", D150/D163)</f>
        <v>0</v>
      </c>
      <c r="F150" s="81">
        <v>10</v>
      </c>
      <c r="G150" s="34">
        <f>IF(F163=0, "-", F150/F163)</f>
        <v>3.4602076124567477E-2</v>
      </c>
      <c r="H150" s="65">
        <v>0</v>
      </c>
      <c r="I150" s="9">
        <f>IF(H163=0, "-", H150/H163)</f>
        <v>0</v>
      </c>
      <c r="J150" s="8" t="str">
        <f t="shared" si="12"/>
        <v>-</v>
      </c>
      <c r="K150" s="9" t="str">
        <f t="shared" si="13"/>
        <v>-</v>
      </c>
    </row>
    <row r="151" spans="1:11" x14ac:dyDescent="0.2">
      <c r="A151" s="7" t="s">
        <v>426</v>
      </c>
      <c r="B151" s="65">
        <v>17</v>
      </c>
      <c r="C151" s="34">
        <f>IF(B163=0, "-", B151/B163)</f>
        <v>0.14529914529914531</v>
      </c>
      <c r="D151" s="65">
        <v>11</v>
      </c>
      <c r="E151" s="9">
        <f>IF(D163=0, "-", D151/D163)</f>
        <v>0.11224489795918367</v>
      </c>
      <c r="F151" s="81">
        <v>37</v>
      </c>
      <c r="G151" s="34">
        <f>IF(F163=0, "-", F151/F163)</f>
        <v>0.12802768166089964</v>
      </c>
      <c r="H151" s="65">
        <v>47</v>
      </c>
      <c r="I151" s="9">
        <f>IF(H163=0, "-", H151/H163)</f>
        <v>0.14968152866242038</v>
      </c>
      <c r="J151" s="8">
        <f t="shared" si="12"/>
        <v>0.54545454545454541</v>
      </c>
      <c r="K151" s="9">
        <f t="shared" si="13"/>
        <v>-0.21276595744680851</v>
      </c>
    </row>
    <row r="152" spans="1:11" x14ac:dyDescent="0.2">
      <c r="A152" s="7" t="s">
        <v>427</v>
      </c>
      <c r="B152" s="65">
        <v>16</v>
      </c>
      <c r="C152" s="34">
        <f>IF(B163=0, "-", B152/B163)</f>
        <v>0.13675213675213677</v>
      </c>
      <c r="D152" s="65">
        <v>17</v>
      </c>
      <c r="E152" s="9">
        <f>IF(D163=0, "-", D152/D163)</f>
        <v>0.17346938775510204</v>
      </c>
      <c r="F152" s="81">
        <v>45</v>
      </c>
      <c r="G152" s="34">
        <f>IF(F163=0, "-", F152/F163)</f>
        <v>0.15570934256055363</v>
      </c>
      <c r="H152" s="65">
        <v>41</v>
      </c>
      <c r="I152" s="9">
        <f>IF(H163=0, "-", H152/H163)</f>
        <v>0.13057324840764331</v>
      </c>
      <c r="J152" s="8">
        <f t="shared" si="12"/>
        <v>-5.8823529411764705E-2</v>
      </c>
      <c r="K152" s="9">
        <f t="shared" si="13"/>
        <v>9.7560975609756101E-2</v>
      </c>
    </row>
    <row r="153" spans="1:11" x14ac:dyDescent="0.2">
      <c r="A153" s="7" t="s">
        <v>428</v>
      </c>
      <c r="B153" s="65">
        <v>4</v>
      </c>
      <c r="C153" s="34">
        <f>IF(B163=0, "-", B153/B163)</f>
        <v>3.4188034188034191E-2</v>
      </c>
      <c r="D153" s="65">
        <v>4</v>
      </c>
      <c r="E153" s="9">
        <f>IF(D163=0, "-", D153/D163)</f>
        <v>4.0816326530612242E-2</v>
      </c>
      <c r="F153" s="81">
        <v>11</v>
      </c>
      <c r="G153" s="34">
        <f>IF(F163=0, "-", F153/F163)</f>
        <v>3.8062283737024222E-2</v>
      </c>
      <c r="H153" s="65">
        <v>4</v>
      </c>
      <c r="I153" s="9">
        <f>IF(H163=0, "-", H153/H163)</f>
        <v>1.2738853503184714E-2</v>
      </c>
      <c r="J153" s="8">
        <f t="shared" si="12"/>
        <v>0</v>
      </c>
      <c r="K153" s="9">
        <f t="shared" si="13"/>
        <v>1.75</v>
      </c>
    </row>
    <row r="154" spans="1:11" x14ac:dyDescent="0.2">
      <c r="A154" s="7" t="s">
        <v>429</v>
      </c>
      <c r="B154" s="65">
        <v>12</v>
      </c>
      <c r="C154" s="34">
        <f>IF(B163=0, "-", B154/B163)</f>
        <v>0.10256410256410256</v>
      </c>
      <c r="D154" s="65">
        <v>6</v>
      </c>
      <c r="E154" s="9">
        <f>IF(D163=0, "-", D154/D163)</f>
        <v>6.1224489795918366E-2</v>
      </c>
      <c r="F154" s="81">
        <v>35</v>
      </c>
      <c r="G154" s="34">
        <f>IF(F163=0, "-", F154/F163)</f>
        <v>0.12110726643598616</v>
      </c>
      <c r="H154" s="65">
        <v>34</v>
      </c>
      <c r="I154" s="9">
        <f>IF(H163=0, "-", H154/H163)</f>
        <v>0.10828025477707007</v>
      </c>
      <c r="J154" s="8">
        <f t="shared" si="12"/>
        <v>1</v>
      </c>
      <c r="K154" s="9">
        <f t="shared" si="13"/>
        <v>2.9411764705882353E-2</v>
      </c>
    </row>
    <row r="155" spans="1:11" x14ac:dyDescent="0.2">
      <c r="A155" s="7" t="s">
        <v>430</v>
      </c>
      <c r="B155" s="65">
        <v>5</v>
      </c>
      <c r="C155" s="34">
        <f>IF(B163=0, "-", B155/B163)</f>
        <v>4.2735042735042736E-2</v>
      </c>
      <c r="D155" s="65">
        <v>8</v>
      </c>
      <c r="E155" s="9">
        <f>IF(D163=0, "-", D155/D163)</f>
        <v>8.1632653061224483E-2</v>
      </c>
      <c r="F155" s="81">
        <v>13</v>
      </c>
      <c r="G155" s="34">
        <f>IF(F163=0, "-", F155/F163)</f>
        <v>4.4982698961937718E-2</v>
      </c>
      <c r="H155" s="65">
        <v>9</v>
      </c>
      <c r="I155" s="9">
        <f>IF(H163=0, "-", H155/H163)</f>
        <v>2.8662420382165606E-2</v>
      </c>
      <c r="J155" s="8">
        <f t="shared" si="12"/>
        <v>-0.375</v>
      </c>
      <c r="K155" s="9">
        <f t="shared" si="13"/>
        <v>0.44444444444444442</v>
      </c>
    </row>
    <row r="156" spans="1:11" x14ac:dyDescent="0.2">
      <c r="A156" s="7" t="s">
        <v>431</v>
      </c>
      <c r="B156" s="65">
        <v>1</v>
      </c>
      <c r="C156" s="34">
        <f>IF(B163=0, "-", B156/B163)</f>
        <v>8.5470085470085479E-3</v>
      </c>
      <c r="D156" s="65">
        <v>5</v>
      </c>
      <c r="E156" s="9">
        <f>IF(D163=0, "-", D156/D163)</f>
        <v>5.1020408163265307E-2</v>
      </c>
      <c r="F156" s="81">
        <v>2</v>
      </c>
      <c r="G156" s="34">
        <f>IF(F163=0, "-", F156/F163)</f>
        <v>6.920415224913495E-3</v>
      </c>
      <c r="H156" s="65">
        <v>13</v>
      </c>
      <c r="I156" s="9">
        <f>IF(H163=0, "-", H156/H163)</f>
        <v>4.1401273885350316E-2</v>
      </c>
      <c r="J156" s="8">
        <f t="shared" si="12"/>
        <v>-0.8</v>
      </c>
      <c r="K156" s="9">
        <f t="shared" si="13"/>
        <v>-0.84615384615384615</v>
      </c>
    </row>
    <row r="157" spans="1:11" x14ac:dyDescent="0.2">
      <c r="A157" s="7" t="s">
        <v>432</v>
      </c>
      <c r="B157" s="65">
        <v>9</v>
      </c>
      <c r="C157" s="34">
        <f>IF(B163=0, "-", B157/B163)</f>
        <v>7.6923076923076927E-2</v>
      </c>
      <c r="D157" s="65">
        <v>9</v>
      </c>
      <c r="E157" s="9">
        <f>IF(D163=0, "-", D157/D163)</f>
        <v>9.1836734693877556E-2</v>
      </c>
      <c r="F157" s="81">
        <v>19</v>
      </c>
      <c r="G157" s="34">
        <f>IF(F163=0, "-", F157/F163)</f>
        <v>6.5743944636678195E-2</v>
      </c>
      <c r="H157" s="65">
        <v>31</v>
      </c>
      <c r="I157" s="9">
        <f>IF(H163=0, "-", H157/H163)</f>
        <v>9.8726114649681534E-2</v>
      </c>
      <c r="J157" s="8">
        <f t="shared" si="12"/>
        <v>0</v>
      </c>
      <c r="K157" s="9">
        <f t="shared" si="13"/>
        <v>-0.38709677419354838</v>
      </c>
    </row>
    <row r="158" spans="1:11" x14ac:dyDescent="0.2">
      <c r="A158" s="7" t="s">
        <v>433</v>
      </c>
      <c r="B158" s="65">
        <v>1</v>
      </c>
      <c r="C158" s="34">
        <f>IF(B163=0, "-", B158/B163)</f>
        <v>8.5470085470085479E-3</v>
      </c>
      <c r="D158" s="65">
        <v>1</v>
      </c>
      <c r="E158" s="9">
        <f>IF(D163=0, "-", D158/D163)</f>
        <v>1.020408163265306E-2</v>
      </c>
      <c r="F158" s="81">
        <v>10</v>
      </c>
      <c r="G158" s="34">
        <f>IF(F163=0, "-", F158/F163)</f>
        <v>3.4602076124567477E-2</v>
      </c>
      <c r="H158" s="65">
        <v>7</v>
      </c>
      <c r="I158" s="9">
        <f>IF(H163=0, "-", H158/H163)</f>
        <v>2.2292993630573247E-2</v>
      </c>
      <c r="J158" s="8">
        <f t="shared" si="12"/>
        <v>0</v>
      </c>
      <c r="K158" s="9">
        <f t="shared" si="13"/>
        <v>0.42857142857142855</v>
      </c>
    </row>
    <row r="159" spans="1:11" x14ac:dyDescent="0.2">
      <c r="A159" s="7" t="s">
        <v>434</v>
      </c>
      <c r="B159" s="65">
        <v>4</v>
      </c>
      <c r="C159" s="34">
        <f>IF(B163=0, "-", B159/B163)</f>
        <v>3.4188034188034191E-2</v>
      </c>
      <c r="D159" s="65">
        <v>0</v>
      </c>
      <c r="E159" s="9">
        <f>IF(D163=0, "-", D159/D163)</f>
        <v>0</v>
      </c>
      <c r="F159" s="81">
        <v>13</v>
      </c>
      <c r="G159" s="34">
        <f>IF(F163=0, "-", F159/F163)</f>
        <v>4.4982698961937718E-2</v>
      </c>
      <c r="H159" s="65">
        <v>8</v>
      </c>
      <c r="I159" s="9">
        <f>IF(H163=0, "-", H159/H163)</f>
        <v>2.5477707006369428E-2</v>
      </c>
      <c r="J159" s="8" t="str">
        <f t="shared" si="12"/>
        <v>-</v>
      </c>
      <c r="K159" s="9">
        <f t="shared" si="13"/>
        <v>0.625</v>
      </c>
    </row>
    <row r="160" spans="1:11" x14ac:dyDescent="0.2">
      <c r="A160" s="7" t="s">
        <v>435</v>
      </c>
      <c r="B160" s="65">
        <v>4</v>
      </c>
      <c r="C160" s="34">
        <f>IF(B163=0, "-", B160/B163)</f>
        <v>3.4188034188034191E-2</v>
      </c>
      <c r="D160" s="65">
        <v>6</v>
      </c>
      <c r="E160" s="9">
        <f>IF(D163=0, "-", D160/D163)</f>
        <v>6.1224489795918366E-2</v>
      </c>
      <c r="F160" s="81">
        <v>11</v>
      </c>
      <c r="G160" s="34">
        <f>IF(F163=0, "-", F160/F163)</f>
        <v>3.8062283737024222E-2</v>
      </c>
      <c r="H160" s="65">
        <v>26</v>
      </c>
      <c r="I160" s="9">
        <f>IF(H163=0, "-", H160/H163)</f>
        <v>8.2802547770700632E-2</v>
      </c>
      <c r="J160" s="8">
        <f t="shared" si="12"/>
        <v>-0.33333333333333331</v>
      </c>
      <c r="K160" s="9">
        <f t="shared" si="13"/>
        <v>-0.57692307692307687</v>
      </c>
    </row>
    <row r="161" spans="1:11" x14ac:dyDescent="0.2">
      <c r="A161" s="7" t="s">
        <v>436</v>
      </c>
      <c r="B161" s="65">
        <v>0</v>
      </c>
      <c r="C161" s="34">
        <f>IF(B163=0, "-", B161/B163)</f>
        <v>0</v>
      </c>
      <c r="D161" s="65">
        <v>7</v>
      </c>
      <c r="E161" s="9">
        <f>IF(D163=0, "-", D161/D163)</f>
        <v>7.1428571428571425E-2</v>
      </c>
      <c r="F161" s="81">
        <v>5</v>
      </c>
      <c r="G161" s="34">
        <f>IF(F163=0, "-", F161/F163)</f>
        <v>1.7301038062283738E-2</v>
      </c>
      <c r="H161" s="65">
        <v>16</v>
      </c>
      <c r="I161" s="9">
        <f>IF(H163=0, "-", H161/H163)</f>
        <v>5.0955414012738856E-2</v>
      </c>
      <c r="J161" s="8">
        <f t="shared" si="12"/>
        <v>-1</v>
      </c>
      <c r="K161" s="9">
        <f t="shared" si="13"/>
        <v>-0.6875</v>
      </c>
    </row>
    <row r="162" spans="1:11" x14ac:dyDescent="0.2">
      <c r="A162" s="2"/>
      <c r="B162" s="68"/>
      <c r="C162" s="33"/>
      <c r="D162" s="68"/>
      <c r="E162" s="6"/>
      <c r="F162" s="82"/>
      <c r="G162" s="33"/>
      <c r="H162" s="68"/>
      <c r="I162" s="6"/>
      <c r="J162" s="5"/>
      <c r="K162" s="6"/>
    </row>
    <row r="163" spans="1:11" s="43" customFormat="1" x14ac:dyDescent="0.2">
      <c r="A163" s="162" t="s">
        <v>564</v>
      </c>
      <c r="B163" s="71">
        <f>SUM(B142:B162)</f>
        <v>117</v>
      </c>
      <c r="C163" s="40">
        <f>B163/10016</f>
        <v>1.1681309904153355E-2</v>
      </c>
      <c r="D163" s="71">
        <f>SUM(D142:D162)</f>
        <v>98</v>
      </c>
      <c r="E163" s="41">
        <f>D163/9514</f>
        <v>1.0300609627916754E-2</v>
      </c>
      <c r="F163" s="77">
        <f>SUM(F142:F162)</f>
        <v>289</v>
      </c>
      <c r="G163" s="42">
        <f>F163/26003</f>
        <v>1.1114102218974733E-2</v>
      </c>
      <c r="H163" s="71">
        <f>SUM(H142:H162)</f>
        <v>314</v>
      </c>
      <c r="I163" s="41">
        <f>H163/26289</f>
        <v>1.1944159154018792E-2</v>
      </c>
      <c r="J163" s="37">
        <f>IF(D163=0, "-", IF((B163-D163)/D163&lt;10, (B163-D163)/D163, "&gt;999%"))</f>
        <v>0.19387755102040816</v>
      </c>
      <c r="K163" s="38">
        <f>IF(H163=0, "-", IF((F163-H163)/H163&lt;10, (F163-H163)/H163, "&gt;999%"))</f>
        <v>-7.9617834394904455E-2</v>
      </c>
    </row>
    <row r="164" spans="1:11" x14ac:dyDescent="0.2">
      <c r="B164" s="83"/>
      <c r="D164" s="83"/>
      <c r="F164" s="83"/>
      <c r="H164" s="83"/>
    </row>
    <row r="165" spans="1:11" s="43" customFormat="1" x14ac:dyDescent="0.2">
      <c r="A165" s="162" t="s">
        <v>563</v>
      </c>
      <c r="B165" s="71">
        <v>1164</v>
      </c>
      <c r="C165" s="40">
        <f>B165/10016</f>
        <v>0.11621405750798722</v>
      </c>
      <c r="D165" s="71">
        <v>1080</v>
      </c>
      <c r="E165" s="41">
        <f>D165/9514</f>
        <v>0.113516922430103</v>
      </c>
      <c r="F165" s="77">
        <v>3305</v>
      </c>
      <c r="G165" s="42">
        <f>F165/26003</f>
        <v>0.12710071914779064</v>
      </c>
      <c r="H165" s="71">
        <v>2994</v>
      </c>
      <c r="I165" s="41">
        <f>H165/26289</f>
        <v>0.11388793792080337</v>
      </c>
      <c r="J165" s="37">
        <f>IF(D165=0, "-", IF((B165-D165)/D165&lt;10, (B165-D165)/D165, "&gt;999%"))</f>
        <v>7.7777777777777779E-2</v>
      </c>
      <c r="K165" s="38">
        <f>IF(H165=0, "-", IF((F165-H165)/H165&lt;10, (F165-H165)/H165, "&gt;999%"))</f>
        <v>0.10387441549766199</v>
      </c>
    </row>
    <row r="166" spans="1:11" x14ac:dyDescent="0.2">
      <c r="B166" s="83"/>
      <c r="D166" s="83"/>
      <c r="F166" s="83"/>
      <c r="H166" s="83"/>
    </row>
    <row r="167" spans="1:11" ht="15.75" x14ac:dyDescent="0.25">
      <c r="A167" s="164" t="s">
        <v>120</v>
      </c>
      <c r="B167" s="196" t="s">
        <v>1</v>
      </c>
      <c r="C167" s="200"/>
      <c r="D167" s="200"/>
      <c r="E167" s="197"/>
      <c r="F167" s="196" t="s">
        <v>14</v>
      </c>
      <c r="G167" s="200"/>
      <c r="H167" s="200"/>
      <c r="I167" s="197"/>
      <c r="J167" s="196" t="s">
        <v>15</v>
      </c>
      <c r="K167" s="197"/>
    </row>
    <row r="168" spans="1:11" x14ac:dyDescent="0.2">
      <c r="A168" s="22"/>
      <c r="B168" s="196">
        <f>VALUE(RIGHT($B$2, 4))</f>
        <v>2022</v>
      </c>
      <c r="C168" s="197"/>
      <c r="D168" s="196">
        <f>B168-1</f>
        <v>2021</v>
      </c>
      <c r="E168" s="204"/>
      <c r="F168" s="196">
        <f>B168</f>
        <v>2022</v>
      </c>
      <c r="G168" s="204"/>
      <c r="H168" s="196">
        <f>D168</f>
        <v>2021</v>
      </c>
      <c r="I168" s="204"/>
      <c r="J168" s="140" t="s">
        <v>4</v>
      </c>
      <c r="K168" s="141" t="s">
        <v>2</v>
      </c>
    </row>
    <row r="169" spans="1:11" x14ac:dyDescent="0.2">
      <c r="A169" s="163" t="s">
        <v>153</v>
      </c>
      <c r="B169" s="61" t="s">
        <v>12</v>
      </c>
      <c r="C169" s="62" t="s">
        <v>13</v>
      </c>
      <c r="D169" s="61" t="s">
        <v>12</v>
      </c>
      <c r="E169" s="63" t="s">
        <v>13</v>
      </c>
      <c r="F169" s="62" t="s">
        <v>12</v>
      </c>
      <c r="G169" s="62" t="s">
        <v>13</v>
      </c>
      <c r="H169" s="61" t="s">
        <v>12</v>
      </c>
      <c r="I169" s="63" t="s">
        <v>13</v>
      </c>
      <c r="J169" s="61"/>
      <c r="K169" s="63"/>
    </row>
    <row r="170" spans="1:11" x14ac:dyDescent="0.2">
      <c r="A170" s="7" t="s">
        <v>437</v>
      </c>
      <c r="B170" s="65">
        <v>137</v>
      </c>
      <c r="C170" s="34">
        <f>IF(B173=0, "-", B170/B173)</f>
        <v>0.46757679180887374</v>
      </c>
      <c r="D170" s="65">
        <v>49</v>
      </c>
      <c r="E170" s="9">
        <f>IF(D173=0, "-", D170/D173)</f>
        <v>0.12158808933002481</v>
      </c>
      <c r="F170" s="81">
        <v>240</v>
      </c>
      <c r="G170" s="34">
        <f>IF(F173=0, "-", F170/F173)</f>
        <v>0.39408866995073893</v>
      </c>
      <c r="H170" s="65">
        <v>154</v>
      </c>
      <c r="I170" s="9">
        <f>IF(H173=0, "-", H170/H173)</f>
        <v>0.14624881291547959</v>
      </c>
      <c r="J170" s="8">
        <f>IF(D170=0, "-", IF((B170-D170)/D170&lt;10, (B170-D170)/D170, "&gt;999%"))</f>
        <v>1.7959183673469388</v>
      </c>
      <c r="K170" s="9">
        <f>IF(H170=0, "-", IF((F170-H170)/H170&lt;10, (F170-H170)/H170, "&gt;999%"))</f>
        <v>0.55844155844155841</v>
      </c>
    </row>
    <row r="171" spans="1:11" x14ac:dyDescent="0.2">
      <c r="A171" s="7" t="s">
        <v>438</v>
      </c>
      <c r="B171" s="65">
        <v>156</v>
      </c>
      <c r="C171" s="34">
        <f>IF(B173=0, "-", B171/B173)</f>
        <v>0.53242320819112632</v>
      </c>
      <c r="D171" s="65">
        <v>354</v>
      </c>
      <c r="E171" s="9">
        <f>IF(D173=0, "-", D171/D173)</f>
        <v>0.87841191066997515</v>
      </c>
      <c r="F171" s="81">
        <v>369</v>
      </c>
      <c r="G171" s="34">
        <f>IF(F173=0, "-", F171/F173)</f>
        <v>0.60591133004926112</v>
      </c>
      <c r="H171" s="65">
        <v>899</v>
      </c>
      <c r="I171" s="9">
        <f>IF(H173=0, "-", H171/H173)</f>
        <v>0.85375118708452047</v>
      </c>
      <c r="J171" s="8">
        <f>IF(D171=0, "-", IF((B171-D171)/D171&lt;10, (B171-D171)/D171, "&gt;999%"))</f>
        <v>-0.55932203389830504</v>
      </c>
      <c r="K171" s="9">
        <f>IF(H171=0, "-", IF((F171-H171)/H171&lt;10, (F171-H171)/H171, "&gt;999%"))</f>
        <v>-0.58954393770856506</v>
      </c>
    </row>
    <row r="172" spans="1:11" x14ac:dyDescent="0.2">
      <c r="A172" s="2"/>
      <c r="B172" s="68"/>
      <c r="C172" s="33"/>
      <c r="D172" s="68"/>
      <c r="E172" s="6"/>
      <c r="F172" s="82"/>
      <c r="G172" s="33"/>
      <c r="H172" s="68"/>
      <c r="I172" s="6"/>
      <c r="J172" s="5"/>
      <c r="K172" s="6"/>
    </row>
    <row r="173" spans="1:11" s="43" customFormat="1" x14ac:dyDescent="0.2">
      <c r="A173" s="162" t="s">
        <v>562</v>
      </c>
      <c r="B173" s="71">
        <f>SUM(B170:B172)</f>
        <v>293</v>
      </c>
      <c r="C173" s="40">
        <f>B173/10016</f>
        <v>2.9253194888178912E-2</v>
      </c>
      <c r="D173" s="71">
        <f>SUM(D170:D172)</f>
        <v>403</v>
      </c>
      <c r="E173" s="41">
        <f>D173/9514</f>
        <v>4.2358629388269918E-2</v>
      </c>
      <c r="F173" s="77">
        <f>SUM(F170:F172)</f>
        <v>609</v>
      </c>
      <c r="G173" s="42">
        <f>F173/26003</f>
        <v>2.342037457216475E-2</v>
      </c>
      <c r="H173" s="71">
        <f>SUM(H170:H172)</f>
        <v>1053</v>
      </c>
      <c r="I173" s="41">
        <f>H173/26289</f>
        <v>4.0054775761725434E-2</v>
      </c>
      <c r="J173" s="37">
        <f>IF(D173=0, "-", IF((B173-D173)/D173&lt;10, (B173-D173)/D173, "&gt;999%"))</f>
        <v>-0.27295285359801491</v>
      </c>
      <c r="K173" s="38">
        <f>IF(H173=0, "-", IF((F173-H173)/H173&lt;10, (F173-H173)/H173, "&gt;999%"))</f>
        <v>-0.42165242165242167</v>
      </c>
    </row>
    <row r="174" spans="1:11" x14ac:dyDescent="0.2">
      <c r="B174" s="83"/>
      <c r="D174" s="83"/>
      <c r="F174" s="83"/>
      <c r="H174" s="83"/>
    </row>
    <row r="175" spans="1:11" x14ac:dyDescent="0.2">
      <c r="A175" s="163" t="s">
        <v>154</v>
      </c>
      <c r="B175" s="61" t="s">
        <v>12</v>
      </c>
      <c r="C175" s="62" t="s">
        <v>13</v>
      </c>
      <c r="D175" s="61" t="s">
        <v>12</v>
      </c>
      <c r="E175" s="63" t="s">
        <v>13</v>
      </c>
      <c r="F175" s="62" t="s">
        <v>12</v>
      </c>
      <c r="G175" s="62" t="s">
        <v>13</v>
      </c>
      <c r="H175" s="61" t="s">
        <v>12</v>
      </c>
      <c r="I175" s="63" t="s">
        <v>13</v>
      </c>
      <c r="J175" s="61"/>
      <c r="K175" s="63"/>
    </row>
    <row r="176" spans="1:11" x14ac:dyDescent="0.2">
      <c r="A176" s="7" t="s">
        <v>439</v>
      </c>
      <c r="B176" s="65">
        <v>0</v>
      </c>
      <c r="C176" s="34">
        <f>IF(B187=0, "-", B176/B187)</f>
        <v>0</v>
      </c>
      <c r="D176" s="65">
        <v>1</v>
      </c>
      <c r="E176" s="9">
        <f>IF(D187=0, "-", D176/D187)</f>
        <v>6.6666666666666666E-2</v>
      </c>
      <c r="F176" s="81">
        <v>0</v>
      </c>
      <c r="G176" s="34">
        <f>IF(F187=0, "-", F176/F187)</f>
        <v>0</v>
      </c>
      <c r="H176" s="65">
        <v>1</v>
      </c>
      <c r="I176" s="9">
        <f>IF(H187=0, "-", H176/H187)</f>
        <v>2.1276595744680851E-2</v>
      </c>
      <c r="J176" s="8">
        <f t="shared" ref="J176:J185" si="14">IF(D176=0, "-", IF((B176-D176)/D176&lt;10, (B176-D176)/D176, "&gt;999%"))</f>
        <v>-1</v>
      </c>
      <c r="K176" s="9">
        <f t="shared" ref="K176:K185" si="15">IF(H176=0, "-", IF((F176-H176)/H176&lt;10, (F176-H176)/H176, "&gt;999%"))</f>
        <v>-1</v>
      </c>
    </row>
    <row r="177" spans="1:11" x14ac:dyDescent="0.2">
      <c r="A177" s="7" t="s">
        <v>440</v>
      </c>
      <c r="B177" s="65">
        <v>1</v>
      </c>
      <c r="C177" s="34">
        <f>IF(B187=0, "-", B177/B187)</f>
        <v>8.3333333333333329E-2</v>
      </c>
      <c r="D177" s="65">
        <v>1</v>
      </c>
      <c r="E177" s="9">
        <f>IF(D187=0, "-", D177/D187)</f>
        <v>6.6666666666666666E-2</v>
      </c>
      <c r="F177" s="81">
        <v>3</v>
      </c>
      <c r="G177" s="34">
        <f>IF(F187=0, "-", F177/F187)</f>
        <v>8.8235294117647065E-2</v>
      </c>
      <c r="H177" s="65">
        <v>3</v>
      </c>
      <c r="I177" s="9">
        <f>IF(H187=0, "-", H177/H187)</f>
        <v>6.3829787234042548E-2</v>
      </c>
      <c r="J177" s="8">
        <f t="shared" si="14"/>
        <v>0</v>
      </c>
      <c r="K177" s="9">
        <f t="shared" si="15"/>
        <v>0</v>
      </c>
    </row>
    <row r="178" spans="1:11" x14ac:dyDescent="0.2">
      <c r="A178" s="7" t="s">
        <v>441</v>
      </c>
      <c r="B178" s="65">
        <v>0</v>
      </c>
      <c r="C178" s="34">
        <f>IF(B187=0, "-", B178/B187)</f>
        <v>0</v>
      </c>
      <c r="D178" s="65">
        <v>0</v>
      </c>
      <c r="E178" s="9">
        <f>IF(D187=0, "-", D178/D187)</f>
        <v>0</v>
      </c>
      <c r="F178" s="81">
        <v>0</v>
      </c>
      <c r="G178" s="34">
        <f>IF(F187=0, "-", F178/F187)</f>
        <v>0</v>
      </c>
      <c r="H178" s="65">
        <v>2</v>
      </c>
      <c r="I178" s="9">
        <f>IF(H187=0, "-", H178/H187)</f>
        <v>4.2553191489361701E-2</v>
      </c>
      <c r="J178" s="8" t="str">
        <f t="shared" si="14"/>
        <v>-</v>
      </c>
      <c r="K178" s="9">
        <f t="shared" si="15"/>
        <v>-1</v>
      </c>
    </row>
    <row r="179" spans="1:11" x14ac:dyDescent="0.2">
      <c r="A179" s="7" t="s">
        <v>442</v>
      </c>
      <c r="B179" s="65">
        <v>5</v>
      </c>
      <c r="C179" s="34">
        <f>IF(B187=0, "-", B179/B187)</f>
        <v>0.41666666666666669</v>
      </c>
      <c r="D179" s="65">
        <v>2</v>
      </c>
      <c r="E179" s="9">
        <f>IF(D187=0, "-", D179/D187)</f>
        <v>0.13333333333333333</v>
      </c>
      <c r="F179" s="81">
        <v>13</v>
      </c>
      <c r="G179" s="34">
        <f>IF(F187=0, "-", F179/F187)</f>
        <v>0.38235294117647056</v>
      </c>
      <c r="H179" s="65">
        <v>6</v>
      </c>
      <c r="I179" s="9">
        <f>IF(H187=0, "-", H179/H187)</f>
        <v>0.1276595744680851</v>
      </c>
      <c r="J179" s="8">
        <f t="shared" si="14"/>
        <v>1.5</v>
      </c>
      <c r="K179" s="9">
        <f t="shared" si="15"/>
        <v>1.1666666666666667</v>
      </c>
    </row>
    <row r="180" spans="1:11" x14ac:dyDescent="0.2">
      <c r="A180" s="7" t="s">
        <v>443</v>
      </c>
      <c r="B180" s="65">
        <v>1</v>
      </c>
      <c r="C180" s="34">
        <f>IF(B187=0, "-", B180/B187)</f>
        <v>8.3333333333333329E-2</v>
      </c>
      <c r="D180" s="65">
        <v>1</v>
      </c>
      <c r="E180" s="9">
        <f>IF(D187=0, "-", D180/D187)</f>
        <v>6.6666666666666666E-2</v>
      </c>
      <c r="F180" s="81">
        <v>3</v>
      </c>
      <c r="G180" s="34">
        <f>IF(F187=0, "-", F180/F187)</f>
        <v>8.8235294117647065E-2</v>
      </c>
      <c r="H180" s="65">
        <v>1</v>
      </c>
      <c r="I180" s="9">
        <f>IF(H187=0, "-", H180/H187)</f>
        <v>2.1276595744680851E-2</v>
      </c>
      <c r="J180" s="8">
        <f t="shared" si="14"/>
        <v>0</v>
      </c>
      <c r="K180" s="9">
        <f t="shared" si="15"/>
        <v>2</v>
      </c>
    </row>
    <row r="181" spans="1:11" x14ac:dyDescent="0.2">
      <c r="A181" s="7" t="s">
        <v>444</v>
      </c>
      <c r="B181" s="65">
        <v>2</v>
      </c>
      <c r="C181" s="34">
        <f>IF(B187=0, "-", B181/B187)</f>
        <v>0.16666666666666666</v>
      </c>
      <c r="D181" s="65">
        <v>0</v>
      </c>
      <c r="E181" s="9">
        <f>IF(D187=0, "-", D181/D187)</f>
        <v>0</v>
      </c>
      <c r="F181" s="81">
        <v>7</v>
      </c>
      <c r="G181" s="34">
        <f>IF(F187=0, "-", F181/F187)</f>
        <v>0.20588235294117646</v>
      </c>
      <c r="H181" s="65">
        <v>1</v>
      </c>
      <c r="I181" s="9">
        <f>IF(H187=0, "-", H181/H187)</f>
        <v>2.1276595744680851E-2</v>
      </c>
      <c r="J181" s="8" t="str">
        <f t="shared" si="14"/>
        <v>-</v>
      </c>
      <c r="K181" s="9">
        <f t="shared" si="15"/>
        <v>6</v>
      </c>
    </row>
    <row r="182" spans="1:11" x14ac:dyDescent="0.2">
      <c r="A182" s="7" t="s">
        <v>445</v>
      </c>
      <c r="B182" s="65">
        <v>0</v>
      </c>
      <c r="C182" s="34">
        <f>IF(B187=0, "-", B182/B187)</f>
        <v>0</v>
      </c>
      <c r="D182" s="65">
        <v>2</v>
      </c>
      <c r="E182" s="9">
        <f>IF(D187=0, "-", D182/D187)</f>
        <v>0.13333333333333333</v>
      </c>
      <c r="F182" s="81">
        <v>0</v>
      </c>
      <c r="G182" s="34">
        <f>IF(F187=0, "-", F182/F187)</f>
        <v>0</v>
      </c>
      <c r="H182" s="65">
        <v>4</v>
      </c>
      <c r="I182" s="9">
        <f>IF(H187=0, "-", H182/H187)</f>
        <v>8.5106382978723402E-2</v>
      </c>
      <c r="J182" s="8">
        <f t="shared" si="14"/>
        <v>-1</v>
      </c>
      <c r="K182" s="9">
        <f t="shared" si="15"/>
        <v>-1</v>
      </c>
    </row>
    <row r="183" spans="1:11" x14ac:dyDescent="0.2">
      <c r="A183" s="7" t="s">
        <v>446</v>
      </c>
      <c r="B183" s="65">
        <v>0</v>
      </c>
      <c r="C183" s="34">
        <f>IF(B187=0, "-", B183/B187)</f>
        <v>0</v>
      </c>
      <c r="D183" s="65">
        <v>4</v>
      </c>
      <c r="E183" s="9">
        <f>IF(D187=0, "-", D183/D187)</f>
        <v>0.26666666666666666</v>
      </c>
      <c r="F183" s="81">
        <v>0</v>
      </c>
      <c r="G183" s="34">
        <f>IF(F187=0, "-", F183/F187)</f>
        <v>0</v>
      </c>
      <c r="H183" s="65">
        <v>11</v>
      </c>
      <c r="I183" s="9">
        <f>IF(H187=0, "-", H183/H187)</f>
        <v>0.23404255319148937</v>
      </c>
      <c r="J183" s="8">
        <f t="shared" si="14"/>
        <v>-1</v>
      </c>
      <c r="K183" s="9">
        <f t="shared" si="15"/>
        <v>-1</v>
      </c>
    </row>
    <row r="184" spans="1:11" x14ac:dyDescent="0.2">
      <c r="A184" s="7" t="s">
        <v>447</v>
      </c>
      <c r="B184" s="65">
        <v>0</v>
      </c>
      <c r="C184" s="34">
        <f>IF(B187=0, "-", B184/B187)</f>
        <v>0</v>
      </c>
      <c r="D184" s="65">
        <v>2</v>
      </c>
      <c r="E184" s="9">
        <f>IF(D187=0, "-", D184/D187)</f>
        <v>0.13333333333333333</v>
      </c>
      <c r="F184" s="81">
        <v>0</v>
      </c>
      <c r="G184" s="34">
        <f>IF(F187=0, "-", F184/F187)</f>
        <v>0</v>
      </c>
      <c r="H184" s="65">
        <v>10</v>
      </c>
      <c r="I184" s="9">
        <f>IF(H187=0, "-", H184/H187)</f>
        <v>0.21276595744680851</v>
      </c>
      <c r="J184" s="8">
        <f t="shared" si="14"/>
        <v>-1</v>
      </c>
      <c r="K184" s="9">
        <f t="shared" si="15"/>
        <v>-1</v>
      </c>
    </row>
    <row r="185" spans="1:11" x14ac:dyDescent="0.2">
      <c r="A185" s="7" t="s">
        <v>448</v>
      </c>
      <c r="B185" s="65">
        <v>3</v>
      </c>
      <c r="C185" s="34">
        <f>IF(B187=0, "-", B185/B187)</f>
        <v>0.25</v>
      </c>
      <c r="D185" s="65">
        <v>2</v>
      </c>
      <c r="E185" s="9">
        <f>IF(D187=0, "-", D185/D187)</f>
        <v>0.13333333333333333</v>
      </c>
      <c r="F185" s="81">
        <v>8</v>
      </c>
      <c r="G185" s="34">
        <f>IF(F187=0, "-", F185/F187)</f>
        <v>0.23529411764705882</v>
      </c>
      <c r="H185" s="65">
        <v>8</v>
      </c>
      <c r="I185" s="9">
        <f>IF(H187=0, "-", H185/H187)</f>
        <v>0.1702127659574468</v>
      </c>
      <c r="J185" s="8">
        <f t="shared" si="14"/>
        <v>0.5</v>
      </c>
      <c r="K185" s="9">
        <f t="shared" si="15"/>
        <v>0</v>
      </c>
    </row>
    <row r="186" spans="1:11" x14ac:dyDescent="0.2">
      <c r="A186" s="2"/>
      <c r="B186" s="68"/>
      <c r="C186" s="33"/>
      <c r="D186" s="68"/>
      <c r="E186" s="6"/>
      <c r="F186" s="82"/>
      <c r="G186" s="33"/>
      <c r="H186" s="68"/>
      <c r="I186" s="6"/>
      <c r="J186" s="5"/>
      <c r="K186" s="6"/>
    </row>
    <row r="187" spans="1:11" s="43" customFormat="1" x14ac:dyDescent="0.2">
      <c r="A187" s="162" t="s">
        <v>561</v>
      </c>
      <c r="B187" s="71">
        <f>SUM(B176:B186)</f>
        <v>12</v>
      </c>
      <c r="C187" s="40">
        <f>B187/10016</f>
        <v>1.1980830670926517E-3</v>
      </c>
      <c r="D187" s="71">
        <f>SUM(D176:D186)</f>
        <v>15</v>
      </c>
      <c r="E187" s="41">
        <f>D187/9514</f>
        <v>1.5766239226403195E-3</v>
      </c>
      <c r="F187" s="77">
        <f>SUM(F176:F186)</f>
        <v>34</v>
      </c>
      <c r="G187" s="42">
        <f>F187/26003</f>
        <v>1.3075414375264393E-3</v>
      </c>
      <c r="H187" s="71">
        <f>SUM(H176:H186)</f>
        <v>47</v>
      </c>
      <c r="I187" s="41">
        <f>H187/26289</f>
        <v>1.7878200007607746E-3</v>
      </c>
      <c r="J187" s="37">
        <f>IF(D187=0, "-", IF((B187-D187)/D187&lt;10, (B187-D187)/D187, "&gt;999%"))</f>
        <v>-0.2</v>
      </c>
      <c r="K187" s="38">
        <f>IF(H187=0, "-", IF((F187-H187)/H187&lt;10, (F187-H187)/H187, "&gt;999%"))</f>
        <v>-0.27659574468085107</v>
      </c>
    </row>
    <row r="188" spans="1:11" x14ac:dyDescent="0.2">
      <c r="B188" s="83"/>
      <c r="D188" s="83"/>
      <c r="F188" s="83"/>
      <c r="H188" s="83"/>
    </row>
    <row r="189" spans="1:11" s="43" customFormat="1" x14ac:dyDescent="0.2">
      <c r="A189" s="162" t="s">
        <v>560</v>
      </c>
      <c r="B189" s="71">
        <v>305</v>
      </c>
      <c r="C189" s="40">
        <f>B189/10016</f>
        <v>3.0451277955271566E-2</v>
      </c>
      <c r="D189" s="71">
        <v>418</v>
      </c>
      <c r="E189" s="41">
        <f>D189/9514</f>
        <v>4.3935253310910236E-2</v>
      </c>
      <c r="F189" s="77">
        <v>643</v>
      </c>
      <c r="G189" s="42">
        <f>F189/26003</f>
        <v>2.4727916009691188E-2</v>
      </c>
      <c r="H189" s="71">
        <v>1100</v>
      </c>
      <c r="I189" s="41">
        <f>H189/26289</f>
        <v>4.1842595762486209E-2</v>
      </c>
      <c r="J189" s="37">
        <f>IF(D189=0, "-", IF((B189-D189)/D189&lt;10, (B189-D189)/D189, "&gt;999%"))</f>
        <v>-0.27033492822966509</v>
      </c>
      <c r="K189" s="38">
        <f>IF(H189=0, "-", IF((F189-H189)/H189&lt;10, (F189-H189)/H189, "&gt;999%"))</f>
        <v>-0.41545454545454547</v>
      </c>
    </row>
    <row r="190" spans="1:11" x14ac:dyDescent="0.2">
      <c r="B190" s="83"/>
      <c r="D190" s="83"/>
      <c r="F190" s="83"/>
      <c r="H190" s="83"/>
    </row>
    <row r="191" spans="1:11" x14ac:dyDescent="0.2">
      <c r="A191" s="27" t="s">
        <v>558</v>
      </c>
      <c r="B191" s="71">
        <f>B195-B193</f>
        <v>4550</v>
      </c>
      <c r="C191" s="40">
        <f>B191/10016</f>
        <v>0.45427316293929715</v>
      </c>
      <c r="D191" s="71">
        <f>D195-D193</f>
        <v>4307</v>
      </c>
      <c r="E191" s="41">
        <f>D191/9514</f>
        <v>0.45270128232079043</v>
      </c>
      <c r="F191" s="77">
        <f>F195-F193</f>
        <v>12631</v>
      </c>
      <c r="G191" s="42">
        <f>F191/26003</f>
        <v>0.48575164404107218</v>
      </c>
      <c r="H191" s="71">
        <f>H195-H193</f>
        <v>11960</v>
      </c>
      <c r="I191" s="41">
        <f>H191/26289</f>
        <v>0.45494313210848641</v>
      </c>
      <c r="J191" s="37">
        <f>IF(D191=0, "-", IF((B191-D191)/D191&lt;10, (B191-D191)/D191, "&gt;999%"))</f>
        <v>5.6419781750638498E-2</v>
      </c>
      <c r="K191" s="38">
        <f>IF(H191=0, "-", IF((F191-H191)/H191&lt;10, (F191-H191)/H191, "&gt;999%"))</f>
        <v>5.6103678929765886E-2</v>
      </c>
    </row>
    <row r="192" spans="1:11" x14ac:dyDescent="0.2">
      <c r="A192" s="27"/>
      <c r="B192" s="71"/>
      <c r="C192" s="40"/>
      <c r="D192" s="71"/>
      <c r="E192" s="41"/>
      <c r="F192" s="77"/>
      <c r="G192" s="42"/>
      <c r="H192" s="71"/>
      <c r="I192" s="41"/>
      <c r="J192" s="37"/>
      <c r="K192" s="38"/>
    </row>
    <row r="193" spans="1:11" x14ac:dyDescent="0.2">
      <c r="A193" s="27" t="s">
        <v>559</v>
      </c>
      <c r="B193" s="71">
        <v>411</v>
      </c>
      <c r="C193" s="40">
        <f>B193/10016</f>
        <v>4.1034345047923325E-2</v>
      </c>
      <c r="D193" s="71">
        <v>382</v>
      </c>
      <c r="E193" s="41">
        <f>D193/9514</f>
        <v>4.0151355896573468E-2</v>
      </c>
      <c r="F193" s="77">
        <v>1089</v>
      </c>
      <c r="G193" s="42">
        <f>F193/26003</f>
        <v>4.1879783101949772E-2</v>
      </c>
      <c r="H193" s="71">
        <v>1215</v>
      </c>
      <c r="I193" s="41">
        <f>H193/26289</f>
        <v>4.6217048955837045E-2</v>
      </c>
      <c r="J193" s="37">
        <f>IF(D193=0, "-", IF((B193-D193)/D193&lt;10, (B193-D193)/D193, "&gt;999%"))</f>
        <v>7.5916230366492143E-2</v>
      </c>
      <c r="K193" s="38">
        <f>IF(H193=0, "-", IF((F193-H193)/H193&lt;10, (F193-H193)/H193, "&gt;999%"))</f>
        <v>-0.1037037037037037</v>
      </c>
    </row>
    <row r="194" spans="1:11" x14ac:dyDescent="0.2">
      <c r="A194" s="27"/>
      <c r="B194" s="71"/>
      <c r="C194" s="40"/>
      <c r="D194" s="71"/>
      <c r="E194" s="41"/>
      <c r="F194" s="77"/>
      <c r="G194" s="42"/>
      <c r="H194" s="71"/>
      <c r="I194" s="41"/>
      <c r="J194" s="37"/>
      <c r="K194" s="38"/>
    </row>
    <row r="195" spans="1:11" x14ac:dyDescent="0.2">
      <c r="A195" s="27" t="s">
        <v>557</v>
      </c>
      <c r="B195" s="71">
        <v>4961</v>
      </c>
      <c r="C195" s="40">
        <f>B195/10016</f>
        <v>0.49530750798722045</v>
      </c>
      <c r="D195" s="71">
        <v>4689</v>
      </c>
      <c r="E195" s="41">
        <f>D195/9514</f>
        <v>0.49285263821736386</v>
      </c>
      <c r="F195" s="77">
        <v>13720</v>
      </c>
      <c r="G195" s="42">
        <f>F195/26003</f>
        <v>0.52763142714302191</v>
      </c>
      <c r="H195" s="71">
        <v>13175</v>
      </c>
      <c r="I195" s="41">
        <f>H195/26289</f>
        <v>0.50116018106432347</v>
      </c>
      <c r="J195" s="37">
        <f>IF(D195=0, "-", IF((B195-D195)/D195&lt;10, (B195-D195)/D195, "&gt;999%"))</f>
        <v>5.8008104073363188E-2</v>
      </c>
      <c r="K195" s="38">
        <f>IF(H195=0, "-", IF((F195-H195)/H195&lt;10, (F195-H195)/H195, "&gt;999%"))</f>
        <v>4.1366223908918406E-2</v>
      </c>
    </row>
  </sheetData>
  <mergeCells count="37">
    <mergeCell ref="B1:K1"/>
    <mergeCell ref="B2:K2"/>
    <mergeCell ref="B167:E167"/>
    <mergeCell ref="F167:I167"/>
    <mergeCell ref="J167:K167"/>
    <mergeCell ref="B168:C168"/>
    <mergeCell ref="D168:E168"/>
    <mergeCell ref="F168:G168"/>
    <mergeCell ref="H168:I168"/>
    <mergeCell ref="B112:E112"/>
    <mergeCell ref="F112:I112"/>
    <mergeCell ref="J112:K112"/>
    <mergeCell ref="B113:C113"/>
    <mergeCell ref="D113:E113"/>
    <mergeCell ref="F113:G113"/>
    <mergeCell ref="H113:I113"/>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0" max="16383" man="1"/>
    <brk id="166" max="16383" man="1"/>
    <brk id="19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18.7109375" bestFit="1" customWidth="1"/>
    <col min="2" max="11" width="8.42578125" customWidth="1"/>
  </cols>
  <sheetData>
    <row r="1" spans="1:11" s="52" customFormat="1" ht="20.25" x14ac:dyDescent="0.3">
      <c r="A1" s="4" t="s">
        <v>10</v>
      </c>
      <c r="B1" s="198" t="s">
        <v>585</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IF(B44=0, "-", B7/B44)</f>
        <v>2.0157226365652087E-4</v>
      </c>
      <c r="D7" s="65">
        <v>1</v>
      </c>
      <c r="E7" s="21">
        <f>IF(D44=0, "-", D7/D44)</f>
        <v>2.1326508850501172E-4</v>
      </c>
      <c r="F7" s="81">
        <v>5</v>
      </c>
      <c r="G7" s="39">
        <f>IF(F44=0, "-", F7/F44)</f>
        <v>3.6443148688046647E-4</v>
      </c>
      <c r="H7" s="65">
        <v>2</v>
      </c>
      <c r="I7" s="21">
        <f>IF(H44=0, "-", H7/H44)</f>
        <v>1.5180265654648957E-4</v>
      </c>
      <c r="J7" s="20">
        <f t="shared" ref="J7:J42" si="0">IF(D7=0, "-", IF((B7-D7)/D7&lt;10, (B7-D7)/D7, "&gt;999%"))</f>
        <v>0</v>
      </c>
      <c r="K7" s="21">
        <f t="shared" ref="K7:K42" si="1">IF(H7=0, "-", IF((F7-H7)/H7&lt;10, (F7-H7)/H7, "&gt;999%"))</f>
        <v>1.5</v>
      </c>
    </row>
    <row r="8" spans="1:11" x14ac:dyDescent="0.2">
      <c r="A8" s="7" t="s">
        <v>32</v>
      </c>
      <c r="B8" s="65">
        <v>0</v>
      </c>
      <c r="C8" s="39">
        <f>IF(B44=0, "-", B8/B44)</f>
        <v>0</v>
      </c>
      <c r="D8" s="65">
        <v>1</v>
      </c>
      <c r="E8" s="21">
        <f>IF(D44=0, "-", D8/D44)</f>
        <v>2.1326508850501172E-4</v>
      </c>
      <c r="F8" s="81">
        <v>0</v>
      </c>
      <c r="G8" s="39">
        <f>IF(F44=0, "-", F8/F44)</f>
        <v>0</v>
      </c>
      <c r="H8" s="65">
        <v>1</v>
      </c>
      <c r="I8" s="21">
        <f>IF(H44=0, "-", H8/H44)</f>
        <v>7.5901328273244787E-5</v>
      </c>
      <c r="J8" s="20">
        <f t="shared" si="0"/>
        <v>-1</v>
      </c>
      <c r="K8" s="21">
        <f t="shared" si="1"/>
        <v>-1</v>
      </c>
    </row>
    <row r="9" spans="1:11" x14ac:dyDescent="0.2">
      <c r="A9" s="7" t="s">
        <v>33</v>
      </c>
      <c r="B9" s="65">
        <v>54</v>
      </c>
      <c r="C9" s="39">
        <f>IF(B44=0, "-", B9/B44)</f>
        <v>1.0884902237452126E-2</v>
      </c>
      <c r="D9" s="65">
        <v>105</v>
      </c>
      <c r="E9" s="21">
        <f>IF(D44=0, "-", D9/D44)</f>
        <v>2.2392834293026232E-2</v>
      </c>
      <c r="F9" s="81">
        <v>127</v>
      </c>
      <c r="G9" s="39">
        <f>IF(F44=0, "-", F9/F44)</f>
        <v>9.2565597667638479E-3</v>
      </c>
      <c r="H9" s="65">
        <v>268</v>
      </c>
      <c r="I9" s="21">
        <f>IF(H44=0, "-", H9/H44)</f>
        <v>2.03415559772296E-2</v>
      </c>
      <c r="J9" s="20">
        <f t="shared" si="0"/>
        <v>-0.48571428571428571</v>
      </c>
      <c r="K9" s="21">
        <f t="shared" si="1"/>
        <v>-0.52611940298507465</v>
      </c>
    </row>
    <row r="10" spans="1:11" x14ac:dyDescent="0.2">
      <c r="A10" s="7" t="s">
        <v>34</v>
      </c>
      <c r="B10" s="65">
        <v>0</v>
      </c>
      <c r="C10" s="39">
        <f>IF(B44=0, "-", B10/B44)</f>
        <v>0</v>
      </c>
      <c r="D10" s="65">
        <v>0</v>
      </c>
      <c r="E10" s="21">
        <f>IF(D44=0, "-", D10/D44)</f>
        <v>0</v>
      </c>
      <c r="F10" s="81">
        <v>0</v>
      </c>
      <c r="G10" s="39">
        <f>IF(F44=0, "-", F10/F44)</f>
        <v>0</v>
      </c>
      <c r="H10" s="65">
        <v>2</v>
      </c>
      <c r="I10" s="21">
        <f>IF(H44=0, "-", H10/H44)</f>
        <v>1.5180265654648957E-4</v>
      </c>
      <c r="J10" s="20" t="str">
        <f t="shared" si="0"/>
        <v>-</v>
      </c>
      <c r="K10" s="21">
        <f t="shared" si="1"/>
        <v>-1</v>
      </c>
    </row>
    <row r="11" spans="1:11" x14ac:dyDescent="0.2">
      <c r="A11" s="7" t="s">
        <v>35</v>
      </c>
      <c r="B11" s="65">
        <v>75</v>
      </c>
      <c r="C11" s="39">
        <f>IF(B44=0, "-", B11/B44)</f>
        <v>1.5117919774239064E-2</v>
      </c>
      <c r="D11" s="65">
        <v>42</v>
      </c>
      <c r="E11" s="21">
        <f>IF(D44=0, "-", D11/D44)</f>
        <v>8.9571337172104932E-3</v>
      </c>
      <c r="F11" s="81">
        <v>196</v>
      </c>
      <c r="G11" s="39">
        <f>IF(F44=0, "-", F11/F44)</f>
        <v>1.4285714285714285E-2</v>
      </c>
      <c r="H11" s="65">
        <v>191</v>
      </c>
      <c r="I11" s="21">
        <f>IF(H44=0, "-", H11/H44)</f>
        <v>1.4497153700189754E-2</v>
      </c>
      <c r="J11" s="20">
        <f t="shared" si="0"/>
        <v>0.7857142857142857</v>
      </c>
      <c r="K11" s="21">
        <f t="shared" si="1"/>
        <v>2.6178010471204188E-2</v>
      </c>
    </row>
    <row r="12" spans="1:11" x14ac:dyDescent="0.2">
      <c r="A12" s="7" t="s">
        <v>38</v>
      </c>
      <c r="B12" s="65">
        <v>2</v>
      </c>
      <c r="C12" s="39">
        <f>IF(B44=0, "-", B12/B44)</f>
        <v>4.0314452731304173E-4</v>
      </c>
      <c r="D12" s="65">
        <v>0</v>
      </c>
      <c r="E12" s="21">
        <f>IF(D44=0, "-", D12/D44)</f>
        <v>0</v>
      </c>
      <c r="F12" s="81">
        <v>4</v>
      </c>
      <c r="G12" s="39">
        <f>IF(F44=0, "-", F12/F44)</f>
        <v>2.9154518950437317E-4</v>
      </c>
      <c r="H12" s="65">
        <v>0</v>
      </c>
      <c r="I12" s="21">
        <f>IF(H44=0, "-", H12/H44)</f>
        <v>0</v>
      </c>
      <c r="J12" s="20" t="str">
        <f t="shared" si="0"/>
        <v>-</v>
      </c>
      <c r="K12" s="21" t="str">
        <f t="shared" si="1"/>
        <v>-</v>
      </c>
    </row>
    <row r="13" spans="1:11" x14ac:dyDescent="0.2">
      <c r="A13" s="7" t="s">
        <v>44</v>
      </c>
      <c r="B13" s="65">
        <v>50</v>
      </c>
      <c r="C13" s="39">
        <f>IF(B44=0, "-", B13/B44)</f>
        <v>1.0078613182826043E-2</v>
      </c>
      <c r="D13" s="65">
        <v>144</v>
      </c>
      <c r="E13" s="21">
        <f>IF(D44=0, "-", D13/D44)</f>
        <v>3.0710172744721688E-2</v>
      </c>
      <c r="F13" s="81">
        <v>240</v>
      </c>
      <c r="G13" s="39">
        <f>IF(F44=0, "-", F13/F44)</f>
        <v>1.7492711370262391E-2</v>
      </c>
      <c r="H13" s="65">
        <v>350</v>
      </c>
      <c r="I13" s="21">
        <f>IF(H44=0, "-", H13/H44)</f>
        <v>2.6565464895635674E-2</v>
      </c>
      <c r="J13" s="20">
        <f t="shared" si="0"/>
        <v>-0.65277777777777779</v>
      </c>
      <c r="K13" s="21">
        <f t="shared" si="1"/>
        <v>-0.31428571428571428</v>
      </c>
    </row>
    <row r="14" spans="1:11" x14ac:dyDescent="0.2">
      <c r="A14" s="7" t="s">
        <v>47</v>
      </c>
      <c r="B14" s="65">
        <v>1</v>
      </c>
      <c r="C14" s="39">
        <f>IF(B44=0, "-", B14/B44)</f>
        <v>2.0157226365652087E-4</v>
      </c>
      <c r="D14" s="65">
        <v>2</v>
      </c>
      <c r="E14" s="21">
        <f>IF(D44=0, "-", D14/D44)</f>
        <v>4.2653017701002344E-4</v>
      </c>
      <c r="F14" s="81">
        <v>10</v>
      </c>
      <c r="G14" s="39">
        <f>IF(F44=0, "-", F14/F44)</f>
        <v>7.2886297376093293E-4</v>
      </c>
      <c r="H14" s="65">
        <v>5</v>
      </c>
      <c r="I14" s="21">
        <f>IF(H44=0, "-", H14/H44)</f>
        <v>3.7950664136622391E-4</v>
      </c>
      <c r="J14" s="20">
        <f t="shared" si="0"/>
        <v>-0.5</v>
      </c>
      <c r="K14" s="21">
        <f t="shared" si="1"/>
        <v>1</v>
      </c>
    </row>
    <row r="15" spans="1:11" x14ac:dyDescent="0.2">
      <c r="A15" s="7" t="s">
        <v>48</v>
      </c>
      <c r="B15" s="65">
        <v>9</v>
      </c>
      <c r="C15" s="39">
        <f>IF(B44=0, "-", B15/B44)</f>
        <v>1.8141503729086877E-3</v>
      </c>
      <c r="D15" s="65">
        <v>46</v>
      </c>
      <c r="E15" s="21">
        <f>IF(D44=0, "-", D15/D44)</f>
        <v>9.8101940712305401E-3</v>
      </c>
      <c r="F15" s="81">
        <v>119</v>
      </c>
      <c r="G15" s="39">
        <f>IF(F44=0, "-", F15/F44)</f>
        <v>8.673469387755102E-3</v>
      </c>
      <c r="H15" s="65">
        <v>106</v>
      </c>
      <c r="I15" s="21">
        <f>IF(H44=0, "-", H15/H44)</f>
        <v>8.0455407969639466E-3</v>
      </c>
      <c r="J15" s="20">
        <f t="shared" si="0"/>
        <v>-0.80434782608695654</v>
      </c>
      <c r="K15" s="21">
        <f t="shared" si="1"/>
        <v>0.12264150943396226</v>
      </c>
    </row>
    <row r="16" spans="1:11" x14ac:dyDescent="0.2">
      <c r="A16" s="7" t="s">
        <v>50</v>
      </c>
      <c r="B16" s="65">
        <v>121</v>
      </c>
      <c r="C16" s="39">
        <f>IF(B44=0, "-", B16/B44)</f>
        <v>2.4390243902439025E-2</v>
      </c>
      <c r="D16" s="65">
        <v>168</v>
      </c>
      <c r="E16" s="21">
        <f>IF(D44=0, "-", D16/D44)</f>
        <v>3.5828534868841973E-2</v>
      </c>
      <c r="F16" s="81">
        <v>313</v>
      </c>
      <c r="G16" s="39">
        <f>IF(F44=0, "-", F16/F44)</f>
        <v>2.2813411078717202E-2</v>
      </c>
      <c r="H16" s="65">
        <v>368</v>
      </c>
      <c r="I16" s="21">
        <f>IF(H44=0, "-", H16/H44)</f>
        <v>2.7931688804554079E-2</v>
      </c>
      <c r="J16" s="20">
        <f t="shared" si="0"/>
        <v>-0.27976190476190477</v>
      </c>
      <c r="K16" s="21">
        <f t="shared" si="1"/>
        <v>-0.14945652173913043</v>
      </c>
    </row>
    <row r="17" spans="1:11" x14ac:dyDescent="0.2">
      <c r="A17" s="7" t="s">
        <v>51</v>
      </c>
      <c r="B17" s="65">
        <v>319</v>
      </c>
      <c r="C17" s="39">
        <f>IF(B44=0, "-", B17/B44)</f>
        <v>6.4301552106430154E-2</v>
      </c>
      <c r="D17" s="65">
        <v>334</v>
      </c>
      <c r="E17" s="21">
        <f>IF(D44=0, "-", D17/D44)</f>
        <v>7.1230539560673919E-2</v>
      </c>
      <c r="F17" s="81">
        <v>918</v>
      </c>
      <c r="G17" s="39">
        <f>IF(F44=0, "-", F17/F44)</f>
        <v>6.6909620991253638E-2</v>
      </c>
      <c r="H17" s="65">
        <v>1000</v>
      </c>
      <c r="I17" s="21">
        <f>IF(H44=0, "-", H17/H44)</f>
        <v>7.5901328273244778E-2</v>
      </c>
      <c r="J17" s="20">
        <f t="shared" si="0"/>
        <v>-4.4910179640718563E-2</v>
      </c>
      <c r="K17" s="21">
        <f t="shared" si="1"/>
        <v>-8.2000000000000003E-2</v>
      </c>
    </row>
    <row r="18" spans="1:11" x14ac:dyDescent="0.2">
      <c r="A18" s="7" t="s">
        <v>55</v>
      </c>
      <c r="B18" s="65">
        <v>52</v>
      </c>
      <c r="C18" s="39">
        <f>IF(B44=0, "-", B18/B44)</f>
        <v>1.0481757710139084E-2</v>
      </c>
      <c r="D18" s="65">
        <v>172</v>
      </c>
      <c r="E18" s="21">
        <f>IF(D44=0, "-", D18/D44)</f>
        <v>3.6681595222862018E-2</v>
      </c>
      <c r="F18" s="81">
        <v>249</v>
      </c>
      <c r="G18" s="39">
        <f>IF(F44=0, "-", F18/F44)</f>
        <v>1.8148688046647231E-2</v>
      </c>
      <c r="H18" s="65">
        <v>372</v>
      </c>
      <c r="I18" s="21">
        <f>IF(H44=0, "-", H18/H44)</f>
        <v>2.823529411764706E-2</v>
      </c>
      <c r="J18" s="20">
        <f t="shared" si="0"/>
        <v>-0.69767441860465118</v>
      </c>
      <c r="K18" s="21">
        <f t="shared" si="1"/>
        <v>-0.33064516129032256</v>
      </c>
    </row>
    <row r="19" spans="1:11" x14ac:dyDescent="0.2">
      <c r="A19" s="7" t="s">
        <v>57</v>
      </c>
      <c r="B19" s="65">
        <v>13</v>
      </c>
      <c r="C19" s="39">
        <f>IF(B44=0, "-", B19/B44)</f>
        <v>2.6204394275347711E-3</v>
      </c>
      <c r="D19" s="65">
        <v>4</v>
      </c>
      <c r="E19" s="21">
        <f>IF(D44=0, "-", D19/D44)</f>
        <v>8.5306035402004689E-4</v>
      </c>
      <c r="F19" s="81">
        <v>28</v>
      </c>
      <c r="G19" s="39">
        <f>IF(F44=0, "-", F19/F44)</f>
        <v>2.0408163265306124E-3</v>
      </c>
      <c r="H19" s="65">
        <v>11</v>
      </c>
      <c r="I19" s="21">
        <f>IF(H44=0, "-", H19/H44)</f>
        <v>8.3491461100569262E-4</v>
      </c>
      <c r="J19" s="20">
        <f t="shared" si="0"/>
        <v>2.25</v>
      </c>
      <c r="K19" s="21">
        <f t="shared" si="1"/>
        <v>1.5454545454545454</v>
      </c>
    </row>
    <row r="20" spans="1:11" x14ac:dyDescent="0.2">
      <c r="A20" s="7" t="s">
        <v>58</v>
      </c>
      <c r="B20" s="65">
        <v>42</v>
      </c>
      <c r="C20" s="39">
        <f>IF(B44=0, "-", B20/B44)</f>
        <v>8.4660350735738764E-3</v>
      </c>
      <c r="D20" s="65">
        <v>60</v>
      </c>
      <c r="E20" s="21">
        <f>IF(D44=0, "-", D20/D44)</f>
        <v>1.2795905310300703E-2</v>
      </c>
      <c r="F20" s="81">
        <v>83</v>
      </c>
      <c r="G20" s="39">
        <f>IF(F44=0, "-", F20/F44)</f>
        <v>6.0495626822157436E-3</v>
      </c>
      <c r="H20" s="65">
        <v>133</v>
      </c>
      <c r="I20" s="21">
        <f>IF(H44=0, "-", H20/H44)</f>
        <v>1.0094876660341557E-2</v>
      </c>
      <c r="J20" s="20">
        <f t="shared" si="0"/>
        <v>-0.3</v>
      </c>
      <c r="K20" s="21">
        <f t="shared" si="1"/>
        <v>-0.37593984962406013</v>
      </c>
    </row>
    <row r="21" spans="1:11" x14ac:dyDescent="0.2">
      <c r="A21" s="7" t="s">
        <v>60</v>
      </c>
      <c r="B21" s="65">
        <v>264</v>
      </c>
      <c r="C21" s="39">
        <f>IF(B44=0, "-", B21/B44)</f>
        <v>5.3215077605321508E-2</v>
      </c>
      <c r="D21" s="65">
        <v>197</v>
      </c>
      <c r="E21" s="21">
        <f>IF(D44=0, "-", D21/D44)</f>
        <v>4.2013222435487309E-2</v>
      </c>
      <c r="F21" s="81">
        <v>797</v>
      </c>
      <c r="G21" s="39">
        <f>IF(F44=0, "-", F21/F44)</f>
        <v>5.8090379008746355E-2</v>
      </c>
      <c r="H21" s="65">
        <v>613</v>
      </c>
      <c r="I21" s="21">
        <f>IF(H44=0, "-", H21/H44)</f>
        <v>4.6527514231499048E-2</v>
      </c>
      <c r="J21" s="20">
        <f t="shared" si="0"/>
        <v>0.34010152284263961</v>
      </c>
      <c r="K21" s="21">
        <f t="shared" si="1"/>
        <v>0.300163132137031</v>
      </c>
    </row>
    <row r="22" spans="1:11" x14ac:dyDescent="0.2">
      <c r="A22" s="7" t="s">
        <v>61</v>
      </c>
      <c r="B22" s="65">
        <v>1</v>
      </c>
      <c r="C22" s="39">
        <f>IF(B44=0, "-", B22/B44)</f>
        <v>2.0157226365652087E-4</v>
      </c>
      <c r="D22" s="65">
        <v>1</v>
      </c>
      <c r="E22" s="21">
        <f>IF(D44=0, "-", D22/D44)</f>
        <v>2.1326508850501172E-4</v>
      </c>
      <c r="F22" s="81">
        <v>3</v>
      </c>
      <c r="G22" s="39">
        <f>IF(F44=0, "-", F22/F44)</f>
        <v>2.1865889212827988E-4</v>
      </c>
      <c r="H22" s="65">
        <v>1</v>
      </c>
      <c r="I22" s="21">
        <f>IF(H44=0, "-", H22/H44)</f>
        <v>7.5901328273244787E-5</v>
      </c>
      <c r="J22" s="20">
        <f t="shared" si="0"/>
        <v>0</v>
      </c>
      <c r="K22" s="21">
        <f t="shared" si="1"/>
        <v>2</v>
      </c>
    </row>
    <row r="23" spans="1:11" x14ac:dyDescent="0.2">
      <c r="A23" s="7" t="s">
        <v>62</v>
      </c>
      <c r="B23" s="65">
        <v>57</v>
      </c>
      <c r="C23" s="39">
        <f>IF(B44=0, "-", B23/B44)</f>
        <v>1.148961902842169E-2</v>
      </c>
      <c r="D23" s="65">
        <v>50</v>
      </c>
      <c r="E23" s="21">
        <f>IF(D44=0, "-", D23/D44)</f>
        <v>1.0663254425250587E-2</v>
      </c>
      <c r="F23" s="81">
        <v>136</v>
      </c>
      <c r="G23" s="39">
        <f>IF(F44=0, "-", F23/F44)</f>
        <v>9.9125364431486875E-3</v>
      </c>
      <c r="H23" s="65">
        <v>133</v>
      </c>
      <c r="I23" s="21">
        <f>IF(H44=0, "-", H23/H44)</f>
        <v>1.0094876660341557E-2</v>
      </c>
      <c r="J23" s="20">
        <f t="shared" si="0"/>
        <v>0.14000000000000001</v>
      </c>
      <c r="K23" s="21">
        <f t="shared" si="1"/>
        <v>2.2556390977443608E-2</v>
      </c>
    </row>
    <row r="24" spans="1:11" x14ac:dyDescent="0.2">
      <c r="A24" s="7" t="s">
        <v>63</v>
      </c>
      <c r="B24" s="65">
        <v>11</v>
      </c>
      <c r="C24" s="39">
        <f>IF(B44=0, "-", B24/B44)</f>
        <v>2.2172949002217295E-3</v>
      </c>
      <c r="D24" s="65">
        <v>6</v>
      </c>
      <c r="E24" s="21">
        <f>IF(D44=0, "-", D24/D44)</f>
        <v>1.2795905310300703E-3</v>
      </c>
      <c r="F24" s="81">
        <v>44</v>
      </c>
      <c r="G24" s="39">
        <f>IF(F44=0, "-", F24/F44)</f>
        <v>3.2069970845481051E-3</v>
      </c>
      <c r="H24" s="65">
        <v>22</v>
      </c>
      <c r="I24" s="21">
        <f>IF(H44=0, "-", H24/H44)</f>
        <v>1.6698292220113852E-3</v>
      </c>
      <c r="J24" s="20">
        <f t="shared" si="0"/>
        <v>0.83333333333333337</v>
      </c>
      <c r="K24" s="21">
        <f t="shared" si="1"/>
        <v>1</v>
      </c>
    </row>
    <row r="25" spans="1:11" x14ac:dyDescent="0.2">
      <c r="A25" s="7" t="s">
        <v>64</v>
      </c>
      <c r="B25" s="65">
        <v>47</v>
      </c>
      <c r="C25" s="39">
        <f>IF(B44=0, "-", B25/B44)</f>
        <v>9.4738963918564803E-3</v>
      </c>
      <c r="D25" s="65">
        <v>37</v>
      </c>
      <c r="E25" s="21">
        <f>IF(D44=0, "-", D25/D44)</f>
        <v>7.8908082746854333E-3</v>
      </c>
      <c r="F25" s="81">
        <v>131</v>
      </c>
      <c r="G25" s="39">
        <f>IF(F44=0, "-", F25/F44)</f>
        <v>9.5481049562682208E-3</v>
      </c>
      <c r="H25" s="65">
        <v>140</v>
      </c>
      <c r="I25" s="21">
        <f>IF(H44=0, "-", H25/H44)</f>
        <v>1.0626185958254269E-2</v>
      </c>
      <c r="J25" s="20">
        <f t="shared" si="0"/>
        <v>0.27027027027027029</v>
      </c>
      <c r="K25" s="21">
        <f t="shared" si="1"/>
        <v>-6.4285714285714279E-2</v>
      </c>
    </row>
    <row r="26" spans="1:11" x14ac:dyDescent="0.2">
      <c r="A26" s="7" t="s">
        <v>68</v>
      </c>
      <c r="B26" s="65">
        <v>5</v>
      </c>
      <c r="C26" s="39">
        <f>IF(B44=0, "-", B26/B44)</f>
        <v>1.0078613182826044E-3</v>
      </c>
      <c r="D26" s="65">
        <v>8</v>
      </c>
      <c r="E26" s="21">
        <f>IF(D44=0, "-", D26/D44)</f>
        <v>1.7061207080400938E-3</v>
      </c>
      <c r="F26" s="81">
        <v>13</v>
      </c>
      <c r="G26" s="39">
        <f>IF(F44=0, "-", F26/F44)</f>
        <v>9.4752186588921287E-4</v>
      </c>
      <c r="H26" s="65">
        <v>9</v>
      </c>
      <c r="I26" s="21">
        <f>IF(H44=0, "-", H26/H44)</f>
        <v>6.83111954459203E-4</v>
      </c>
      <c r="J26" s="20">
        <f t="shared" si="0"/>
        <v>-0.375</v>
      </c>
      <c r="K26" s="21">
        <f t="shared" si="1"/>
        <v>0.44444444444444442</v>
      </c>
    </row>
    <row r="27" spans="1:11" x14ac:dyDescent="0.2">
      <c r="A27" s="7" t="s">
        <v>69</v>
      </c>
      <c r="B27" s="65">
        <v>664</v>
      </c>
      <c r="C27" s="39">
        <f>IF(B44=0, "-", B27/B44)</f>
        <v>0.13384398306792986</v>
      </c>
      <c r="D27" s="65">
        <v>562</v>
      </c>
      <c r="E27" s="21">
        <f>IF(D44=0, "-", D27/D44)</f>
        <v>0.1198549797398166</v>
      </c>
      <c r="F27" s="81">
        <v>1798</v>
      </c>
      <c r="G27" s="39">
        <f>IF(F44=0, "-", F27/F44)</f>
        <v>0.13104956268221574</v>
      </c>
      <c r="H27" s="65">
        <v>1516</v>
      </c>
      <c r="I27" s="21">
        <f>IF(H44=0, "-", H27/H44)</f>
        <v>0.11506641366223909</v>
      </c>
      <c r="J27" s="20">
        <f t="shared" si="0"/>
        <v>0.18149466192170818</v>
      </c>
      <c r="K27" s="21">
        <f t="shared" si="1"/>
        <v>0.18601583113456466</v>
      </c>
    </row>
    <row r="28" spans="1:11" x14ac:dyDescent="0.2">
      <c r="A28" s="7" t="s">
        <v>70</v>
      </c>
      <c r="B28" s="65">
        <v>84</v>
      </c>
      <c r="C28" s="39">
        <f>IF(B44=0, "-", B28/B44)</f>
        <v>1.6932070147147753E-2</v>
      </c>
      <c r="D28" s="65">
        <v>61</v>
      </c>
      <c r="E28" s="21">
        <f>IF(D44=0, "-", D28/D44)</f>
        <v>1.3009170398805716E-2</v>
      </c>
      <c r="F28" s="81">
        <v>189</v>
      </c>
      <c r="G28" s="39">
        <f>IF(F44=0, "-", F28/F44)</f>
        <v>1.3775510204081633E-2</v>
      </c>
      <c r="H28" s="65">
        <v>211</v>
      </c>
      <c r="I28" s="21">
        <f>IF(H44=0, "-", H28/H44)</f>
        <v>1.6015180265654648E-2</v>
      </c>
      <c r="J28" s="20">
        <f t="shared" si="0"/>
        <v>0.37704918032786883</v>
      </c>
      <c r="K28" s="21">
        <f t="shared" si="1"/>
        <v>-0.10426540284360189</v>
      </c>
    </row>
    <row r="29" spans="1:11" x14ac:dyDescent="0.2">
      <c r="A29" s="7" t="s">
        <v>73</v>
      </c>
      <c r="B29" s="65">
        <v>282</v>
      </c>
      <c r="C29" s="39">
        <f>IF(B44=0, "-", B29/B44)</f>
        <v>5.6843378351138882E-2</v>
      </c>
      <c r="D29" s="65">
        <v>146</v>
      </c>
      <c r="E29" s="21">
        <f>IF(D44=0, "-", D29/D44)</f>
        <v>3.1136702921731714E-2</v>
      </c>
      <c r="F29" s="81">
        <v>671</v>
      </c>
      <c r="G29" s="39">
        <f>IF(F44=0, "-", F29/F44)</f>
        <v>4.8906705539358601E-2</v>
      </c>
      <c r="H29" s="65">
        <v>365</v>
      </c>
      <c r="I29" s="21">
        <f>IF(H44=0, "-", H29/H44)</f>
        <v>2.7703984819734344E-2</v>
      </c>
      <c r="J29" s="20">
        <f t="shared" si="0"/>
        <v>0.93150684931506844</v>
      </c>
      <c r="K29" s="21">
        <f t="shared" si="1"/>
        <v>0.83835616438356164</v>
      </c>
    </row>
    <row r="30" spans="1:11" x14ac:dyDescent="0.2">
      <c r="A30" s="7" t="s">
        <v>74</v>
      </c>
      <c r="B30" s="65">
        <v>5</v>
      </c>
      <c r="C30" s="39">
        <f>IF(B44=0, "-", B30/B44)</f>
        <v>1.0078613182826044E-3</v>
      </c>
      <c r="D30" s="65">
        <v>7</v>
      </c>
      <c r="E30" s="21">
        <f>IF(D44=0, "-", D30/D44)</f>
        <v>1.4928556195350821E-3</v>
      </c>
      <c r="F30" s="81">
        <v>24</v>
      </c>
      <c r="G30" s="39">
        <f>IF(F44=0, "-", F30/F44)</f>
        <v>1.749271137026239E-3</v>
      </c>
      <c r="H30" s="65">
        <v>19</v>
      </c>
      <c r="I30" s="21">
        <f>IF(H44=0, "-", H30/H44)</f>
        <v>1.4421252371916509E-3</v>
      </c>
      <c r="J30" s="20">
        <f t="shared" si="0"/>
        <v>-0.2857142857142857</v>
      </c>
      <c r="K30" s="21">
        <f t="shared" si="1"/>
        <v>0.26315789473684209</v>
      </c>
    </row>
    <row r="31" spans="1:11" x14ac:dyDescent="0.2">
      <c r="A31" s="7" t="s">
        <v>75</v>
      </c>
      <c r="B31" s="65">
        <v>639</v>
      </c>
      <c r="C31" s="39">
        <f>IF(B44=0, "-", B31/B44)</f>
        <v>0.12880467647651683</v>
      </c>
      <c r="D31" s="65">
        <v>389</v>
      </c>
      <c r="E31" s="21">
        <f>IF(D44=0, "-", D31/D44)</f>
        <v>8.2960119428449566E-2</v>
      </c>
      <c r="F31" s="81">
        <v>1675</v>
      </c>
      <c r="G31" s="39">
        <f>IF(F44=0, "-", F31/F44)</f>
        <v>0.12208454810495627</v>
      </c>
      <c r="H31" s="65">
        <v>1344</v>
      </c>
      <c r="I31" s="21">
        <f>IF(H44=0, "-", H31/H44)</f>
        <v>0.10201138519924098</v>
      </c>
      <c r="J31" s="20">
        <f t="shared" si="0"/>
        <v>0.64267352185089976</v>
      </c>
      <c r="K31" s="21">
        <f t="shared" si="1"/>
        <v>0.24627976190476192</v>
      </c>
    </row>
    <row r="32" spans="1:11" x14ac:dyDescent="0.2">
      <c r="A32" s="7" t="s">
        <v>76</v>
      </c>
      <c r="B32" s="65">
        <v>261</v>
      </c>
      <c r="C32" s="39">
        <f>IF(B44=0, "-", B32/B44)</f>
        <v>5.2610360814351942E-2</v>
      </c>
      <c r="D32" s="65">
        <v>482</v>
      </c>
      <c r="E32" s="21">
        <f>IF(D44=0, "-", D32/D44)</f>
        <v>0.10279377265941565</v>
      </c>
      <c r="F32" s="81">
        <v>602</v>
      </c>
      <c r="G32" s="39">
        <f>IF(F44=0, "-", F32/F44)</f>
        <v>4.3877551020408162E-2</v>
      </c>
      <c r="H32" s="65">
        <v>1302</v>
      </c>
      <c r="I32" s="21">
        <f>IF(H44=0, "-", H32/H44)</f>
        <v>9.8823529411764699E-2</v>
      </c>
      <c r="J32" s="20">
        <f t="shared" si="0"/>
        <v>-0.45850622406639002</v>
      </c>
      <c r="K32" s="21">
        <f t="shared" si="1"/>
        <v>-0.5376344086021505</v>
      </c>
    </row>
    <row r="33" spans="1:11" x14ac:dyDescent="0.2">
      <c r="A33" s="7" t="s">
        <v>77</v>
      </c>
      <c r="B33" s="65">
        <v>7</v>
      </c>
      <c r="C33" s="39">
        <f>IF(B44=0, "-", B33/B44)</f>
        <v>1.4110058455956461E-3</v>
      </c>
      <c r="D33" s="65">
        <v>8</v>
      </c>
      <c r="E33" s="21">
        <f>IF(D44=0, "-", D33/D44)</f>
        <v>1.7061207080400938E-3</v>
      </c>
      <c r="F33" s="81">
        <v>10</v>
      </c>
      <c r="G33" s="39">
        <f>IF(F44=0, "-", F33/F44)</f>
        <v>7.2886297376093293E-4</v>
      </c>
      <c r="H33" s="65">
        <v>14</v>
      </c>
      <c r="I33" s="21">
        <f>IF(H44=0, "-", H33/H44)</f>
        <v>1.062618595825427E-3</v>
      </c>
      <c r="J33" s="20">
        <f t="shared" si="0"/>
        <v>-0.125</v>
      </c>
      <c r="K33" s="21">
        <f t="shared" si="1"/>
        <v>-0.2857142857142857</v>
      </c>
    </row>
    <row r="34" spans="1:11" x14ac:dyDescent="0.2">
      <c r="A34" s="7" t="s">
        <v>78</v>
      </c>
      <c r="B34" s="65">
        <v>24</v>
      </c>
      <c r="C34" s="39">
        <f>IF(B44=0, "-", B34/B44)</f>
        <v>4.8377343277565005E-3</v>
      </c>
      <c r="D34" s="65">
        <v>9</v>
      </c>
      <c r="E34" s="21">
        <f>IF(D44=0, "-", D34/D44)</f>
        <v>1.9193857965451055E-3</v>
      </c>
      <c r="F34" s="81">
        <v>78</v>
      </c>
      <c r="G34" s="39">
        <f>IF(F44=0, "-", F34/F44)</f>
        <v>5.685131195335277E-3</v>
      </c>
      <c r="H34" s="65">
        <v>64</v>
      </c>
      <c r="I34" s="21">
        <f>IF(H44=0, "-", H34/H44)</f>
        <v>4.8576850094876663E-3</v>
      </c>
      <c r="J34" s="20">
        <f t="shared" si="0"/>
        <v>1.6666666666666667</v>
      </c>
      <c r="K34" s="21">
        <f t="shared" si="1"/>
        <v>0.21875</v>
      </c>
    </row>
    <row r="35" spans="1:11" x14ac:dyDescent="0.2">
      <c r="A35" s="7" t="s">
        <v>80</v>
      </c>
      <c r="B35" s="65">
        <v>41</v>
      </c>
      <c r="C35" s="39">
        <f>IF(B44=0, "-", B35/B44)</f>
        <v>8.2644628099173556E-3</v>
      </c>
      <c r="D35" s="65">
        <v>6</v>
      </c>
      <c r="E35" s="21">
        <f>IF(D44=0, "-", D35/D44)</f>
        <v>1.2795905310300703E-3</v>
      </c>
      <c r="F35" s="81">
        <v>180</v>
      </c>
      <c r="G35" s="39">
        <f>IF(F44=0, "-", F35/F44)</f>
        <v>1.3119533527696793E-2</v>
      </c>
      <c r="H35" s="65">
        <v>14</v>
      </c>
      <c r="I35" s="21">
        <f>IF(H44=0, "-", H35/H44)</f>
        <v>1.062618595825427E-3</v>
      </c>
      <c r="J35" s="20">
        <f t="shared" si="0"/>
        <v>5.833333333333333</v>
      </c>
      <c r="K35" s="21" t="str">
        <f t="shared" si="1"/>
        <v>&gt;999%</v>
      </c>
    </row>
    <row r="36" spans="1:11" x14ac:dyDescent="0.2">
      <c r="A36" s="7" t="s">
        <v>83</v>
      </c>
      <c r="B36" s="65">
        <v>14</v>
      </c>
      <c r="C36" s="39">
        <f>IF(B44=0, "-", B36/B44)</f>
        <v>2.8220116911912923E-3</v>
      </c>
      <c r="D36" s="65">
        <v>37</v>
      </c>
      <c r="E36" s="21">
        <f>IF(D44=0, "-", D36/D44)</f>
        <v>7.8908082746854333E-3</v>
      </c>
      <c r="F36" s="81">
        <v>30</v>
      </c>
      <c r="G36" s="39">
        <f>IF(F44=0, "-", F36/F44)</f>
        <v>2.1865889212827989E-3</v>
      </c>
      <c r="H36" s="65">
        <v>97</v>
      </c>
      <c r="I36" s="21">
        <f>IF(H44=0, "-", H36/H44)</f>
        <v>7.3624288425047438E-3</v>
      </c>
      <c r="J36" s="20">
        <f t="shared" si="0"/>
        <v>-0.6216216216216216</v>
      </c>
      <c r="K36" s="21">
        <f t="shared" si="1"/>
        <v>-0.69072164948453607</v>
      </c>
    </row>
    <row r="37" spans="1:11" x14ac:dyDescent="0.2">
      <c r="A37" s="7" t="s">
        <v>84</v>
      </c>
      <c r="B37" s="65">
        <v>17</v>
      </c>
      <c r="C37" s="39">
        <f>IF(B44=0, "-", B37/B44)</f>
        <v>3.4267284821608546E-3</v>
      </c>
      <c r="D37" s="65">
        <v>7</v>
      </c>
      <c r="E37" s="21">
        <f>IF(D44=0, "-", D37/D44)</f>
        <v>1.4928556195350821E-3</v>
      </c>
      <c r="F37" s="81">
        <v>57</v>
      </c>
      <c r="G37" s="39">
        <f>IF(F44=0, "-", F37/F44)</f>
        <v>4.1545189504373177E-3</v>
      </c>
      <c r="H37" s="65">
        <v>19</v>
      </c>
      <c r="I37" s="21">
        <f>IF(H44=0, "-", H37/H44)</f>
        <v>1.4421252371916509E-3</v>
      </c>
      <c r="J37" s="20">
        <f t="shared" si="0"/>
        <v>1.4285714285714286</v>
      </c>
      <c r="K37" s="21">
        <f t="shared" si="1"/>
        <v>2</v>
      </c>
    </row>
    <row r="38" spans="1:11" x14ac:dyDescent="0.2">
      <c r="A38" s="7" t="s">
        <v>85</v>
      </c>
      <c r="B38" s="65">
        <v>308</v>
      </c>
      <c r="C38" s="39">
        <f>IF(B44=0, "-", B38/B44)</f>
        <v>6.2084257206208429E-2</v>
      </c>
      <c r="D38" s="65">
        <v>344</v>
      </c>
      <c r="E38" s="21">
        <f>IF(D44=0, "-", D38/D44)</f>
        <v>7.3363190445724036E-2</v>
      </c>
      <c r="F38" s="81">
        <v>732</v>
      </c>
      <c r="G38" s="39">
        <f>IF(F44=0, "-", F38/F44)</f>
        <v>5.3352769679300291E-2</v>
      </c>
      <c r="H38" s="65">
        <v>821</v>
      </c>
      <c r="I38" s="21">
        <f>IF(H44=0, "-", H38/H44)</f>
        <v>6.2314990512333968E-2</v>
      </c>
      <c r="J38" s="20">
        <f t="shared" si="0"/>
        <v>-0.10465116279069768</v>
      </c>
      <c r="K38" s="21">
        <f t="shared" si="1"/>
        <v>-0.10840438489646773</v>
      </c>
    </row>
    <row r="39" spans="1:11" x14ac:dyDescent="0.2">
      <c r="A39" s="7" t="s">
        <v>86</v>
      </c>
      <c r="B39" s="65">
        <v>137</v>
      </c>
      <c r="C39" s="39">
        <f>IF(B44=0, "-", B39/B44)</f>
        <v>2.7615400120943358E-2</v>
      </c>
      <c r="D39" s="65">
        <v>85</v>
      </c>
      <c r="E39" s="21">
        <f>IF(D44=0, "-", D39/D44)</f>
        <v>1.8127532522925996E-2</v>
      </c>
      <c r="F39" s="81">
        <v>447</v>
      </c>
      <c r="G39" s="39">
        <f>IF(F44=0, "-", F39/F44)</f>
        <v>3.2580174927113702E-2</v>
      </c>
      <c r="H39" s="65">
        <v>259</v>
      </c>
      <c r="I39" s="21">
        <f>IF(H44=0, "-", H39/H44)</f>
        <v>1.9658444022770397E-2</v>
      </c>
      <c r="J39" s="20">
        <f t="shared" si="0"/>
        <v>0.61176470588235299</v>
      </c>
      <c r="K39" s="21">
        <f t="shared" si="1"/>
        <v>0.72586872586872586</v>
      </c>
    </row>
    <row r="40" spans="1:11" x14ac:dyDescent="0.2">
      <c r="A40" s="7" t="s">
        <v>88</v>
      </c>
      <c r="B40" s="65">
        <v>1212</v>
      </c>
      <c r="C40" s="39">
        <f>IF(B44=0, "-", B40/B44)</f>
        <v>0.24430558355170329</v>
      </c>
      <c r="D40" s="65">
        <v>994</v>
      </c>
      <c r="E40" s="21">
        <f>IF(D44=0, "-", D40/D44)</f>
        <v>0.21198549797398167</v>
      </c>
      <c r="F40" s="81">
        <v>3446</v>
      </c>
      <c r="G40" s="39">
        <f>IF(F44=0, "-", F40/F44)</f>
        <v>0.2511661807580175</v>
      </c>
      <c r="H40" s="65">
        <v>2937</v>
      </c>
      <c r="I40" s="21">
        <f>IF(H44=0, "-", H40/H44)</f>
        <v>0.22292220113851993</v>
      </c>
      <c r="J40" s="20">
        <f t="shared" si="0"/>
        <v>0.21931589537223339</v>
      </c>
      <c r="K40" s="21">
        <f t="shared" si="1"/>
        <v>0.17330609465440927</v>
      </c>
    </row>
    <row r="41" spans="1:11" x14ac:dyDescent="0.2">
      <c r="A41" s="7" t="s">
        <v>90</v>
      </c>
      <c r="B41" s="65">
        <v>110</v>
      </c>
      <c r="C41" s="39">
        <f>IF(B44=0, "-", B41/B44)</f>
        <v>2.2172949002217297E-2</v>
      </c>
      <c r="D41" s="65">
        <v>126</v>
      </c>
      <c r="E41" s="21">
        <f>IF(D44=0, "-", D41/D44)</f>
        <v>2.6871401151631478E-2</v>
      </c>
      <c r="F41" s="81">
        <v>242</v>
      </c>
      <c r="G41" s="39">
        <f>IF(F44=0, "-", F41/F44)</f>
        <v>1.7638483965014579E-2</v>
      </c>
      <c r="H41" s="65">
        <v>334</v>
      </c>
      <c r="I41" s="21">
        <f>IF(H44=0, "-", H41/H44)</f>
        <v>2.5351043643263758E-2</v>
      </c>
      <c r="J41" s="20">
        <f t="shared" si="0"/>
        <v>-0.12698412698412698</v>
      </c>
      <c r="K41" s="21">
        <f t="shared" si="1"/>
        <v>-0.27544910179640719</v>
      </c>
    </row>
    <row r="42" spans="1:11" x14ac:dyDescent="0.2">
      <c r="A42" s="7" t="s">
        <v>91</v>
      </c>
      <c r="B42" s="65">
        <v>32</v>
      </c>
      <c r="C42" s="39">
        <f>IF(B44=0, "-", B42/B44)</f>
        <v>6.4503124370086677E-3</v>
      </c>
      <c r="D42" s="65">
        <v>48</v>
      </c>
      <c r="E42" s="21">
        <f>IF(D44=0, "-", D42/D44)</f>
        <v>1.0236724248240563E-2</v>
      </c>
      <c r="F42" s="81">
        <v>123</v>
      </c>
      <c r="G42" s="39">
        <f>IF(F44=0, "-", F42/F44)</f>
        <v>8.9650145772594749E-3</v>
      </c>
      <c r="H42" s="65">
        <v>132</v>
      </c>
      <c r="I42" s="21">
        <f>IF(H44=0, "-", H42/H44)</f>
        <v>1.0018975332068311E-2</v>
      </c>
      <c r="J42" s="20">
        <f t="shared" si="0"/>
        <v>-0.33333333333333331</v>
      </c>
      <c r="K42" s="21">
        <f t="shared" si="1"/>
        <v>-6.8181818181818177E-2</v>
      </c>
    </row>
    <row r="43" spans="1:11" x14ac:dyDescent="0.2">
      <c r="A43" s="2"/>
      <c r="B43" s="68"/>
      <c r="C43" s="33"/>
      <c r="D43" s="68"/>
      <c r="E43" s="6"/>
      <c r="F43" s="82"/>
      <c r="G43" s="33"/>
      <c r="H43" s="68"/>
      <c r="I43" s="6"/>
      <c r="J43" s="5"/>
      <c r="K43" s="6"/>
    </row>
    <row r="44" spans="1:11" s="43" customFormat="1" x14ac:dyDescent="0.2">
      <c r="A44" s="162" t="s">
        <v>557</v>
      </c>
      <c r="B44" s="71">
        <f>SUM(B7:B43)</f>
        <v>4961</v>
      </c>
      <c r="C44" s="40">
        <v>1</v>
      </c>
      <c r="D44" s="71">
        <f>SUM(D7:D43)</f>
        <v>4689</v>
      </c>
      <c r="E44" s="41">
        <v>1</v>
      </c>
      <c r="F44" s="77">
        <f>SUM(F7:F43)</f>
        <v>13720</v>
      </c>
      <c r="G44" s="42">
        <v>1</v>
      </c>
      <c r="H44" s="71">
        <f>SUM(H7:H43)</f>
        <v>13175</v>
      </c>
      <c r="I44" s="41">
        <v>1</v>
      </c>
      <c r="J44" s="37">
        <f>IF(D44=0, "-", (B44-D44)/D44)</f>
        <v>5.8008104073363188E-2</v>
      </c>
      <c r="K44" s="38">
        <f>IF(H44=0, "-", (F44-H44)/H44)</f>
        <v>4.1366223908918406E-2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449</v>
      </c>
      <c r="B7" s="65">
        <v>1</v>
      </c>
      <c r="C7" s="34">
        <f>IF(B13=0, "-", B7/B13)</f>
        <v>1.2987012987012988E-2</v>
      </c>
      <c r="D7" s="65">
        <v>0</v>
      </c>
      <c r="E7" s="9">
        <f>IF(D13=0, "-", D7/D13)</f>
        <v>0</v>
      </c>
      <c r="F7" s="81">
        <v>1</v>
      </c>
      <c r="G7" s="34">
        <f>IF(F13=0, "-", F7/F13)</f>
        <v>4.807692307692308E-3</v>
      </c>
      <c r="H7" s="65">
        <v>0</v>
      </c>
      <c r="I7" s="9">
        <f>IF(H13=0, "-", H7/H13)</f>
        <v>0</v>
      </c>
      <c r="J7" s="8" t="str">
        <f>IF(D7=0, "-", IF((B7-D7)/D7&lt;10, (B7-D7)/D7, "&gt;999%"))</f>
        <v>-</v>
      </c>
      <c r="K7" s="9" t="str">
        <f>IF(H7=0, "-", IF((F7-H7)/H7&lt;10, (F7-H7)/H7, "&gt;999%"))</f>
        <v>-</v>
      </c>
    </row>
    <row r="8" spans="1:11" x14ac:dyDescent="0.2">
      <c r="A8" s="7" t="s">
        <v>450</v>
      </c>
      <c r="B8" s="65">
        <v>0</v>
      </c>
      <c r="C8" s="34">
        <f>IF(B13=0, "-", B8/B13)</f>
        <v>0</v>
      </c>
      <c r="D8" s="65">
        <v>2</v>
      </c>
      <c r="E8" s="9">
        <f>IF(D13=0, "-", D8/D13)</f>
        <v>3.2786885245901641E-2</v>
      </c>
      <c r="F8" s="81">
        <v>0</v>
      </c>
      <c r="G8" s="34">
        <f>IF(F13=0, "-", F8/F13)</f>
        <v>0</v>
      </c>
      <c r="H8" s="65">
        <v>3</v>
      </c>
      <c r="I8" s="9">
        <f>IF(H13=0, "-", H8/H13)</f>
        <v>1.7341040462427744E-2</v>
      </c>
      <c r="J8" s="8">
        <f>IF(D8=0, "-", IF((B8-D8)/D8&lt;10, (B8-D8)/D8, "&gt;999%"))</f>
        <v>-1</v>
      </c>
      <c r="K8" s="9">
        <f>IF(H8=0, "-", IF((F8-H8)/H8&lt;10, (F8-H8)/H8, "&gt;999%"))</f>
        <v>-1</v>
      </c>
    </row>
    <row r="9" spans="1:11" x14ac:dyDescent="0.2">
      <c r="A9" s="7" t="s">
        <v>451</v>
      </c>
      <c r="B9" s="65">
        <v>0</v>
      </c>
      <c r="C9" s="34">
        <f>IF(B13=0, "-", B9/B13)</f>
        <v>0</v>
      </c>
      <c r="D9" s="65">
        <v>1</v>
      </c>
      <c r="E9" s="9">
        <f>IF(D13=0, "-", D9/D13)</f>
        <v>1.6393442622950821E-2</v>
      </c>
      <c r="F9" s="81">
        <v>0</v>
      </c>
      <c r="G9" s="34">
        <f>IF(F13=0, "-", F9/F13)</f>
        <v>0</v>
      </c>
      <c r="H9" s="65">
        <v>1</v>
      </c>
      <c r="I9" s="9">
        <f>IF(H13=0, "-", H9/H13)</f>
        <v>5.7803468208092483E-3</v>
      </c>
      <c r="J9" s="8">
        <f>IF(D9=0, "-", IF((B9-D9)/D9&lt;10, (B9-D9)/D9, "&gt;999%"))</f>
        <v>-1</v>
      </c>
      <c r="K9" s="9">
        <f>IF(H9=0, "-", IF((F9-H9)/H9&lt;10, (F9-H9)/H9, "&gt;999%"))</f>
        <v>-1</v>
      </c>
    </row>
    <row r="10" spans="1:11" x14ac:dyDescent="0.2">
      <c r="A10" s="7" t="s">
        <v>452</v>
      </c>
      <c r="B10" s="65">
        <v>73</v>
      </c>
      <c r="C10" s="34">
        <f>IF(B13=0, "-", B10/B13)</f>
        <v>0.94805194805194803</v>
      </c>
      <c r="D10" s="65">
        <v>58</v>
      </c>
      <c r="E10" s="9">
        <f>IF(D13=0, "-", D10/D13)</f>
        <v>0.95081967213114749</v>
      </c>
      <c r="F10" s="81">
        <v>202</v>
      </c>
      <c r="G10" s="34">
        <f>IF(F13=0, "-", F10/F13)</f>
        <v>0.97115384615384615</v>
      </c>
      <c r="H10" s="65">
        <v>169</v>
      </c>
      <c r="I10" s="9">
        <f>IF(H13=0, "-", H10/H13)</f>
        <v>0.97687861271676302</v>
      </c>
      <c r="J10" s="8">
        <f>IF(D10=0, "-", IF((B10-D10)/D10&lt;10, (B10-D10)/D10, "&gt;999%"))</f>
        <v>0.25862068965517243</v>
      </c>
      <c r="K10" s="9">
        <f>IF(H10=0, "-", IF((F10-H10)/H10&lt;10, (F10-H10)/H10, "&gt;999%"))</f>
        <v>0.19526627218934911</v>
      </c>
    </row>
    <row r="11" spans="1:11" x14ac:dyDescent="0.2">
      <c r="A11" s="7" t="s">
        <v>453</v>
      </c>
      <c r="B11" s="65">
        <v>3</v>
      </c>
      <c r="C11" s="34">
        <f>IF(B13=0, "-", B11/B13)</f>
        <v>3.896103896103896E-2</v>
      </c>
      <c r="D11" s="65">
        <v>0</v>
      </c>
      <c r="E11" s="9">
        <f>IF(D13=0, "-", D11/D13)</f>
        <v>0</v>
      </c>
      <c r="F11" s="81">
        <v>5</v>
      </c>
      <c r="G11" s="34">
        <f>IF(F13=0, "-", F11/F13)</f>
        <v>2.403846153846154E-2</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579</v>
      </c>
      <c r="B13" s="71">
        <f>SUM(B7:B12)</f>
        <v>77</v>
      </c>
      <c r="C13" s="40">
        <f>B13/10016</f>
        <v>7.6876996805111822E-3</v>
      </c>
      <c r="D13" s="71">
        <f>SUM(D7:D12)</f>
        <v>61</v>
      </c>
      <c r="E13" s="41">
        <f>D13/9514</f>
        <v>6.4116039520706325E-3</v>
      </c>
      <c r="F13" s="77">
        <f>SUM(F7:F12)</f>
        <v>208</v>
      </c>
      <c r="G13" s="42">
        <f>F13/26003</f>
        <v>7.9990770295735106E-3</v>
      </c>
      <c r="H13" s="71">
        <f>SUM(H7:H12)</f>
        <v>173</v>
      </c>
      <c r="I13" s="41">
        <f>H13/26289</f>
        <v>6.5806991517364678E-3</v>
      </c>
      <c r="J13" s="37">
        <f>IF(D13=0, "-", IF((B13-D13)/D13&lt;10, (B13-D13)/D13, "&gt;999%"))</f>
        <v>0.26229508196721313</v>
      </c>
      <c r="K13" s="38">
        <f>IF(H13=0, "-", IF((F13-H13)/H13&lt;10, (F13-H13)/H13, "&gt;999%"))</f>
        <v>0.20231213872832371</v>
      </c>
    </row>
    <row r="14" spans="1:11" x14ac:dyDescent="0.2">
      <c r="B14" s="83"/>
      <c r="D14" s="83"/>
      <c r="F14" s="83"/>
      <c r="H14" s="83"/>
    </row>
    <row r="15" spans="1:11" x14ac:dyDescent="0.2">
      <c r="A15" s="163" t="s">
        <v>124</v>
      </c>
      <c r="B15" s="61" t="s">
        <v>12</v>
      </c>
      <c r="C15" s="62" t="s">
        <v>13</v>
      </c>
      <c r="D15" s="61" t="s">
        <v>12</v>
      </c>
      <c r="E15" s="63" t="s">
        <v>13</v>
      </c>
      <c r="F15" s="62" t="s">
        <v>12</v>
      </c>
      <c r="G15" s="62" t="s">
        <v>13</v>
      </c>
      <c r="H15" s="61" t="s">
        <v>12</v>
      </c>
      <c r="I15" s="63" t="s">
        <v>13</v>
      </c>
      <c r="J15" s="61"/>
      <c r="K15" s="63"/>
    </row>
    <row r="16" spans="1:11" x14ac:dyDescent="0.2">
      <c r="A16" s="7" t="s">
        <v>454</v>
      </c>
      <c r="B16" s="65">
        <v>5</v>
      </c>
      <c r="C16" s="34">
        <f>IF(B18=0, "-", B16/B18)</f>
        <v>1</v>
      </c>
      <c r="D16" s="65">
        <v>2</v>
      </c>
      <c r="E16" s="9">
        <f>IF(D18=0, "-", D16/D18)</f>
        <v>1</v>
      </c>
      <c r="F16" s="81">
        <v>12</v>
      </c>
      <c r="G16" s="34">
        <f>IF(F18=0, "-", F16/F18)</f>
        <v>1</v>
      </c>
      <c r="H16" s="65">
        <v>14</v>
      </c>
      <c r="I16" s="9">
        <f>IF(H18=0, "-", H16/H18)</f>
        <v>1</v>
      </c>
      <c r="J16" s="8">
        <f>IF(D16=0, "-", IF((B16-D16)/D16&lt;10, (B16-D16)/D16, "&gt;999%"))</f>
        <v>1.5</v>
      </c>
      <c r="K16" s="9">
        <f>IF(H16=0, "-", IF((F16-H16)/H16&lt;10, (F16-H16)/H16, "&gt;999%"))</f>
        <v>-0.14285714285714285</v>
      </c>
    </row>
    <row r="17" spans="1:11" x14ac:dyDescent="0.2">
      <c r="A17" s="2"/>
      <c r="B17" s="68"/>
      <c r="C17" s="33"/>
      <c r="D17" s="68"/>
      <c r="E17" s="6"/>
      <c r="F17" s="82"/>
      <c r="G17" s="33"/>
      <c r="H17" s="68"/>
      <c r="I17" s="6"/>
      <c r="J17" s="5"/>
      <c r="K17" s="6"/>
    </row>
    <row r="18" spans="1:11" s="43" customFormat="1" x14ac:dyDescent="0.2">
      <c r="A18" s="162" t="s">
        <v>578</v>
      </c>
      <c r="B18" s="71">
        <f>SUM(B16:B17)</f>
        <v>5</v>
      </c>
      <c r="C18" s="40">
        <f>B18/10016</f>
        <v>4.9920127795527154E-4</v>
      </c>
      <c r="D18" s="71">
        <f>SUM(D16:D17)</f>
        <v>2</v>
      </c>
      <c r="E18" s="41">
        <f>D18/9514</f>
        <v>2.1021652301870928E-4</v>
      </c>
      <c r="F18" s="77">
        <f>SUM(F16:F17)</f>
        <v>12</v>
      </c>
      <c r="G18" s="42">
        <f>F18/26003</f>
        <v>4.614852132446256E-4</v>
      </c>
      <c r="H18" s="71">
        <f>SUM(H16:H17)</f>
        <v>14</v>
      </c>
      <c r="I18" s="41">
        <f>H18/26289</f>
        <v>5.3254212788618818E-4</v>
      </c>
      <c r="J18" s="37">
        <f>IF(D18=0, "-", IF((B18-D18)/D18&lt;10, (B18-D18)/D18, "&gt;999%"))</f>
        <v>1.5</v>
      </c>
      <c r="K18" s="38">
        <f>IF(H18=0, "-", IF((F18-H18)/H18&lt;10, (F18-H18)/H18, "&gt;999%"))</f>
        <v>-0.14285714285714285</v>
      </c>
    </row>
    <row r="19" spans="1:11" x14ac:dyDescent="0.2">
      <c r="B19" s="83"/>
      <c r="D19" s="83"/>
      <c r="F19" s="83"/>
      <c r="H19" s="83"/>
    </row>
    <row r="20" spans="1:11" x14ac:dyDescent="0.2">
      <c r="A20" s="163" t="s">
        <v>125</v>
      </c>
      <c r="B20" s="61" t="s">
        <v>12</v>
      </c>
      <c r="C20" s="62" t="s">
        <v>13</v>
      </c>
      <c r="D20" s="61" t="s">
        <v>12</v>
      </c>
      <c r="E20" s="63" t="s">
        <v>13</v>
      </c>
      <c r="F20" s="62" t="s">
        <v>12</v>
      </c>
      <c r="G20" s="62" t="s">
        <v>13</v>
      </c>
      <c r="H20" s="61" t="s">
        <v>12</v>
      </c>
      <c r="I20" s="63" t="s">
        <v>13</v>
      </c>
      <c r="J20" s="61"/>
      <c r="K20" s="63"/>
    </row>
    <row r="21" spans="1:11" x14ac:dyDescent="0.2">
      <c r="A21" s="7" t="s">
        <v>455</v>
      </c>
      <c r="B21" s="65">
        <v>0</v>
      </c>
      <c r="C21" s="34">
        <f>IF(B25=0, "-", B21/B25)</f>
        <v>0</v>
      </c>
      <c r="D21" s="65">
        <v>1</v>
      </c>
      <c r="E21" s="9">
        <f>IF(D25=0, "-", D21/D25)</f>
        <v>0.33333333333333331</v>
      </c>
      <c r="F21" s="81">
        <v>0</v>
      </c>
      <c r="G21" s="34">
        <f>IF(F25=0, "-", F21/F25)</f>
        <v>0</v>
      </c>
      <c r="H21" s="65">
        <v>1</v>
      </c>
      <c r="I21" s="9">
        <f>IF(H25=0, "-", H21/H25)</f>
        <v>4.1666666666666664E-2</v>
      </c>
      <c r="J21" s="8">
        <f>IF(D21=0, "-", IF((B21-D21)/D21&lt;10, (B21-D21)/D21, "&gt;999%"))</f>
        <v>-1</v>
      </c>
      <c r="K21" s="9">
        <f>IF(H21=0, "-", IF((F21-H21)/H21&lt;10, (F21-H21)/H21, "&gt;999%"))</f>
        <v>-1</v>
      </c>
    </row>
    <row r="22" spans="1:11" x14ac:dyDescent="0.2">
      <c r="A22" s="7" t="s">
        <v>456</v>
      </c>
      <c r="B22" s="65">
        <v>18</v>
      </c>
      <c r="C22" s="34">
        <f>IF(B25=0, "-", B22/B25)</f>
        <v>0.8571428571428571</v>
      </c>
      <c r="D22" s="65">
        <v>1</v>
      </c>
      <c r="E22" s="9">
        <f>IF(D25=0, "-", D22/D25)</f>
        <v>0.33333333333333331</v>
      </c>
      <c r="F22" s="81">
        <v>36</v>
      </c>
      <c r="G22" s="34">
        <f>IF(F25=0, "-", F22/F25)</f>
        <v>0.78260869565217395</v>
      </c>
      <c r="H22" s="65">
        <v>12</v>
      </c>
      <c r="I22" s="9">
        <f>IF(H25=0, "-", H22/H25)</f>
        <v>0.5</v>
      </c>
      <c r="J22" s="8" t="str">
        <f>IF(D22=0, "-", IF((B22-D22)/D22&lt;10, (B22-D22)/D22, "&gt;999%"))</f>
        <v>&gt;999%</v>
      </c>
      <c r="K22" s="9">
        <f>IF(H22=0, "-", IF((F22-H22)/H22&lt;10, (F22-H22)/H22, "&gt;999%"))</f>
        <v>2</v>
      </c>
    </row>
    <row r="23" spans="1:11" x14ac:dyDescent="0.2">
      <c r="A23" s="7" t="s">
        <v>457</v>
      </c>
      <c r="B23" s="65">
        <v>3</v>
      </c>
      <c r="C23" s="34">
        <f>IF(B25=0, "-", B23/B25)</f>
        <v>0.14285714285714285</v>
      </c>
      <c r="D23" s="65">
        <v>1</v>
      </c>
      <c r="E23" s="9">
        <f>IF(D25=0, "-", D23/D25)</f>
        <v>0.33333333333333331</v>
      </c>
      <c r="F23" s="81">
        <v>10</v>
      </c>
      <c r="G23" s="34">
        <f>IF(F25=0, "-", F23/F25)</f>
        <v>0.21739130434782608</v>
      </c>
      <c r="H23" s="65">
        <v>11</v>
      </c>
      <c r="I23" s="9">
        <f>IF(H25=0, "-", H23/H25)</f>
        <v>0.45833333333333331</v>
      </c>
      <c r="J23" s="8">
        <f>IF(D23=0, "-", IF((B23-D23)/D23&lt;10, (B23-D23)/D23, "&gt;999%"))</f>
        <v>2</v>
      </c>
      <c r="K23" s="9">
        <f>IF(H23=0, "-", IF((F23-H23)/H23&lt;10, (F23-H23)/H23, "&gt;999%"))</f>
        <v>-9.0909090909090912E-2</v>
      </c>
    </row>
    <row r="24" spans="1:11" x14ac:dyDescent="0.2">
      <c r="A24" s="2"/>
      <c r="B24" s="68"/>
      <c r="C24" s="33"/>
      <c r="D24" s="68"/>
      <c r="E24" s="6"/>
      <c r="F24" s="82"/>
      <c r="G24" s="33"/>
      <c r="H24" s="68"/>
      <c r="I24" s="6"/>
      <c r="J24" s="5"/>
      <c r="K24" s="6"/>
    </row>
    <row r="25" spans="1:11" s="43" customFormat="1" x14ac:dyDescent="0.2">
      <c r="A25" s="162" t="s">
        <v>577</v>
      </c>
      <c r="B25" s="71">
        <f>SUM(B21:B24)</f>
        <v>21</v>
      </c>
      <c r="C25" s="40">
        <f>B25/10016</f>
        <v>2.0966453674121405E-3</v>
      </c>
      <c r="D25" s="71">
        <f>SUM(D21:D24)</f>
        <v>3</v>
      </c>
      <c r="E25" s="41">
        <f>D25/9514</f>
        <v>3.153247845280639E-4</v>
      </c>
      <c r="F25" s="77">
        <f>SUM(F21:F24)</f>
        <v>46</v>
      </c>
      <c r="G25" s="42">
        <f>F25/26003</f>
        <v>1.7690266507710648E-3</v>
      </c>
      <c r="H25" s="71">
        <f>SUM(H21:H24)</f>
        <v>24</v>
      </c>
      <c r="I25" s="41">
        <f>H25/26289</f>
        <v>9.1292936209060819E-4</v>
      </c>
      <c r="J25" s="37">
        <f>IF(D25=0, "-", IF((B25-D25)/D25&lt;10, (B25-D25)/D25, "&gt;999%"))</f>
        <v>6</v>
      </c>
      <c r="K25" s="38">
        <f>IF(H25=0, "-", IF((F25-H25)/H25&lt;10, (F25-H25)/H25, "&gt;999%"))</f>
        <v>0.91666666666666663</v>
      </c>
    </row>
    <row r="26" spans="1:11" x14ac:dyDescent="0.2">
      <c r="B26" s="83"/>
      <c r="D26" s="83"/>
      <c r="F26" s="83"/>
      <c r="H26" s="83"/>
    </row>
    <row r="27" spans="1:11" x14ac:dyDescent="0.2">
      <c r="A27" s="163" t="s">
        <v>126</v>
      </c>
      <c r="B27" s="61" t="s">
        <v>12</v>
      </c>
      <c r="C27" s="62" t="s">
        <v>13</v>
      </c>
      <c r="D27" s="61" t="s">
        <v>12</v>
      </c>
      <c r="E27" s="63" t="s">
        <v>13</v>
      </c>
      <c r="F27" s="62" t="s">
        <v>12</v>
      </c>
      <c r="G27" s="62" t="s">
        <v>13</v>
      </c>
      <c r="H27" s="61" t="s">
        <v>12</v>
      </c>
      <c r="I27" s="63" t="s">
        <v>13</v>
      </c>
      <c r="J27" s="61"/>
      <c r="K27" s="63"/>
    </row>
    <row r="28" spans="1:11" x14ac:dyDescent="0.2">
      <c r="A28" s="7" t="s">
        <v>458</v>
      </c>
      <c r="B28" s="65">
        <v>21</v>
      </c>
      <c r="C28" s="34">
        <f>IF(B40=0, "-", B28/B40)</f>
        <v>0.16030534351145037</v>
      </c>
      <c r="D28" s="65">
        <v>30</v>
      </c>
      <c r="E28" s="9">
        <f>IF(D40=0, "-", D28/D40)</f>
        <v>0.20689655172413793</v>
      </c>
      <c r="F28" s="81">
        <v>35</v>
      </c>
      <c r="G28" s="34">
        <f>IF(F40=0, "-", F28/F40)</f>
        <v>9.5628415300546443E-2</v>
      </c>
      <c r="H28" s="65">
        <v>89</v>
      </c>
      <c r="I28" s="9">
        <f>IF(H40=0, "-", H28/H40)</f>
        <v>0.20941176470588235</v>
      </c>
      <c r="J28" s="8">
        <f t="shared" ref="J28:J38" si="0">IF(D28=0, "-", IF((B28-D28)/D28&lt;10, (B28-D28)/D28, "&gt;999%"))</f>
        <v>-0.3</v>
      </c>
      <c r="K28" s="9">
        <f t="shared" ref="K28:K38" si="1">IF(H28=0, "-", IF((F28-H28)/H28&lt;10, (F28-H28)/H28, "&gt;999%"))</f>
        <v>-0.6067415730337079</v>
      </c>
    </row>
    <row r="29" spans="1:11" x14ac:dyDescent="0.2">
      <c r="A29" s="7" t="s">
        <v>459</v>
      </c>
      <c r="B29" s="65">
        <v>0</v>
      </c>
      <c r="C29" s="34">
        <f>IF(B40=0, "-", B29/B40)</f>
        <v>0</v>
      </c>
      <c r="D29" s="65">
        <v>30</v>
      </c>
      <c r="E29" s="9">
        <f>IF(D40=0, "-", D29/D40)</f>
        <v>0.20689655172413793</v>
      </c>
      <c r="F29" s="81">
        <v>0</v>
      </c>
      <c r="G29" s="34">
        <f>IF(F40=0, "-", F29/F40)</f>
        <v>0</v>
      </c>
      <c r="H29" s="65">
        <v>76</v>
      </c>
      <c r="I29" s="9">
        <f>IF(H40=0, "-", H29/H40)</f>
        <v>0.17882352941176471</v>
      </c>
      <c r="J29" s="8">
        <f t="shared" si="0"/>
        <v>-1</v>
      </c>
      <c r="K29" s="9">
        <f t="shared" si="1"/>
        <v>-1</v>
      </c>
    </row>
    <row r="30" spans="1:11" x14ac:dyDescent="0.2">
      <c r="A30" s="7" t="s">
        <v>460</v>
      </c>
      <c r="B30" s="65">
        <v>20</v>
      </c>
      <c r="C30" s="34">
        <f>IF(B40=0, "-", B30/B40)</f>
        <v>0.15267175572519084</v>
      </c>
      <c r="D30" s="65">
        <v>0</v>
      </c>
      <c r="E30" s="9">
        <f>IF(D40=0, "-", D30/D40)</f>
        <v>0</v>
      </c>
      <c r="F30" s="81">
        <v>46</v>
      </c>
      <c r="G30" s="34">
        <f>IF(F40=0, "-", F30/F40)</f>
        <v>0.12568306010928962</v>
      </c>
      <c r="H30" s="65">
        <v>0</v>
      </c>
      <c r="I30" s="9">
        <f>IF(H40=0, "-", H30/H40)</f>
        <v>0</v>
      </c>
      <c r="J30" s="8" t="str">
        <f t="shared" si="0"/>
        <v>-</v>
      </c>
      <c r="K30" s="9" t="str">
        <f t="shared" si="1"/>
        <v>-</v>
      </c>
    </row>
    <row r="31" spans="1:11" x14ac:dyDescent="0.2">
      <c r="A31" s="7" t="s">
        <v>461</v>
      </c>
      <c r="B31" s="65">
        <v>13</v>
      </c>
      <c r="C31" s="34">
        <f>IF(B40=0, "-", B31/B40)</f>
        <v>9.9236641221374045E-2</v>
      </c>
      <c r="D31" s="65">
        <v>8</v>
      </c>
      <c r="E31" s="9">
        <f>IF(D40=0, "-", D31/D40)</f>
        <v>5.5172413793103448E-2</v>
      </c>
      <c r="F31" s="81">
        <v>51</v>
      </c>
      <c r="G31" s="34">
        <f>IF(F40=0, "-", F31/F40)</f>
        <v>0.13934426229508196</v>
      </c>
      <c r="H31" s="65">
        <v>25</v>
      </c>
      <c r="I31" s="9">
        <f>IF(H40=0, "-", H31/H40)</f>
        <v>5.8823529411764705E-2</v>
      </c>
      <c r="J31" s="8">
        <f t="shared" si="0"/>
        <v>0.625</v>
      </c>
      <c r="K31" s="9">
        <f t="shared" si="1"/>
        <v>1.04</v>
      </c>
    </row>
    <row r="32" spans="1:11" x14ac:dyDescent="0.2">
      <c r="A32" s="7" t="s">
        <v>462</v>
      </c>
      <c r="B32" s="65">
        <v>1</v>
      </c>
      <c r="C32" s="34">
        <f>IF(B40=0, "-", B32/B40)</f>
        <v>7.6335877862595417E-3</v>
      </c>
      <c r="D32" s="65">
        <v>2</v>
      </c>
      <c r="E32" s="9">
        <f>IF(D40=0, "-", D32/D40)</f>
        <v>1.3793103448275862E-2</v>
      </c>
      <c r="F32" s="81">
        <v>1</v>
      </c>
      <c r="G32" s="34">
        <f>IF(F40=0, "-", F32/F40)</f>
        <v>2.7322404371584699E-3</v>
      </c>
      <c r="H32" s="65">
        <v>3</v>
      </c>
      <c r="I32" s="9">
        <f>IF(H40=0, "-", H32/H40)</f>
        <v>7.058823529411765E-3</v>
      </c>
      <c r="J32" s="8">
        <f t="shared" si="0"/>
        <v>-0.5</v>
      </c>
      <c r="K32" s="9">
        <f t="shared" si="1"/>
        <v>-0.66666666666666663</v>
      </c>
    </row>
    <row r="33" spans="1:11" x14ac:dyDescent="0.2">
      <c r="A33" s="7" t="s">
        <v>463</v>
      </c>
      <c r="B33" s="65">
        <v>6</v>
      </c>
      <c r="C33" s="34">
        <f>IF(B40=0, "-", B33/B40)</f>
        <v>4.5801526717557252E-2</v>
      </c>
      <c r="D33" s="65">
        <v>6</v>
      </c>
      <c r="E33" s="9">
        <f>IF(D40=0, "-", D33/D40)</f>
        <v>4.1379310344827586E-2</v>
      </c>
      <c r="F33" s="81">
        <v>16</v>
      </c>
      <c r="G33" s="34">
        <f>IF(F40=0, "-", F33/F40)</f>
        <v>4.3715846994535519E-2</v>
      </c>
      <c r="H33" s="65">
        <v>9</v>
      </c>
      <c r="I33" s="9">
        <f>IF(H40=0, "-", H33/H40)</f>
        <v>2.1176470588235293E-2</v>
      </c>
      <c r="J33" s="8">
        <f t="shared" si="0"/>
        <v>0</v>
      </c>
      <c r="K33" s="9">
        <f t="shared" si="1"/>
        <v>0.77777777777777779</v>
      </c>
    </row>
    <row r="34" spans="1:11" x14ac:dyDescent="0.2">
      <c r="A34" s="7" t="s">
        <v>464</v>
      </c>
      <c r="B34" s="65">
        <v>9</v>
      </c>
      <c r="C34" s="34">
        <f>IF(B40=0, "-", B34/B40)</f>
        <v>6.8702290076335881E-2</v>
      </c>
      <c r="D34" s="65">
        <v>6</v>
      </c>
      <c r="E34" s="9">
        <f>IF(D40=0, "-", D34/D40)</f>
        <v>4.1379310344827586E-2</v>
      </c>
      <c r="F34" s="81">
        <v>47</v>
      </c>
      <c r="G34" s="34">
        <f>IF(F40=0, "-", F34/F40)</f>
        <v>0.12841530054644809</v>
      </c>
      <c r="H34" s="65">
        <v>14</v>
      </c>
      <c r="I34" s="9">
        <f>IF(H40=0, "-", H34/H40)</f>
        <v>3.2941176470588238E-2</v>
      </c>
      <c r="J34" s="8">
        <f t="shared" si="0"/>
        <v>0.5</v>
      </c>
      <c r="K34" s="9">
        <f t="shared" si="1"/>
        <v>2.3571428571428572</v>
      </c>
    </row>
    <row r="35" spans="1:11" x14ac:dyDescent="0.2">
      <c r="A35" s="7" t="s">
        <v>465</v>
      </c>
      <c r="B35" s="65">
        <v>2</v>
      </c>
      <c r="C35" s="34">
        <f>IF(B40=0, "-", B35/B40)</f>
        <v>1.5267175572519083E-2</v>
      </c>
      <c r="D35" s="65">
        <v>0</v>
      </c>
      <c r="E35" s="9">
        <f>IF(D40=0, "-", D35/D40)</f>
        <v>0</v>
      </c>
      <c r="F35" s="81">
        <v>4</v>
      </c>
      <c r="G35" s="34">
        <f>IF(F40=0, "-", F35/F40)</f>
        <v>1.092896174863388E-2</v>
      </c>
      <c r="H35" s="65">
        <v>0</v>
      </c>
      <c r="I35" s="9">
        <f>IF(H40=0, "-", H35/H40)</f>
        <v>0</v>
      </c>
      <c r="J35" s="8" t="str">
        <f t="shared" si="0"/>
        <v>-</v>
      </c>
      <c r="K35" s="9" t="str">
        <f t="shared" si="1"/>
        <v>-</v>
      </c>
    </row>
    <row r="36" spans="1:11" x14ac:dyDescent="0.2">
      <c r="A36" s="7" t="s">
        <v>466</v>
      </c>
      <c r="B36" s="65">
        <v>2</v>
      </c>
      <c r="C36" s="34">
        <f>IF(B40=0, "-", B36/B40)</f>
        <v>1.5267175572519083E-2</v>
      </c>
      <c r="D36" s="65">
        <v>19</v>
      </c>
      <c r="E36" s="9">
        <f>IF(D40=0, "-", D36/D40)</f>
        <v>0.1310344827586207</v>
      </c>
      <c r="F36" s="81">
        <v>5</v>
      </c>
      <c r="G36" s="34">
        <f>IF(F40=0, "-", F36/F40)</f>
        <v>1.3661202185792349E-2</v>
      </c>
      <c r="H36" s="65">
        <v>53</v>
      </c>
      <c r="I36" s="9">
        <f>IF(H40=0, "-", H36/H40)</f>
        <v>0.12470588235294118</v>
      </c>
      <c r="J36" s="8">
        <f t="shared" si="0"/>
        <v>-0.89473684210526316</v>
      </c>
      <c r="K36" s="9">
        <f t="shared" si="1"/>
        <v>-0.90566037735849059</v>
      </c>
    </row>
    <row r="37" spans="1:11" x14ac:dyDescent="0.2">
      <c r="A37" s="7" t="s">
        <v>467</v>
      </c>
      <c r="B37" s="65">
        <v>53</v>
      </c>
      <c r="C37" s="34">
        <f>IF(B40=0, "-", B37/B40)</f>
        <v>0.40458015267175573</v>
      </c>
      <c r="D37" s="65">
        <v>37</v>
      </c>
      <c r="E37" s="9">
        <f>IF(D40=0, "-", D37/D40)</f>
        <v>0.25517241379310346</v>
      </c>
      <c r="F37" s="81">
        <v>148</v>
      </c>
      <c r="G37" s="34">
        <f>IF(F40=0, "-", F37/F40)</f>
        <v>0.40437158469945356</v>
      </c>
      <c r="H37" s="65">
        <v>144</v>
      </c>
      <c r="I37" s="9">
        <f>IF(H40=0, "-", H37/H40)</f>
        <v>0.33882352941176469</v>
      </c>
      <c r="J37" s="8">
        <f t="shared" si="0"/>
        <v>0.43243243243243246</v>
      </c>
      <c r="K37" s="9">
        <f t="shared" si="1"/>
        <v>2.7777777777777776E-2</v>
      </c>
    </row>
    <row r="38" spans="1:11" x14ac:dyDescent="0.2">
      <c r="A38" s="7" t="s">
        <v>468</v>
      </c>
      <c r="B38" s="65">
        <v>4</v>
      </c>
      <c r="C38" s="34">
        <f>IF(B40=0, "-", B38/B40)</f>
        <v>3.0534351145038167E-2</v>
      </c>
      <c r="D38" s="65">
        <v>7</v>
      </c>
      <c r="E38" s="9">
        <f>IF(D40=0, "-", D38/D40)</f>
        <v>4.8275862068965517E-2</v>
      </c>
      <c r="F38" s="81">
        <v>13</v>
      </c>
      <c r="G38" s="34">
        <f>IF(F40=0, "-", F38/F40)</f>
        <v>3.5519125683060107E-2</v>
      </c>
      <c r="H38" s="65">
        <v>12</v>
      </c>
      <c r="I38" s="9">
        <f>IF(H40=0, "-", H38/H40)</f>
        <v>2.823529411764706E-2</v>
      </c>
      <c r="J38" s="8">
        <f t="shared" si="0"/>
        <v>-0.42857142857142855</v>
      </c>
      <c r="K38" s="9">
        <f t="shared" si="1"/>
        <v>8.3333333333333329E-2</v>
      </c>
    </row>
    <row r="39" spans="1:11" x14ac:dyDescent="0.2">
      <c r="A39" s="2"/>
      <c r="B39" s="68"/>
      <c r="C39" s="33"/>
      <c r="D39" s="68"/>
      <c r="E39" s="6"/>
      <c r="F39" s="82"/>
      <c r="G39" s="33"/>
      <c r="H39" s="68"/>
      <c r="I39" s="6"/>
      <c r="J39" s="5"/>
      <c r="K39" s="6"/>
    </row>
    <row r="40" spans="1:11" s="43" customFormat="1" x14ac:dyDescent="0.2">
      <c r="A40" s="162" t="s">
        <v>576</v>
      </c>
      <c r="B40" s="71">
        <f>SUM(B28:B39)</f>
        <v>131</v>
      </c>
      <c r="C40" s="40">
        <f>B40/10016</f>
        <v>1.3079073482428115E-2</v>
      </c>
      <c r="D40" s="71">
        <f>SUM(D28:D39)</f>
        <v>145</v>
      </c>
      <c r="E40" s="41">
        <f>D40/9514</f>
        <v>1.5240697918856422E-2</v>
      </c>
      <c r="F40" s="77">
        <f>SUM(F28:F39)</f>
        <v>366</v>
      </c>
      <c r="G40" s="42">
        <f>F40/26003</f>
        <v>1.4075299003961081E-2</v>
      </c>
      <c r="H40" s="71">
        <f>SUM(H28:H39)</f>
        <v>425</v>
      </c>
      <c r="I40" s="41">
        <f>H40/26289</f>
        <v>1.6166457453687853E-2</v>
      </c>
      <c r="J40" s="37">
        <f>IF(D40=0, "-", IF((B40-D40)/D40&lt;10, (B40-D40)/D40, "&gt;999%"))</f>
        <v>-9.6551724137931033E-2</v>
      </c>
      <c r="K40" s="38">
        <f>IF(H40=0, "-", IF((F40-H40)/H40&lt;10, (F40-H40)/H40, "&gt;999%"))</f>
        <v>-0.13882352941176471</v>
      </c>
    </row>
    <row r="41" spans="1:11" x14ac:dyDescent="0.2">
      <c r="B41" s="83"/>
      <c r="D41" s="83"/>
      <c r="F41" s="83"/>
      <c r="H41" s="83"/>
    </row>
    <row r="42" spans="1:11" x14ac:dyDescent="0.2">
      <c r="A42" s="163" t="s">
        <v>127</v>
      </c>
      <c r="B42" s="61" t="s">
        <v>12</v>
      </c>
      <c r="C42" s="62" t="s">
        <v>13</v>
      </c>
      <c r="D42" s="61" t="s">
        <v>12</v>
      </c>
      <c r="E42" s="63" t="s">
        <v>13</v>
      </c>
      <c r="F42" s="62" t="s">
        <v>12</v>
      </c>
      <c r="G42" s="62" t="s">
        <v>13</v>
      </c>
      <c r="H42" s="61" t="s">
        <v>12</v>
      </c>
      <c r="I42" s="63" t="s">
        <v>13</v>
      </c>
      <c r="J42" s="61"/>
      <c r="K42" s="63"/>
    </row>
    <row r="43" spans="1:11" x14ac:dyDescent="0.2">
      <c r="A43" s="7" t="s">
        <v>469</v>
      </c>
      <c r="B43" s="65">
        <v>25</v>
      </c>
      <c r="C43" s="34">
        <f>IF(B52=0, "-", B43/B52)</f>
        <v>9.9206349206349201E-2</v>
      </c>
      <c r="D43" s="65">
        <v>24</v>
      </c>
      <c r="E43" s="9">
        <f>IF(D52=0, "-", D43/D52)</f>
        <v>9.6000000000000002E-2</v>
      </c>
      <c r="F43" s="81">
        <v>76</v>
      </c>
      <c r="G43" s="34">
        <f>IF(F52=0, "-", F43/F52)</f>
        <v>0.10951008645533142</v>
      </c>
      <c r="H43" s="65">
        <v>87</v>
      </c>
      <c r="I43" s="9">
        <f>IF(H52=0, "-", H43/H52)</f>
        <v>0.13242009132420091</v>
      </c>
      <c r="J43" s="8">
        <f t="shared" ref="J43:J50" si="2">IF(D43=0, "-", IF((B43-D43)/D43&lt;10, (B43-D43)/D43, "&gt;999%"))</f>
        <v>4.1666666666666664E-2</v>
      </c>
      <c r="K43" s="9">
        <f t="shared" ref="K43:K50" si="3">IF(H43=0, "-", IF((F43-H43)/H43&lt;10, (F43-H43)/H43, "&gt;999%"))</f>
        <v>-0.12643678160919541</v>
      </c>
    </row>
    <row r="44" spans="1:11" x14ac:dyDescent="0.2">
      <c r="A44" s="7" t="s">
        <v>470</v>
      </c>
      <c r="B44" s="65">
        <v>0</v>
      </c>
      <c r="C44" s="34">
        <f>IF(B52=0, "-", B44/B52)</f>
        <v>0</v>
      </c>
      <c r="D44" s="65">
        <v>3</v>
      </c>
      <c r="E44" s="9">
        <f>IF(D52=0, "-", D44/D52)</f>
        <v>1.2E-2</v>
      </c>
      <c r="F44" s="81">
        <v>0</v>
      </c>
      <c r="G44" s="34">
        <f>IF(F52=0, "-", F44/F52)</f>
        <v>0</v>
      </c>
      <c r="H44" s="65">
        <v>17</v>
      </c>
      <c r="I44" s="9">
        <f>IF(H52=0, "-", H44/H52)</f>
        <v>2.5875190258751901E-2</v>
      </c>
      <c r="J44" s="8">
        <f t="shared" si="2"/>
        <v>-1</v>
      </c>
      <c r="K44" s="9">
        <f t="shared" si="3"/>
        <v>-1</v>
      </c>
    </row>
    <row r="45" spans="1:11" x14ac:dyDescent="0.2">
      <c r="A45" s="7" t="s">
        <v>471</v>
      </c>
      <c r="B45" s="65">
        <v>0</v>
      </c>
      <c r="C45" s="34">
        <f>IF(B52=0, "-", B45/B52)</f>
        <v>0</v>
      </c>
      <c r="D45" s="65">
        <v>0</v>
      </c>
      <c r="E45" s="9">
        <f>IF(D52=0, "-", D45/D52)</f>
        <v>0</v>
      </c>
      <c r="F45" s="81">
        <v>11</v>
      </c>
      <c r="G45" s="34">
        <f>IF(F52=0, "-", F45/F52)</f>
        <v>1.5850144092219021E-2</v>
      </c>
      <c r="H45" s="65">
        <v>0</v>
      </c>
      <c r="I45" s="9">
        <f>IF(H52=0, "-", H45/H52)</f>
        <v>0</v>
      </c>
      <c r="J45" s="8" t="str">
        <f t="shared" si="2"/>
        <v>-</v>
      </c>
      <c r="K45" s="9" t="str">
        <f t="shared" si="3"/>
        <v>-</v>
      </c>
    </row>
    <row r="46" spans="1:11" x14ac:dyDescent="0.2">
      <c r="A46" s="7" t="s">
        <v>472</v>
      </c>
      <c r="B46" s="65">
        <v>64</v>
      </c>
      <c r="C46" s="34">
        <f>IF(B52=0, "-", B46/B52)</f>
        <v>0.25396825396825395</v>
      </c>
      <c r="D46" s="65">
        <v>37</v>
      </c>
      <c r="E46" s="9">
        <f>IF(D52=0, "-", D46/D52)</f>
        <v>0.14799999999999999</v>
      </c>
      <c r="F46" s="81">
        <v>138</v>
      </c>
      <c r="G46" s="34">
        <f>IF(F52=0, "-", F46/F52)</f>
        <v>0.19884726224783861</v>
      </c>
      <c r="H46" s="65">
        <v>128</v>
      </c>
      <c r="I46" s="9">
        <f>IF(H52=0, "-", H46/H52)</f>
        <v>0.19482496194824961</v>
      </c>
      <c r="J46" s="8">
        <f t="shared" si="2"/>
        <v>0.72972972972972971</v>
      </c>
      <c r="K46" s="9">
        <f t="shared" si="3"/>
        <v>7.8125E-2</v>
      </c>
    </row>
    <row r="47" spans="1:11" x14ac:dyDescent="0.2">
      <c r="A47" s="7" t="s">
        <v>473</v>
      </c>
      <c r="B47" s="65">
        <v>7</v>
      </c>
      <c r="C47" s="34">
        <f>IF(B52=0, "-", B47/B52)</f>
        <v>2.7777777777777776E-2</v>
      </c>
      <c r="D47" s="65">
        <v>7</v>
      </c>
      <c r="E47" s="9">
        <f>IF(D52=0, "-", D47/D52)</f>
        <v>2.8000000000000001E-2</v>
      </c>
      <c r="F47" s="81">
        <v>36</v>
      </c>
      <c r="G47" s="34">
        <f>IF(F52=0, "-", F47/F52)</f>
        <v>5.1873198847262249E-2</v>
      </c>
      <c r="H47" s="65">
        <v>19</v>
      </c>
      <c r="I47" s="9">
        <f>IF(H52=0, "-", H47/H52)</f>
        <v>2.8919330289193301E-2</v>
      </c>
      <c r="J47" s="8">
        <f t="shared" si="2"/>
        <v>0</v>
      </c>
      <c r="K47" s="9">
        <f t="shared" si="3"/>
        <v>0.89473684210526316</v>
      </c>
    </row>
    <row r="48" spans="1:11" x14ac:dyDescent="0.2">
      <c r="A48" s="7" t="s">
        <v>474</v>
      </c>
      <c r="B48" s="65">
        <v>39</v>
      </c>
      <c r="C48" s="34">
        <f>IF(B52=0, "-", B48/B52)</f>
        <v>0.15476190476190477</v>
      </c>
      <c r="D48" s="65">
        <v>36</v>
      </c>
      <c r="E48" s="9">
        <f>IF(D52=0, "-", D48/D52)</f>
        <v>0.14399999999999999</v>
      </c>
      <c r="F48" s="81">
        <v>113</v>
      </c>
      <c r="G48" s="34">
        <f>IF(F52=0, "-", F48/F52)</f>
        <v>0.16282420749279539</v>
      </c>
      <c r="H48" s="65">
        <v>80</v>
      </c>
      <c r="I48" s="9">
        <f>IF(H52=0, "-", H48/H52)</f>
        <v>0.12176560121765601</v>
      </c>
      <c r="J48" s="8">
        <f t="shared" si="2"/>
        <v>8.3333333333333329E-2</v>
      </c>
      <c r="K48" s="9">
        <f t="shared" si="3"/>
        <v>0.41249999999999998</v>
      </c>
    </row>
    <row r="49" spans="1:11" x14ac:dyDescent="0.2">
      <c r="A49" s="7" t="s">
        <v>475</v>
      </c>
      <c r="B49" s="65">
        <v>6</v>
      </c>
      <c r="C49" s="34">
        <f>IF(B52=0, "-", B49/B52)</f>
        <v>2.3809523809523808E-2</v>
      </c>
      <c r="D49" s="65">
        <v>10</v>
      </c>
      <c r="E49" s="9">
        <f>IF(D52=0, "-", D49/D52)</f>
        <v>0.04</v>
      </c>
      <c r="F49" s="81">
        <v>28</v>
      </c>
      <c r="G49" s="34">
        <f>IF(F52=0, "-", F49/F52)</f>
        <v>4.0345821325648415E-2</v>
      </c>
      <c r="H49" s="65">
        <v>22</v>
      </c>
      <c r="I49" s="9">
        <f>IF(H52=0, "-", H49/H52)</f>
        <v>3.3485540334855401E-2</v>
      </c>
      <c r="J49" s="8">
        <f t="shared" si="2"/>
        <v>-0.4</v>
      </c>
      <c r="K49" s="9">
        <f t="shared" si="3"/>
        <v>0.27272727272727271</v>
      </c>
    </row>
    <row r="50" spans="1:11" x14ac:dyDescent="0.2">
      <c r="A50" s="7" t="s">
        <v>476</v>
      </c>
      <c r="B50" s="65">
        <v>111</v>
      </c>
      <c r="C50" s="34">
        <f>IF(B52=0, "-", B50/B52)</f>
        <v>0.44047619047619047</v>
      </c>
      <c r="D50" s="65">
        <v>133</v>
      </c>
      <c r="E50" s="9">
        <f>IF(D52=0, "-", D50/D52)</f>
        <v>0.53200000000000003</v>
      </c>
      <c r="F50" s="81">
        <v>292</v>
      </c>
      <c r="G50" s="34">
        <f>IF(F52=0, "-", F50/F52)</f>
        <v>0.4207492795389049</v>
      </c>
      <c r="H50" s="65">
        <v>304</v>
      </c>
      <c r="I50" s="9">
        <f>IF(H52=0, "-", H50/H52)</f>
        <v>0.46270928462709282</v>
      </c>
      <c r="J50" s="8">
        <f t="shared" si="2"/>
        <v>-0.16541353383458646</v>
      </c>
      <c r="K50" s="9">
        <f t="shared" si="3"/>
        <v>-3.9473684210526314E-2</v>
      </c>
    </row>
    <row r="51" spans="1:11" x14ac:dyDescent="0.2">
      <c r="A51" s="2"/>
      <c r="B51" s="68"/>
      <c r="C51" s="33"/>
      <c r="D51" s="68"/>
      <c r="E51" s="6"/>
      <c r="F51" s="82"/>
      <c r="G51" s="33"/>
      <c r="H51" s="68"/>
      <c r="I51" s="6"/>
      <c r="J51" s="5"/>
      <c r="K51" s="6"/>
    </row>
    <row r="52" spans="1:11" s="43" customFormat="1" x14ac:dyDescent="0.2">
      <c r="A52" s="162" t="s">
        <v>575</v>
      </c>
      <c r="B52" s="71">
        <f>SUM(B43:B51)</f>
        <v>252</v>
      </c>
      <c r="C52" s="40">
        <f>B52/10016</f>
        <v>2.5159744408945688E-2</v>
      </c>
      <c r="D52" s="71">
        <f>SUM(D43:D51)</f>
        <v>250</v>
      </c>
      <c r="E52" s="41">
        <f>D52/9514</f>
        <v>2.6277065377338659E-2</v>
      </c>
      <c r="F52" s="77">
        <f>SUM(F43:F51)</f>
        <v>694</v>
      </c>
      <c r="G52" s="42">
        <f>F52/26003</f>
        <v>2.6689228165980849E-2</v>
      </c>
      <c r="H52" s="71">
        <f>SUM(H43:H51)</f>
        <v>657</v>
      </c>
      <c r="I52" s="41">
        <f>H52/26289</f>
        <v>2.4991441287230399E-2</v>
      </c>
      <c r="J52" s="37">
        <f>IF(D52=0, "-", IF((B52-D52)/D52&lt;10, (B52-D52)/D52, "&gt;999%"))</f>
        <v>8.0000000000000002E-3</v>
      </c>
      <c r="K52" s="38">
        <f>IF(H52=0, "-", IF((F52-H52)/H52&lt;10, (F52-H52)/H52, "&gt;999%"))</f>
        <v>5.6316590563165903E-2</v>
      </c>
    </row>
    <row r="53" spans="1:11" x14ac:dyDescent="0.2">
      <c r="B53" s="83"/>
      <c r="D53" s="83"/>
      <c r="F53" s="83"/>
      <c r="H53" s="83"/>
    </row>
    <row r="54" spans="1:11" x14ac:dyDescent="0.2">
      <c r="A54" s="163" t="s">
        <v>128</v>
      </c>
      <c r="B54" s="61" t="s">
        <v>12</v>
      </c>
      <c r="C54" s="62" t="s">
        <v>13</v>
      </c>
      <c r="D54" s="61" t="s">
        <v>12</v>
      </c>
      <c r="E54" s="63" t="s">
        <v>13</v>
      </c>
      <c r="F54" s="62" t="s">
        <v>12</v>
      </c>
      <c r="G54" s="62" t="s">
        <v>13</v>
      </c>
      <c r="H54" s="61" t="s">
        <v>12</v>
      </c>
      <c r="I54" s="63" t="s">
        <v>13</v>
      </c>
      <c r="J54" s="61"/>
      <c r="K54" s="63"/>
    </row>
    <row r="55" spans="1:11" x14ac:dyDescent="0.2">
      <c r="A55" s="7" t="s">
        <v>477</v>
      </c>
      <c r="B55" s="65">
        <v>4</v>
      </c>
      <c r="C55" s="34">
        <f>IF(B74=0, "-", B55/B74)</f>
        <v>1.7754105636928539E-3</v>
      </c>
      <c r="D55" s="65">
        <v>16</v>
      </c>
      <c r="E55" s="9">
        <f>IF(D74=0, "-", D55/D74)</f>
        <v>8.0482897384305842E-3</v>
      </c>
      <c r="F55" s="81">
        <v>13</v>
      </c>
      <c r="G55" s="34">
        <f>IF(F74=0, "-", F55/F74)</f>
        <v>2.3322569070685323E-3</v>
      </c>
      <c r="H55" s="65">
        <v>26</v>
      </c>
      <c r="I55" s="9">
        <f>IF(H74=0, "-", H55/H74)</f>
        <v>4.7041794825402571E-3</v>
      </c>
      <c r="J55" s="8">
        <f t="shared" ref="J55:J72" si="4">IF(D55=0, "-", IF((B55-D55)/D55&lt;10, (B55-D55)/D55, "&gt;999%"))</f>
        <v>-0.75</v>
      </c>
      <c r="K55" s="9">
        <f t="shared" ref="K55:K72" si="5">IF(H55=0, "-", IF((F55-H55)/H55&lt;10, (F55-H55)/H55, "&gt;999%"))</f>
        <v>-0.5</v>
      </c>
    </row>
    <row r="56" spans="1:11" x14ac:dyDescent="0.2">
      <c r="A56" s="7" t="s">
        <v>478</v>
      </c>
      <c r="B56" s="65">
        <v>1</v>
      </c>
      <c r="C56" s="34">
        <f>IF(B74=0, "-", B56/B74)</f>
        <v>4.4385264092321349E-4</v>
      </c>
      <c r="D56" s="65">
        <v>0</v>
      </c>
      <c r="E56" s="9">
        <f>IF(D74=0, "-", D56/D74)</f>
        <v>0</v>
      </c>
      <c r="F56" s="81">
        <v>6</v>
      </c>
      <c r="G56" s="34">
        <f>IF(F74=0, "-", F56/F74)</f>
        <v>1.076426264800861E-3</v>
      </c>
      <c r="H56" s="65">
        <v>0</v>
      </c>
      <c r="I56" s="9">
        <f>IF(H74=0, "-", H56/H74)</f>
        <v>0</v>
      </c>
      <c r="J56" s="8" t="str">
        <f t="shared" si="4"/>
        <v>-</v>
      </c>
      <c r="K56" s="9" t="str">
        <f t="shared" si="5"/>
        <v>-</v>
      </c>
    </row>
    <row r="57" spans="1:11" x14ac:dyDescent="0.2">
      <c r="A57" s="7" t="s">
        <v>479</v>
      </c>
      <c r="B57" s="65">
        <v>251</v>
      </c>
      <c r="C57" s="34">
        <f>IF(B74=0, "-", B57/B74)</f>
        <v>0.11140701287172659</v>
      </c>
      <c r="D57" s="65">
        <v>377</v>
      </c>
      <c r="E57" s="9">
        <f>IF(D74=0, "-", D57/D74)</f>
        <v>0.18963782696177062</v>
      </c>
      <c r="F57" s="81">
        <v>866</v>
      </c>
      <c r="G57" s="34">
        <f>IF(F74=0, "-", F57/F74)</f>
        <v>0.15536419088625764</v>
      </c>
      <c r="H57" s="65">
        <v>1044</v>
      </c>
      <c r="I57" s="9">
        <f>IF(H74=0, "-", H57/H74)</f>
        <v>0.18889089922200109</v>
      </c>
      <c r="J57" s="8">
        <f t="shared" si="4"/>
        <v>-0.33421750663129973</v>
      </c>
      <c r="K57" s="9">
        <f t="shared" si="5"/>
        <v>-0.17049808429118773</v>
      </c>
    </row>
    <row r="58" spans="1:11" x14ac:dyDescent="0.2">
      <c r="A58" s="7" t="s">
        <v>480</v>
      </c>
      <c r="B58" s="65">
        <v>0</v>
      </c>
      <c r="C58" s="34">
        <f>IF(B74=0, "-", B58/B74)</f>
        <v>0</v>
      </c>
      <c r="D58" s="65">
        <v>7</v>
      </c>
      <c r="E58" s="9">
        <f>IF(D74=0, "-", D58/D74)</f>
        <v>3.5211267605633804E-3</v>
      </c>
      <c r="F58" s="81">
        <v>0</v>
      </c>
      <c r="G58" s="34">
        <f>IF(F74=0, "-", F58/F74)</f>
        <v>0</v>
      </c>
      <c r="H58" s="65">
        <v>11</v>
      </c>
      <c r="I58" s="9">
        <f>IF(H74=0, "-", H58/H74)</f>
        <v>1.990229781074724E-3</v>
      </c>
      <c r="J58" s="8">
        <f t="shared" si="4"/>
        <v>-1</v>
      </c>
      <c r="K58" s="9">
        <f t="shared" si="5"/>
        <v>-1</v>
      </c>
    </row>
    <row r="59" spans="1:11" x14ac:dyDescent="0.2">
      <c r="A59" s="7" t="s">
        <v>481</v>
      </c>
      <c r="B59" s="65">
        <v>8</v>
      </c>
      <c r="C59" s="34">
        <f>IF(B74=0, "-", B59/B74)</f>
        <v>3.5508211273857079E-3</v>
      </c>
      <c r="D59" s="65">
        <v>12</v>
      </c>
      <c r="E59" s="9">
        <f>IF(D74=0, "-", D59/D74)</f>
        <v>6.0362173038229373E-3</v>
      </c>
      <c r="F59" s="81">
        <v>24</v>
      </c>
      <c r="G59" s="34">
        <f>IF(F74=0, "-", F59/F74)</f>
        <v>4.3057050592034442E-3</v>
      </c>
      <c r="H59" s="65">
        <v>55</v>
      </c>
      <c r="I59" s="9">
        <f>IF(H74=0, "-", H59/H74)</f>
        <v>9.9511489053736198E-3</v>
      </c>
      <c r="J59" s="8">
        <f t="shared" si="4"/>
        <v>-0.33333333333333331</v>
      </c>
      <c r="K59" s="9">
        <f t="shared" si="5"/>
        <v>-0.5636363636363636</v>
      </c>
    </row>
    <row r="60" spans="1:11" x14ac:dyDescent="0.2">
      <c r="A60" s="7" t="s">
        <v>482</v>
      </c>
      <c r="B60" s="65">
        <v>273</v>
      </c>
      <c r="C60" s="34">
        <f>IF(B74=0, "-", B60/B74)</f>
        <v>0.12117177097203728</v>
      </c>
      <c r="D60" s="65">
        <v>196</v>
      </c>
      <c r="E60" s="9">
        <f>IF(D74=0, "-", D60/D74)</f>
        <v>9.8591549295774641E-2</v>
      </c>
      <c r="F60" s="81">
        <v>663</v>
      </c>
      <c r="G60" s="34">
        <f>IF(F74=0, "-", F60/F74)</f>
        <v>0.11894510226049515</v>
      </c>
      <c r="H60" s="65">
        <v>584</v>
      </c>
      <c r="I60" s="9">
        <f>IF(H74=0, "-", H60/H74)</f>
        <v>0.10566310837705808</v>
      </c>
      <c r="J60" s="8">
        <f t="shared" si="4"/>
        <v>0.39285714285714285</v>
      </c>
      <c r="K60" s="9">
        <f t="shared" si="5"/>
        <v>0.13527397260273974</v>
      </c>
    </row>
    <row r="61" spans="1:11" x14ac:dyDescent="0.2">
      <c r="A61" s="7" t="s">
        <v>483</v>
      </c>
      <c r="B61" s="65">
        <v>6</v>
      </c>
      <c r="C61" s="34">
        <f>IF(B74=0, "-", B61/B74)</f>
        <v>2.6631158455392811E-3</v>
      </c>
      <c r="D61" s="65">
        <v>13</v>
      </c>
      <c r="E61" s="9">
        <f>IF(D74=0, "-", D61/D74)</f>
        <v>6.5392354124748494E-3</v>
      </c>
      <c r="F61" s="81">
        <v>18</v>
      </c>
      <c r="G61" s="34">
        <f>IF(F74=0, "-", F61/F74)</f>
        <v>3.2292787944025836E-3</v>
      </c>
      <c r="H61" s="65">
        <v>22</v>
      </c>
      <c r="I61" s="9">
        <f>IF(H74=0, "-", H61/H74)</f>
        <v>3.9804595621494481E-3</v>
      </c>
      <c r="J61" s="8">
        <f t="shared" si="4"/>
        <v>-0.53846153846153844</v>
      </c>
      <c r="K61" s="9">
        <f t="shared" si="5"/>
        <v>-0.18181818181818182</v>
      </c>
    </row>
    <row r="62" spans="1:11" x14ac:dyDescent="0.2">
      <c r="A62" s="7" t="s">
        <v>484</v>
      </c>
      <c r="B62" s="65">
        <v>29</v>
      </c>
      <c r="C62" s="34">
        <f>IF(B74=0, "-", B62/B74)</f>
        <v>1.2871726586773191E-2</v>
      </c>
      <c r="D62" s="65">
        <v>48</v>
      </c>
      <c r="E62" s="9">
        <f>IF(D74=0, "-", D62/D74)</f>
        <v>2.4144869215291749E-2</v>
      </c>
      <c r="F62" s="81">
        <v>68</v>
      </c>
      <c r="G62" s="34">
        <f>IF(F74=0, "-", F62/F74)</f>
        <v>1.2199497667743094E-2</v>
      </c>
      <c r="H62" s="65">
        <v>97</v>
      </c>
      <c r="I62" s="9">
        <f>IF(H74=0, "-", H62/H74)</f>
        <v>1.7550208069477113E-2</v>
      </c>
      <c r="J62" s="8">
        <f t="shared" si="4"/>
        <v>-0.39583333333333331</v>
      </c>
      <c r="K62" s="9">
        <f t="shared" si="5"/>
        <v>-0.29896907216494845</v>
      </c>
    </row>
    <row r="63" spans="1:11" x14ac:dyDescent="0.2">
      <c r="A63" s="7" t="s">
        <v>485</v>
      </c>
      <c r="B63" s="65">
        <v>102</v>
      </c>
      <c r="C63" s="34">
        <f>IF(B74=0, "-", B63/B74)</f>
        <v>4.5272969374167776E-2</v>
      </c>
      <c r="D63" s="65">
        <v>74</v>
      </c>
      <c r="E63" s="9">
        <f>IF(D74=0, "-", D63/D74)</f>
        <v>3.722334004024145E-2</v>
      </c>
      <c r="F63" s="81">
        <v>286</v>
      </c>
      <c r="G63" s="34">
        <f>IF(F74=0, "-", F63/F74)</f>
        <v>5.1309651955507712E-2</v>
      </c>
      <c r="H63" s="65">
        <v>184</v>
      </c>
      <c r="I63" s="9">
        <f>IF(H74=0, "-", H63/H74)</f>
        <v>3.3291116337977204E-2</v>
      </c>
      <c r="J63" s="8">
        <f t="shared" si="4"/>
        <v>0.3783783783783784</v>
      </c>
      <c r="K63" s="9">
        <f t="shared" si="5"/>
        <v>0.55434782608695654</v>
      </c>
    </row>
    <row r="64" spans="1:11" x14ac:dyDescent="0.2">
      <c r="A64" s="7" t="s">
        <v>486</v>
      </c>
      <c r="B64" s="65">
        <v>0</v>
      </c>
      <c r="C64" s="34">
        <f>IF(B74=0, "-", B64/B74)</f>
        <v>0</v>
      </c>
      <c r="D64" s="65">
        <v>0</v>
      </c>
      <c r="E64" s="9">
        <f>IF(D74=0, "-", D64/D74)</f>
        <v>0</v>
      </c>
      <c r="F64" s="81">
        <v>0</v>
      </c>
      <c r="G64" s="34">
        <f>IF(F74=0, "-", F64/F74)</f>
        <v>0</v>
      </c>
      <c r="H64" s="65">
        <v>2</v>
      </c>
      <c r="I64" s="9">
        <f>IF(H74=0, "-", H64/H74)</f>
        <v>3.6185996019540438E-4</v>
      </c>
      <c r="J64" s="8" t="str">
        <f t="shared" si="4"/>
        <v>-</v>
      </c>
      <c r="K64" s="9">
        <f t="shared" si="5"/>
        <v>-1</v>
      </c>
    </row>
    <row r="65" spans="1:11" x14ac:dyDescent="0.2">
      <c r="A65" s="7" t="s">
        <v>487</v>
      </c>
      <c r="B65" s="65">
        <v>371</v>
      </c>
      <c r="C65" s="34">
        <f>IF(B74=0, "-", B65/B74)</f>
        <v>0.1646693297825122</v>
      </c>
      <c r="D65" s="65">
        <v>204</v>
      </c>
      <c r="E65" s="9">
        <f>IF(D74=0, "-", D65/D74)</f>
        <v>0.10261569416498995</v>
      </c>
      <c r="F65" s="81">
        <v>1011</v>
      </c>
      <c r="G65" s="34">
        <f>IF(F74=0, "-", F65/F74)</f>
        <v>0.18137782561894511</v>
      </c>
      <c r="H65" s="65">
        <v>651</v>
      </c>
      <c r="I65" s="9">
        <f>IF(H74=0, "-", H65/H74)</f>
        <v>0.11778541704360412</v>
      </c>
      <c r="J65" s="8">
        <f t="shared" si="4"/>
        <v>0.81862745098039214</v>
      </c>
      <c r="K65" s="9">
        <f t="shared" si="5"/>
        <v>0.55299539170506917</v>
      </c>
    </row>
    <row r="66" spans="1:11" x14ac:dyDescent="0.2">
      <c r="A66" s="7" t="s">
        <v>488</v>
      </c>
      <c r="B66" s="65">
        <v>120</v>
      </c>
      <c r="C66" s="34">
        <f>IF(B74=0, "-", B66/B74)</f>
        <v>5.3262316910785618E-2</v>
      </c>
      <c r="D66" s="65">
        <v>79</v>
      </c>
      <c r="E66" s="9">
        <f>IF(D74=0, "-", D66/D74)</f>
        <v>3.9738430583501003E-2</v>
      </c>
      <c r="F66" s="81">
        <v>353</v>
      </c>
      <c r="G66" s="34">
        <f>IF(F74=0, "-", F66/F74)</f>
        <v>6.3329745245783997E-2</v>
      </c>
      <c r="H66" s="65">
        <v>229</v>
      </c>
      <c r="I66" s="9">
        <f>IF(H74=0, "-", H66/H74)</f>
        <v>4.1432965442373799E-2</v>
      </c>
      <c r="J66" s="8">
        <f t="shared" si="4"/>
        <v>0.51898734177215189</v>
      </c>
      <c r="K66" s="9">
        <f t="shared" si="5"/>
        <v>0.54148471615720528</v>
      </c>
    </row>
    <row r="67" spans="1:11" x14ac:dyDescent="0.2">
      <c r="A67" s="7" t="s">
        <v>489</v>
      </c>
      <c r="B67" s="65">
        <v>38</v>
      </c>
      <c r="C67" s="34">
        <f>IF(B74=0, "-", B67/B74)</f>
        <v>1.6866400355082113E-2</v>
      </c>
      <c r="D67" s="65">
        <v>41</v>
      </c>
      <c r="E67" s="9">
        <f>IF(D74=0, "-", D67/D74)</f>
        <v>2.062374245472837E-2</v>
      </c>
      <c r="F67" s="81">
        <v>70</v>
      </c>
      <c r="G67" s="34">
        <f>IF(F74=0, "-", F67/F74)</f>
        <v>1.2558306422676713E-2</v>
      </c>
      <c r="H67" s="65">
        <v>70</v>
      </c>
      <c r="I67" s="9">
        <f>IF(H74=0, "-", H67/H74)</f>
        <v>1.2665098606839153E-2</v>
      </c>
      <c r="J67" s="8">
        <f t="shared" si="4"/>
        <v>-7.3170731707317069E-2</v>
      </c>
      <c r="K67" s="9">
        <f t="shared" si="5"/>
        <v>0</v>
      </c>
    </row>
    <row r="68" spans="1:11" x14ac:dyDescent="0.2">
      <c r="A68" s="7" t="s">
        <v>490</v>
      </c>
      <c r="B68" s="65">
        <v>3</v>
      </c>
      <c r="C68" s="34">
        <f>IF(B74=0, "-", B68/B74)</f>
        <v>1.3315579227696406E-3</v>
      </c>
      <c r="D68" s="65">
        <v>0</v>
      </c>
      <c r="E68" s="9">
        <f>IF(D74=0, "-", D68/D74)</f>
        <v>0</v>
      </c>
      <c r="F68" s="81">
        <v>7</v>
      </c>
      <c r="G68" s="34">
        <f>IF(F74=0, "-", F68/F74)</f>
        <v>1.2558306422676714E-3</v>
      </c>
      <c r="H68" s="65">
        <v>0</v>
      </c>
      <c r="I68" s="9">
        <f>IF(H74=0, "-", H68/H74)</f>
        <v>0</v>
      </c>
      <c r="J68" s="8" t="str">
        <f t="shared" si="4"/>
        <v>-</v>
      </c>
      <c r="K68" s="9" t="str">
        <f t="shared" si="5"/>
        <v>-</v>
      </c>
    </row>
    <row r="69" spans="1:11" x14ac:dyDescent="0.2">
      <c r="A69" s="7" t="s">
        <v>491</v>
      </c>
      <c r="B69" s="65">
        <v>11</v>
      </c>
      <c r="C69" s="34">
        <f>IF(B74=0, "-", B69/B74)</f>
        <v>4.8823790501553487E-3</v>
      </c>
      <c r="D69" s="65">
        <v>24</v>
      </c>
      <c r="E69" s="9">
        <f>IF(D74=0, "-", D69/D74)</f>
        <v>1.2072434607645875E-2</v>
      </c>
      <c r="F69" s="81">
        <v>37</v>
      </c>
      <c r="G69" s="34">
        <f>IF(F74=0, "-", F69/F74)</f>
        <v>6.6379619662719769E-3</v>
      </c>
      <c r="H69" s="65">
        <v>55</v>
      </c>
      <c r="I69" s="9">
        <f>IF(H74=0, "-", H69/H74)</f>
        <v>9.9511489053736198E-3</v>
      </c>
      <c r="J69" s="8">
        <f t="shared" si="4"/>
        <v>-0.54166666666666663</v>
      </c>
      <c r="K69" s="9">
        <f t="shared" si="5"/>
        <v>-0.32727272727272727</v>
      </c>
    </row>
    <row r="70" spans="1:11" x14ac:dyDescent="0.2">
      <c r="A70" s="7" t="s">
        <v>492</v>
      </c>
      <c r="B70" s="65">
        <v>800</v>
      </c>
      <c r="C70" s="34">
        <f>IF(B74=0, "-", B70/B74)</f>
        <v>0.35508211273857082</v>
      </c>
      <c r="D70" s="65">
        <v>616</v>
      </c>
      <c r="E70" s="9">
        <f>IF(D74=0, "-", D70/D74)</f>
        <v>0.30985915492957744</v>
      </c>
      <c r="F70" s="81">
        <v>1657</v>
      </c>
      <c r="G70" s="34">
        <f>IF(F74=0, "-", F70/F74)</f>
        <v>0.29727305346250449</v>
      </c>
      <c r="H70" s="65">
        <v>1719</v>
      </c>
      <c r="I70" s="9">
        <f>IF(H74=0, "-", H70/H74)</f>
        <v>0.31101863578795008</v>
      </c>
      <c r="J70" s="8">
        <f t="shared" si="4"/>
        <v>0.29870129870129869</v>
      </c>
      <c r="K70" s="9">
        <f t="shared" si="5"/>
        <v>-3.6067481093659107E-2</v>
      </c>
    </row>
    <row r="71" spans="1:11" x14ac:dyDescent="0.2">
      <c r="A71" s="7" t="s">
        <v>493</v>
      </c>
      <c r="B71" s="65">
        <v>185</v>
      </c>
      <c r="C71" s="34">
        <f>IF(B74=0, "-", B71/B74)</f>
        <v>8.21127385707945E-2</v>
      </c>
      <c r="D71" s="65">
        <v>199</v>
      </c>
      <c r="E71" s="9">
        <f>IF(D74=0, "-", D71/D74)</f>
        <v>0.10010060362173039</v>
      </c>
      <c r="F71" s="81">
        <v>408</v>
      </c>
      <c r="G71" s="34">
        <f>IF(F74=0, "-", F71/F74)</f>
        <v>7.3196986006458561E-2</v>
      </c>
      <c r="H71" s="65">
        <v>599</v>
      </c>
      <c r="I71" s="9">
        <f>IF(H74=0, "-", H71/H74)</f>
        <v>0.10837705807852362</v>
      </c>
      <c r="J71" s="8">
        <f t="shared" si="4"/>
        <v>-7.0351758793969849E-2</v>
      </c>
      <c r="K71" s="9">
        <f t="shared" si="5"/>
        <v>-0.31886477462437396</v>
      </c>
    </row>
    <row r="72" spans="1:11" x14ac:dyDescent="0.2">
      <c r="A72" s="7" t="s">
        <v>494</v>
      </c>
      <c r="B72" s="65">
        <v>51</v>
      </c>
      <c r="C72" s="34">
        <f>IF(B74=0, "-", B72/B74)</f>
        <v>2.2636484687083888E-2</v>
      </c>
      <c r="D72" s="65">
        <v>82</v>
      </c>
      <c r="E72" s="9">
        <f>IF(D74=0, "-", D72/D74)</f>
        <v>4.124748490945674E-2</v>
      </c>
      <c r="F72" s="81">
        <v>87</v>
      </c>
      <c r="G72" s="34">
        <f>IF(F74=0, "-", F72/F74)</f>
        <v>1.5608180839612486E-2</v>
      </c>
      <c r="H72" s="65">
        <v>179</v>
      </c>
      <c r="I72" s="9">
        <f>IF(H74=0, "-", H72/H74)</f>
        <v>3.2386466437488694E-2</v>
      </c>
      <c r="J72" s="8">
        <f t="shared" si="4"/>
        <v>-0.37804878048780488</v>
      </c>
      <c r="K72" s="9">
        <f t="shared" si="5"/>
        <v>-0.51396648044692739</v>
      </c>
    </row>
    <row r="73" spans="1:11" x14ac:dyDescent="0.2">
      <c r="A73" s="2"/>
      <c r="B73" s="68"/>
      <c r="C73" s="33"/>
      <c r="D73" s="68"/>
      <c r="E73" s="6"/>
      <c r="F73" s="82"/>
      <c r="G73" s="33"/>
      <c r="H73" s="68"/>
      <c r="I73" s="6"/>
      <c r="J73" s="5"/>
      <c r="K73" s="6"/>
    </row>
    <row r="74" spans="1:11" s="43" customFormat="1" x14ac:dyDescent="0.2">
      <c r="A74" s="162" t="s">
        <v>574</v>
      </c>
      <c r="B74" s="71">
        <f>SUM(B55:B73)</f>
        <v>2253</v>
      </c>
      <c r="C74" s="40">
        <f>B74/10016</f>
        <v>0.22494009584664537</v>
      </c>
      <c r="D74" s="71">
        <f>SUM(D55:D73)</f>
        <v>1988</v>
      </c>
      <c r="E74" s="41">
        <f>D74/9514</f>
        <v>0.20895522388059701</v>
      </c>
      <c r="F74" s="77">
        <f>SUM(F55:F73)</f>
        <v>5574</v>
      </c>
      <c r="G74" s="42">
        <f>F74/26003</f>
        <v>0.21435988155212859</v>
      </c>
      <c r="H74" s="71">
        <f>SUM(H55:H73)</f>
        <v>5527</v>
      </c>
      <c r="I74" s="41">
        <f>H74/26289</f>
        <v>0.21024002434478298</v>
      </c>
      <c r="J74" s="37">
        <f>IF(D74=0, "-", IF((B74-D74)/D74&lt;10, (B74-D74)/D74, "&gt;999%"))</f>
        <v>0.13329979879275655</v>
      </c>
      <c r="K74" s="38">
        <f>IF(H74=0, "-", IF((F74-H74)/H74&lt;10, (F74-H74)/H74, "&gt;999%"))</f>
        <v>8.5037090645920035E-3</v>
      </c>
    </row>
    <row r="75" spans="1:11" x14ac:dyDescent="0.2">
      <c r="B75" s="83"/>
      <c r="D75" s="83"/>
      <c r="F75" s="83"/>
      <c r="H75" s="83"/>
    </row>
    <row r="76" spans="1:11" x14ac:dyDescent="0.2">
      <c r="A76" s="27" t="s">
        <v>573</v>
      </c>
      <c r="B76" s="71">
        <v>2739</v>
      </c>
      <c r="C76" s="40">
        <f>B76/10016</f>
        <v>0.27346246006389774</v>
      </c>
      <c r="D76" s="71">
        <v>2449</v>
      </c>
      <c r="E76" s="41">
        <f>D76/9514</f>
        <v>0.25741013243640948</v>
      </c>
      <c r="F76" s="77">
        <v>6900</v>
      </c>
      <c r="G76" s="42">
        <f>F76/26003</f>
        <v>0.26535399761565975</v>
      </c>
      <c r="H76" s="71">
        <v>6820</v>
      </c>
      <c r="I76" s="41">
        <f>H76/26289</f>
        <v>0.25942409372741448</v>
      </c>
      <c r="J76" s="37">
        <f>IF(D76=0, "-", IF((B76-D76)/D76&lt;10, (B76-D76)/D76, "&gt;999%"))</f>
        <v>0.11841567986933442</v>
      </c>
      <c r="K76" s="38">
        <f>IF(H76=0, "-", IF((F76-H76)/H76&lt;10, (F76-H76)/H76, "&gt;999%"))</f>
        <v>1.1730205278592375E-2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2.7109375" bestFit="1" customWidth="1"/>
    <col min="2" max="11" width="8.42578125" customWidth="1"/>
  </cols>
  <sheetData>
    <row r="1" spans="1:11" s="52" customFormat="1" ht="20.25" x14ac:dyDescent="0.3">
      <c r="A1" s="4" t="s">
        <v>10</v>
      </c>
      <c r="B1" s="198" t="s">
        <v>586</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5</v>
      </c>
      <c r="C7" s="39">
        <f>IF(B25=0, "-", B7/B25)</f>
        <v>1.8254837531945967E-3</v>
      </c>
      <c r="D7" s="65">
        <v>16</v>
      </c>
      <c r="E7" s="21">
        <f>IF(D25=0, "-", D7/D25)</f>
        <v>6.5332788893425892E-3</v>
      </c>
      <c r="F7" s="81">
        <v>19</v>
      </c>
      <c r="G7" s="39">
        <f>IF(F25=0, "-", F7/F25)</f>
        <v>2.7536231884057972E-3</v>
      </c>
      <c r="H7" s="65">
        <v>26</v>
      </c>
      <c r="I7" s="21">
        <f>IF(H25=0, "-", H7/H25)</f>
        <v>3.812316715542522E-3</v>
      </c>
      <c r="J7" s="20">
        <f t="shared" ref="J7:J23" si="0">IF(D7=0, "-", IF((B7-D7)/D7&lt;10, (B7-D7)/D7, "&gt;999%"))</f>
        <v>-0.6875</v>
      </c>
      <c r="K7" s="21">
        <f t="shared" ref="K7:K23" si="1">IF(H7=0, "-", IF((F7-H7)/H7&lt;10, (F7-H7)/H7, "&gt;999%"))</f>
        <v>-0.26923076923076922</v>
      </c>
    </row>
    <row r="8" spans="1:11" x14ac:dyDescent="0.2">
      <c r="A8" s="7" t="s">
        <v>44</v>
      </c>
      <c r="B8" s="65">
        <v>297</v>
      </c>
      <c r="C8" s="39">
        <f>IF(B25=0, "-", B8/B25)</f>
        <v>0.10843373493975904</v>
      </c>
      <c r="D8" s="65">
        <v>431</v>
      </c>
      <c r="E8" s="21">
        <f>IF(D25=0, "-", D8/D25)</f>
        <v>0.17599020008166599</v>
      </c>
      <c r="F8" s="81">
        <v>977</v>
      </c>
      <c r="G8" s="39">
        <f>IF(F25=0, "-", F8/F25)</f>
        <v>0.14159420289855074</v>
      </c>
      <c r="H8" s="65">
        <v>1220</v>
      </c>
      <c r="I8" s="21">
        <f>IF(H25=0, "-", H8/H25)</f>
        <v>0.17888563049853373</v>
      </c>
      <c r="J8" s="20">
        <f t="shared" si="0"/>
        <v>-0.3109048723897912</v>
      </c>
      <c r="K8" s="21">
        <f t="shared" si="1"/>
        <v>-0.19918032786885245</v>
      </c>
    </row>
    <row r="9" spans="1:11" x14ac:dyDescent="0.2">
      <c r="A9" s="7" t="s">
        <v>48</v>
      </c>
      <c r="B9" s="65">
        <v>8</v>
      </c>
      <c r="C9" s="39">
        <f>IF(B25=0, "-", B9/B25)</f>
        <v>2.9207740051113546E-3</v>
      </c>
      <c r="D9" s="65">
        <v>22</v>
      </c>
      <c r="E9" s="21">
        <f>IF(D25=0, "-", D9/D25)</f>
        <v>8.9832584728460601E-3</v>
      </c>
      <c r="F9" s="81">
        <v>35</v>
      </c>
      <c r="G9" s="39">
        <f>IF(F25=0, "-", F9/F25)</f>
        <v>5.0724637681159417E-3</v>
      </c>
      <c r="H9" s="65">
        <v>83</v>
      </c>
      <c r="I9" s="21">
        <f>IF(H25=0, "-", H9/H25)</f>
        <v>1.217008797653959E-2</v>
      </c>
      <c r="J9" s="20">
        <f t="shared" si="0"/>
        <v>-0.63636363636363635</v>
      </c>
      <c r="K9" s="21">
        <f t="shared" si="1"/>
        <v>-0.57831325301204817</v>
      </c>
    </row>
    <row r="10" spans="1:11" x14ac:dyDescent="0.2">
      <c r="A10" s="7" t="s">
        <v>51</v>
      </c>
      <c r="B10" s="65">
        <v>20</v>
      </c>
      <c r="C10" s="39">
        <f>IF(B25=0, "-", B10/B25)</f>
        <v>7.3019350127783867E-3</v>
      </c>
      <c r="D10" s="65">
        <v>30</v>
      </c>
      <c r="E10" s="21">
        <f>IF(D25=0, "-", D10/D25)</f>
        <v>1.2249897917517355E-2</v>
      </c>
      <c r="F10" s="81">
        <v>46</v>
      </c>
      <c r="G10" s="39">
        <f>IF(F25=0, "-", F10/F25)</f>
        <v>6.6666666666666671E-3</v>
      </c>
      <c r="H10" s="65">
        <v>76</v>
      </c>
      <c r="I10" s="21">
        <f>IF(H25=0, "-", H10/H25)</f>
        <v>1.1143695014662757E-2</v>
      </c>
      <c r="J10" s="20">
        <f t="shared" si="0"/>
        <v>-0.33333333333333331</v>
      </c>
      <c r="K10" s="21">
        <f t="shared" si="1"/>
        <v>-0.39473684210526316</v>
      </c>
    </row>
    <row r="11" spans="1:11" x14ac:dyDescent="0.2">
      <c r="A11" s="7" t="s">
        <v>55</v>
      </c>
      <c r="B11" s="65">
        <v>337</v>
      </c>
      <c r="C11" s="39">
        <f>IF(B25=0, "-", B11/B25)</f>
        <v>0.12303760496531581</v>
      </c>
      <c r="D11" s="65">
        <v>233</v>
      </c>
      <c r="E11" s="21">
        <f>IF(D25=0, "-", D11/D25)</f>
        <v>9.514087382605145E-2</v>
      </c>
      <c r="F11" s="81">
        <v>801</v>
      </c>
      <c r="G11" s="39">
        <f>IF(F25=0, "-", F11/F25)</f>
        <v>0.11608695652173913</v>
      </c>
      <c r="H11" s="65">
        <v>712</v>
      </c>
      <c r="I11" s="21">
        <f>IF(H25=0, "-", H11/H25)</f>
        <v>0.10439882697947214</v>
      </c>
      <c r="J11" s="20">
        <f t="shared" si="0"/>
        <v>0.44635193133047213</v>
      </c>
      <c r="K11" s="21">
        <f t="shared" si="1"/>
        <v>0.125</v>
      </c>
    </row>
    <row r="12" spans="1:11" x14ac:dyDescent="0.2">
      <c r="A12" s="7" t="s">
        <v>58</v>
      </c>
      <c r="B12" s="65">
        <v>6</v>
      </c>
      <c r="C12" s="39">
        <f>IF(B25=0, "-", B12/B25)</f>
        <v>2.1905805038335158E-3</v>
      </c>
      <c r="D12" s="65">
        <v>13</v>
      </c>
      <c r="E12" s="21">
        <f>IF(D25=0, "-", D12/D25)</f>
        <v>5.3082890975908537E-3</v>
      </c>
      <c r="F12" s="81">
        <v>18</v>
      </c>
      <c r="G12" s="39">
        <f>IF(F25=0, "-", F12/F25)</f>
        <v>2.6086956521739132E-3</v>
      </c>
      <c r="H12" s="65">
        <v>22</v>
      </c>
      <c r="I12" s="21">
        <f>IF(H25=0, "-", H12/H25)</f>
        <v>3.2258064516129032E-3</v>
      </c>
      <c r="J12" s="20">
        <f t="shared" si="0"/>
        <v>-0.53846153846153844</v>
      </c>
      <c r="K12" s="21">
        <f t="shared" si="1"/>
        <v>-0.18181818181818182</v>
      </c>
    </row>
    <row r="13" spans="1:11" x14ac:dyDescent="0.2">
      <c r="A13" s="7" t="s">
        <v>63</v>
      </c>
      <c r="B13" s="65">
        <v>44</v>
      </c>
      <c r="C13" s="39">
        <f>IF(B25=0, "-", B13/B25)</f>
        <v>1.6064257028112448E-2</v>
      </c>
      <c r="D13" s="65">
        <v>58</v>
      </c>
      <c r="E13" s="21">
        <f>IF(D25=0, "-", D13/D25)</f>
        <v>2.3683135973866884E-2</v>
      </c>
      <c r="F13" s="81">
        <v>121</v>
      </c>
      <c r="G13" s="39">
        <f>IF(F25=0, "-", F13/F25)</f>
        <v>1.7536231884057972E-2</v>
      </c>
      <c r="H13" s="65">
        <v>125</v>
      </c>
      <c r="I13" s="21">
        <f>IF(H25=0, "-", H13/H25)</f>
        <v>1.8328445747800588E-2</v>
      </c>
      <c r="J13" s="20">
        <f t="shared" si="0"/>
        <v>-0.2413793103448276</v>
      </c>
      <c r="K13" s="21">
        <f t="shared" si="1"/>
        <v>-3.2000000000000001E-2</v>
      </c>
    </row>
    <row r="14" spans="1:11" x14ac:dyDescent="0.2">
      <c r="A14" s="7" t="s">
        <v>69</v>
      </c>
      <c r="B14" s="65">
        <v>109</v>
      </c>
      <c r="C14" s="39">
        <f>IF(B25=0, "-", B14/B25)</f>
        <v>3.9795545819642203E-2</v>
      </c>
      <c r="D14" s="65">
        <v>81</v>
      </c>
      <c r="E14" s="21">
        <f>IF(D25=0, "-", D14/D25)</f>
        <v>3.3074724377296853E-2</v>
      </c>
      <c r="F14" s="81">
        <v>322</v>
      </c>
      <c r="G14" s="39">
        <f>IF(F25=0, "-", F14/F25)</f>
        <v>4.6666666666666669E-2</v>
      </c>
      <c r="H14" s="65">
        <v>203</v>
      </c>
      <c r="I14" s="21">
        <f>IF(H25=0, "-", H14/H25)</f>
        <v>2.9765395894428153E-2</v>
      </c>
      <c r="J14" s="20">
        <f t="shared" si="0"/>
        <v>0.34567901234567899</v>
      </c>
      <c r="K14" s="21">
        <f t="shared" si="1"/>
        <v>0.58620689655172409</v>
      </c>
    </row>
    <row r="15" spans="1:11" x14ac:dyDescent="0.2">
      <c r="A15" s="7" t="s">
        <v>72</v>
      </c>
      <c r="B15" s="65">
        <v>6</v>
      </c>
      <c r="C15" s="39">
        <f>IF(B25=0, "-", B15/B25)</f>
        <v>2.1905805038335158E-3</v>
      </c>
      <c r="D15" s="65">
        <v>8</v>
      </c>
      <c r="E15" s="21">
        <f>IF(D25=0, "-", D15/D25)</f>
        <v>3.2666394446712946E-3</v>
      </c>
      <c r="F15" s="81">
        <v>16</v>
      </c>
      <c r="G15" s="39">
        <f>IF(F25=0, "-", F15/F25)</f>
        <v>2.3188405797101449E-3</v>
      </c>
      <c r="H15" s="65">
        <v>14</v>
      </c>
      <c r="I15" s="21">
        <f>IF(H25=0, "-", H15/H25)</f>
        <v>2.0527859237536657E-3</v>
      </c>
      <c r="J15" s="20">
        <f t="shared" si="0"/>
        <v>-0.25</v>
      </c>
      <c r="K15" s="21">
        <f t="shared" si="1"/>
        <v>0.14285714285714285</v>
      </c>
    </row>
    <row r="16" spans="1:11" x14ac:dyDescent="0.2">
      <c r="A16" s="7" t="s">
        <v>75</v>
      </c>
      <c r="B16" s="65">
        <v>419</v>
      </c>
      <c r="C16" s="39">
        <f>IF(B25=0, "-", B16/B25)</f>
        <v>0.1529755385177072</v>
      </c>
      <c r="D16" s="65">
        <v>246</v>
      </c>
      <c r="E16" s="21">
        <f>IF(D25=0, "-", D16/D25)</f>
        <v>0.1004491629236423</v>
      </c>
      <c r="F16" s="81">
        <v>1171</v>
      </c>
      <c r="G16" s="39">
        <f>IF(F25=0, "-", F16/F25)</f>
        <v>0.16971014492753622</v>
      </c>
      <c r="H16" s="65">
        <v>745</v>
      </c>
      <c r="I16" s="21">
        <f>IF(H25=0, "-", H16/H25)</f>
        <v>0.1092375366568915</v>
      </c>
      <c r="J16" s="20">
        <f t="shared" si="0"/>
        <v>0.7032520325203252</v>
      </c>
      <c r="K16" s="21">
        <f t="shared" si="1"/>
        <v>0.57181208053691279</v>
      </c>
    </row>
    <row r="17" spans="1:11" x14ac:dyDescent="0.2">
      <c r="A17" s="7" t="s">
        <v>76</v>
      </c>
      <c r="B17" s="65">
        <v>126</v>
      </c>
      <c r="C17" s="39">
        <f>IF(B25=0, "-", B17/B25)</f>
        <v>4.6002190580503831E-2</v>
      </c>
      <c r="D17" s="65">
        <v>89</v>
      </c>
      <c r="E17" s="21">
        <f>IF(D25=0, "-", D17/D25)</f>
        <v>3.6341363821968148E-2</v>
      </c>
      <c r="F17" s="81">
        <v>381</v>
      </c>
      <c r="G17" s="39">
        <f>IF(F25=0, "-", F17/F25)</f>
        <v>5.5217391304347829E-2</v>
      </c>
      <c r="H17" s="65">
        <v>251</v>
      </c>
      <c r="I17" s="21">
        <f>IF(H25=0, "-", H17/H25)</f>
        <v>3.6803519061583578E-2</v>
      </c>
      <c r="J17" s="20">
        <f t="shared" si="0"/>
        <v>0.4157303370786517</v>
      </c>
      <c r="K17" s="21">
        <f t="shared" si="1"/>
        <v>0.51792828685258963</v>
      </c>
    </row>
    <row r="18" spans="1:11" x14ac:dyDescent="0.2">
      <c r="A18" s="7" t="s">
        <v>77</v>
      </c>
      <c r="B18" s="65">
        <v>2</v>
      </c>
      <c r="C18" s="39">
        <f>IF(B25=0, "-", B18/B25)</f>
        <v>7.3019350127783865E-4</v>
      </c>
      <c r="D18" s="65">
        <v>1</v>
      </c>
      <c r="E18" s="21">
        <f>IF(D25=0, "-", D18/D25)</f>
        <v>4.0832993058391182E-4</v>
      </c>
      <c r="F18" s="81">
        <v>4</v>
      </c>
      <c r="G18" s="39">
        <f>IF(F25=0, "-", F18/F25)</f>
        <v>5.7971014492753622E-4</v>
      </c>
      <c r="H18" s="65">
        <v>1</v>
      </c>
      <c r="I18" s="21">
        <f>IF(H25=0, "-", H18/H25)</f>
        <v>1.4662756598240469E-4</v>
      </c>
      <c r="J18" s="20">
        <f t="shared" si="0"/>
        <v>1</v>
      </c>
      <c r="K18" s="21">
        <f t="shared" si="1"/>
        <v>3</v>
      </c>
    </row>
    <row r="19" spans="1:11" x14ac:dyDescent="0.2">
      <c r="A19" s="7" t="s">
        <v>79</v>
      </c>
      <c r="B19" s="65">
        <v>41</v>
      </c>
      <c r="C19" s="39">
        <f>IF(B25=0, "-", B19/B25)</f>
        <v>1.4968966776195691E-2</v>
      </c>
      <c r="D19" s="65">
        <v>41</v>
      </c>
      <c r="E19" s="21">
        <f>IF(D25=0, "-", D19/D25)</f>
        <v>1.6741527153940384E-2</v>
      </c>
      <c r="F19" s="81">
        <v>77</v>
      </c>
      <c r="G19" s="39">
        <f>IF(F25=0, "-", F19/F25)</f>
        <v>1.1159420289855072E-2</v>
      </c>
      <c r="H19" s="65">
        <v>70</v>
      </c>
      <c r="I19" s="21">
        <f>IF(H25=0, "-", H19/H25)</f>
        <v>1.0263929618768328E-2</v>
      </c>
      <c r="J19" s="20">
        <f t="shared" si="0"/>
        <v>0</v>
      </c>
      <c r="K19" s="21">
        <f t="shared" si="1"/>
        <v>0.1</v>
      </c>
    </row>
    <row r="20" spans="1:11" x14ac:dyDescent="0.2">
      <c r="A20" s="7" t="s">
        <v>80</v>
      </c>
      <c r="B20" s="65">
        <v>20</v>
      </c>
      <c r="C20" s="39">
        <f>IF(B25=0, "-", B20/B25)</f>
        <v>7.3019350127783867E-3</v>
      </c>
      <c r="D20" s="65">
        <v>21</v>
      </c>
      <c r="E20" s="21">
        <f>IF(D25=0, "-", D20/D25)</f>
        <v>8.5749285422621474E-3</v>
      </c>
      <c r="F20" s="81">
        <v>41</v>
      </c>
      <c r="G20" s="39">
        <f>IF(F25=0, "-", F20/F25)</f>
        <v>5.9420289855072464E-3</v>
      </c>
      <c r="H20" s="65">
        <v>66</v>
      </c>
      <c r="I20" s="21">
        <f>IF(H25=0, "-", H20/H25)</f>
        <v>9.6774193548387101E-3</v>
      </c>
      <c r="J20" s="20">
        <f t="shared" si="0"/>
        <v>-4.7619047619047616E-2</v>
      </c>
      <c r="K20" s="21">
        <f t="shared" si="1"/>
        <v>-0.37878787878787878</v>
      </c>
    </row>
    <row r="21" spans="1:11" x14ac:dyDescent="0.2">
      <c r="A21" s="7" t="s">
        <v>84</v>
      </c>
      <c r="B21" s="65">
        <v>11</v>
      </c>
      <c r="C21" s="39">
        <f>IF(B25=0, "-", B21/B25)</f>
        <v>4.0160642570281121E-3</v>
      </c>
      <c r="D21" s="65">
        <v>24</v>
      </c>
      <c r="E21" s="21">
        <f>IF(D25=0, "-", D21/D25)</f>
        <v>9.7999183340138837E-3</v>
      </c>
      <c r="F21" s="81">
        <v>37</v>
      </c>
      <c r="G21" s="39">
        <f>IF(F25=0, "-", F21/F25)</f>
        <v>5.3623188405797105E-3</v>
      </c>
      <c r="H21" s="65">
        <v>55</v>
      </c>
      <c r="I21" s="21">
        <f>IF(H25=0, "-", H21/H25)</f>
        <v>8.0645161290322578E-3</v>
      </c>
      <c r="J21" s="20">
        <f t="shared" si="0"/>
        <v>-0.54166666666666663</v>
      </c>
      <c r="K21" s="21">
        <f t="shared" si="1"/>
        <v>-0.32727272727272727</v>
      </c>
    </row>
    <row r="22" spans="1:11" x14ac:dyDescent="0.2">
      <c r="A22" s="7" t="s">
        <v>88</v>
      </c>
      <c r="B22" s="65">
        <v>1227</v>
      </c>
      <c r="C22" s="39">
        <f>IF(B25=0, "-", B22/B25)</f>
        <v>0.447973713033954</v>
      </c>
      <c r="D22" s="65">
        <v>1045</v>
      </c>
      <c r="E22" s="21">
        <f>IF(D25=0, "-", D22/D25)</f>
        <v>0.42670477746018781</v>
      </c>
      <c r="F22" s="81">
        <v>2719</v>
      </c>
      <c r="G22" s="39">
        <f>IF(F25=0, "-", F22/F25)</f>
        <v>0.39405797101449275</v>
      </c>
      <c r="H22" s="65">
        <v>2949</v>
      </c>
      <c r="I22" s="21">
        <f>IF(H25=0, "-", H22/H25)</f>
        <v>0.43240469208211146</v>
      </c>
      <c r="J22" s="20">
        <f t="shared" si="0"/>
        <v>0.17416267942583732</v>
      </c>
      <c r="K22" s="21">
        <f t="shared" si="1"/>
        <v>-7.7992539844014927E-2</v>
      </c>
    </row>
    <row r="23" spans="1:11" x14ac:dyDescent="0.2">
      <c r="A23" s="7" t="s">
        <v>90</v>
      </c>
      <c r="B23" s="65">
        <v>61</v>
      </c>
      <c r="C23" s="39">
        <f>IF(B25=0, "-", B23/B25)</f>
        <v>2.227090178897408E-2</v>
      </c>
      <c r="D23" s="65">
        <v>90</v>
      </c>
      <c r="E23" s="21">
        <f>IF(D25=0, "-", D23/D25)</f>
        <v>3.6749693752552062E-2</v>
      </c>
      <c r="F23" s="81">
        <v>115</v>
      </c>
      <c r="G23" s="39">
        <f>IF(F25=0, "-", F23/F25)</f>
        <v>1.6666666666666666E-2</v>
      </c>
      <c r="H23" s="65">
        <v>202</v>
      </c>
      <c r="I23" s="21">
        <f>IF(H25=0, "-", H23/H25)</f>
        <v>2.9618768328445746E-2</v>
      </c>
      <c r="J23" s="20">
        <f t="shared" si="0"/>
        <v>-0.32222222222222224</v>
      </c>
      <c r="K23" s="21">
        <f t="shared" si="1"/>
        <v>-0.43069306930693069</v>
      </c>
    </row>
    <row r="24" spans="1:11" x14ac:dyDescent="0.2">
      <c r="A24" s="2"/>
      <c r="B24" s="68"/>
      <c r="C24" s="33"/>
      <c r="D24" s="68"/>
      <c r="E24" s="6"/>
      <c r="F24" s="82"/>
      <c r="G24" s="33"/>
      <c r="H24" s="68"/>
      <c r="I24" s="6"/>
      <c r="J24" s="5"/>
      <c r="K24" s="6"/>
    </row>
    <row r="25" spans="1:11" s="43" customFormat="1" x14ac:dyDescent="0.2">
      <c r="A25" s="162" t="s">
        <v>573</v>
      </c>
      <c r="B25" s="71">
        <f>SUM(B7:B24)</f>
        <v>2739</v>
      </c>
      <c r="C25" s="40">
        <v>1</v>
      </c>
      <c r="D25" s="71">
        <f>SUM(D7:D24)</f>
        <v>2449</v>
      </c>
      <c r="E25" s="41">
        <v>1</v>
      </c>
      <c r="F25" s="77">
        <f>SUM(F7:F24)</f>
        <v>6900</v>
      </c>
      <c r="G25" s="42">
        <v>1</v>
      </c>
      <c r="H25" s="71">
        <f>SUM(H7:H24)</f>
        <v>6820</v>
      </c>
      <c r="I25" s="41">
        <v>1</v>
      </c>
      <c r="J25" s="37">
        <f>IF(D25=0, "-", (B25-D25)/D25)</f>
        <v>0.11841567986933442</v>
      </c>
      <c r="K25" s="38">
        <f>IF(H25=0, "-", (F25-H25)/H25)</f>
        <v>1.1730205278592375E-2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495</v>
      </c>
      <c r="B7" s="65">
        <v>2</v>
      </c>
      <c r="C7" s="34">
        <f>IF(B21=0, "-", B7/B21)</f>
        <v>1.3513513513513514E-2</v>
      </c>
      <c r="D7" s="65">
        <v>15</v>
      </c>
      <c r="E7" s="9">
        <f>IF(D21=0, "-", D7/D21)</f>
        <v>7.575757575757576E-2</v>
      </c>
      <c r="F7" s="81">
        <v>8</v>
      </c>
      <c r="G7" s="34">
        <f>IF(F21=0, "-", F7/F21)</f>
        <v>1.9559902200488997E-2</v>
      </c>
      <c r="H7" s="65">
        <v>31</v>
      </c>
      <c r="I7" s="9">
        <f>IF(H21=0, "-", H7/H21)</f>
        <v>6.768558951965066E-2</v>
      </c>
      <c r="J7" s="8">
        <f t="shared" ref="J7:J19" si="0">IF(D7=0, "-", IF((B7-D7)/D7&lt;10, (B7-D7)/D7, "&gt;999%"))</f>
        <v>-0.8666666666666667</v>
      </c>
      <c r="K7" s="9">
        <f t="shared" ref="K7:K19" si="1">IF(H7=0, "-", IF((F7-H7)/H7&lt;10, (F7-H7)/H7, "&gt;999%"))</f>
        <v>-0.74193548387096775</v>
      </c>
    </row>
    <row r="8" spans="1:11" x14ac:dyDescent="0.2">
      <c r="A8" s="7" t="s">
        <v>496</v>
      </c>
      <c r="B8" s="65">
        <v>3</v>
      </c>
      <c r="C8" s="34">
        <f>IF(B21=0, "-", B8/B21)</f>
        <v>2.0270270270270271E-2</v>
      </c>
      <c r="D8" s="65">
        <v>16</v>
      </c>
      <c r="E8" s="9">
        <f>IF(D21=0, "-", D8/D21)</f>
        <v>8.0808080808080815E-2</v>
      </c>
      <c r="F8" s="81">
        <v>7</v>
      </c>
      <c r="G8" s="34">
        <f>IF(F21=0, "-", F8/F21)</f>
        <v>1.7114914425427872E-2</v>
      </c>
      <c r="H8" s="65">
        <v>36</v>
      </c>
      <c r="I8" s="9">
        <f>IF(H21=0, "-", H8/H21)</f>
        <v>7.8602620087336247E-2</v>
      </c>
      <c r="J8" s="8">
        <f t="shared" si="0"/>
        <v>-0.8125</v>
      </c>
      <c r="K8" s="9">
        <f t="shared" si="1"/>
        <v>-0.80555555555555558</v>
      </c>
    </row>
    <row r="9" spans="1:11" x14ac:dyDescent="0.2">
      <c r="A9" s="7" t="s">
        <v>497</v>
      </c>
      <c r="B9" s="65">
        <v>42</v>
      </c>
      <c r="C9" s="34">
        <f>IF(B21=0, "-", B9/B21)</f>
        <v>0.28378378378378377</v>
      </c>
      <c r="D9" s="65">
        <v>27</v>
      </c>
      <c r="E9" s="9">
        <f>IF(D21=0, "-", D9/D21)</f>
        <v>0.13636363636363635</v>
      </c>
      <c r="F9" s="81">
        <v>108</v>
      </c>
      <c r="G9" s="34">
        <f>IF(F21=0, "-", F9/F21)</f>
        <v>0.26405867970660146</v>
      </c>
      <c r="H9" s="65">
        <v>79</v>
      </c>
      <c r="I9" s="9">
        <f>IF(H21=0, "-", H9/H21)</f>
        <v>0.17248908296943233</v>
      </c>
      <c r="J9" s="8">
        <f t="shared" si="0"/>
        <v>0.55555555555555558</v>
      </c>
      <c r="K9" s="9">
        <f t="shared" si="1"/>
        <v>0.36708860759493672</v>
      </c>
    </row>
    <row r="10" spans="1:11" x14ac:dyDescent="0.2">
      <c r="A10" s="7" t="s">
        <v>498</v>
      </c>
      <c r="B10" s="65">
        <v>21</v>
      </c>
      <c r="C10" s="34">
        <f>IF(B21=0, "-", B10/B21)</f>
        <v>0.14189189189189189</v>
      </c>
      <c r="D10" s="65">
        <v>27</v>
      </c>
      <c r="E10" s="9">
        <f>IF(D21=0, "-", D10/D21)</f>
        <v>0.13636363636363635</v>
      </c>
      <c r="F10" s="81">
        <v>67</v>
      </c>
      <c r="G10" s="34">
        <f>IF(F21=0, "-", F10/F21)</f>
        <v>0.16381418092909536</v>
      </c>
      <c r="H10" s="65">
        <v>66</v>
      </c>
      <c r="I10" s="9">
        <f>IF(H21=0, "-", H10/H21)</f>
        <v>0.14410480349344978</v>
      </c>
      <c r="J10" s="8">
        <f t="shared" si="0"/>
        <v>-0.22222222222222221</v>
      </c>
      <c r="K10" s="9">
        <f t="shared" si="1"/>
        <v>1.5151515151515152E-2</v>
      </c>
    </row>
    <row r="11" spans="1:11" x14ac:dyDescent="0.2">
      <c r="A11" s="7" t="s">
        <v>499</v>
      </c>
      <c r="B11" s="65">
        <v>0</v>
      </c>
      <c r="C11" s="34">
        <f>IF(B21=0, "-", B11/B21)</f>
        <v>0</v>
      </c>
      <c r="D11" s="65">
        <v>0</v>
      </c>
      <c r="E11" s="9">
        <f>IF(D21=0, "-", D11/D21)</f>
        <v>0</v>
      </c>
      <c r="F11" s="81">
        <v>2</v>
      </c>
      <c r="G11" s="34">
        <f>IF(F21=0, "-", F11/F21)</f>
        <v>4.8899755501222494E-3</v>
      </c>
      <c r="H11" s="65">
        <v>2</v>
      </c>
      <c r="I11" s="9">
        <f>IF(H21=0, "-", H11/H21)</f>
        <v>4.3668122270742356E-3</v>
      </c>
      <c r="J11" s="8" t="str">
        <f t="shared" si="0"/>
        <v>-</v>
      </c>
      <c r="K11" s="9">
        <f t="shared" si="1"/>
        <v>0</v>
      </c>
    </row>
    <row r="12" spans="1:11" x14ac:dyDescent="0.2">
      <c r="A12" s="7" t="s">
        <v>500</v>
      </c>
      <c r="B12" s="65">
        <v>0</v>
      </c>
      <c r="C12" s="34">
        <f>IF(B21=0, "-", B12/B21)</f>
        <v>0</v>
      </c>
      <c r="D12" s="65">
        <v>1</v>
      </c>
      <c r="E12" s="9">
        <f>IF(D21=0, "-", D12/D21)</f>
        <v>5.0505050505050509E-3</v>
      </c>
      <c r="F12" s="81">
        <v>3</v>
      </c>
      <c r="G12" s="34">
        <f>IF(F21=0, "-", F12/F21)</f>
        <v>7.3349633251833741E-3</v>
      </c>
      <c r="H12" s="65">
        <v>4</v>
      </c>
      <c r="I12" s="9">
        <f>IF(H21=0, "-", H12/H21)</f>
        <v>8.7336244541484712E-3</v>
      </c>
      <c r="J12" s="8">
        <f t="shared" si="0"/>
        <v>-1</v>
      </c>
      <c r="K12" s="9">
        <f t="shared" si="1"/>
        <v>-0.25</v>
      </c>
    </row>
    <row r="13" spans="1:11" x14ac:dyDescent="0.2">
      <c r="A13" s="7" t="s">
        <v>501</v>
      </c>
      <c r="B13" s="65">
        <v>55</v>
      </c>
      <c r="C13" s="34">
        <f>IF(B21=0, "-", B13/B21)</f>
        <v>0.3716216216216216</v>
      </c>
      <c r="D13" s="65">
        <v>71</v>
      </c>
      <c r="E13" s="9">
        <f>IF(D21=0, "-", D13/D21)</f>
        <v>0.35858585858585856</v>
      </c>
      <c r="F13" s="81">
        <v>147</v>
      </c>
      <c r="G13" s="34">
        <f>IF(F21=0, "-", F13/F21)</f>
        <v>0.35941320293398532</v>
      </c>
      <c r="H13" s="65">
        <v>150</v>
      </c>
      <c r="I13" s="9">
        <f>IF(H21=0, "-", H13/H21)</f>
        <v>0.32751091703056767</v>
      </c>
      <c r="J13" s="8">
        <f t="shared" si="0"/>
        <v>-0.22535211267605634</v>
      </c>
      <c r="K13" s="9">
        <f t="shared" si="1"/>
        <v>-0.02</v>
      </c>
    </row>
    <row r="14" spans="1:11" x14ac:dyDescent="0.2">
      <c r="A14" s="7" t="s">
        <v>502</v>
      </c>
      <c r="B14" s="65">
        <v>3</v>
      </c>
      <c r="C14" s="34">
        <f>IF(B21=0, "-", B14/B21)</f>
        <v>2.0270270270270271E-2</v>
      </c>
      <c r="D14" s="65">
        <v>7</v>
      </c>
      <c r="E14" s="9">
        <f>IF(D21=0, "-", D14/D21)</f>
        <v>3.5353535353535352E-2</v>
      </c>
      <c r="F14" s="81">
        <v>10</v>
      </c>
      <c r="G14" s="34">
        <f>IF(F21=0, "-", F14/F21)</f>
        <v>2.4449877750611249E-2</v>
      </c>
      <c r="H14" s="65">
        <v>14</v>
      </c>
      <c r="I14" s="9">
        <f>IF(H21=0, "-", H14/H21)</f>
        <v>3.0567685589519649E-2</v>
      </c>
      <c r="J14" s="8">
        <f t="shared" si="0"/>
        <v>-0.5714285714285714</v>
      </c>
      <c r="K14" s="9">
        <f t="shared" si="1"/>
        <v>-0.2857142857142857</v>
      </c>
    </row>
    <row r="15" spans="1:11" x14ac:dyDescent="0.2">
      <c r="A15" s="7" t="s">
        <v>503</v>
      </c>
      <c r="B15" s="65">
        <v>3</v>
      </c>
      <c r="C15" s="34">
        <f>IF(B21=0, "-", B15/B21)</f>
        <v>2.0270270270270271E-2</v>
      </c>
      <c r="D15" s="65">
        <v>2</v>
      </c>
      <c r="E15" s="9">
        <f>IF(D21=0, "-", D15/D21)</f>
        <v>1.0101010101010102E-2</v>
      </c>
      <c r="F15" s="81">
        <v>16</v>
      </c>
      <c r="G15" s="34">
        <f>IF(F21=0, "-", F15/F21)</f>
        <v>3.9119804400977995E-2</v>
      </c>
      <c r="H15" s="65">
        <v>6</v>
      </c>
      <c r="I15" s="9">
        <f>IF(H21=0, "-", H15/H21)</f>
        <v>1.3100436681222707E-2</v>
      </c>
      <c r="J15" s="8">
        <f t="shared" si="0"/>
        <v>0.5</v>
      </c>
      <c r="K15" s="9">
        <f t="shared" si="1"/>
        <v>1.6666666666666667</v>
      </c>
    </row>
    <row r="16" spans="1:11" x14ac:dyDescent="0.2">
      <c r="A16" s="7" t="s">
        <v>504</v>
      </c>
      <c r="B16" s="65">
        <v>10</v>
      </c>
      <c r="C16" s="34">
        <f>IF(B21=0, "-", B16/B21)</f>
        <v>6.7567567567567571E-2</v>
      </c>
      <c r="D16" s="65">
        <v>19</v>
      </c>
      <c r="E16" s="9">
        <f>IF(D21=0, "-", D16/D21)</f>
        <v>9.5959595959595953E-2</v>
      </c>
      <c r="F16" s="81">
        <v>27</v>
      </c>
      <c r="G16" s="34">
        <f>IF(F21=0, "-", F16/F21)</f>
        <v>6.6014669926650366E-2</v>
      </c>
      <c r="H16" s="65">
        <v>39</v>
      </c>
      <c r="I16" s="9">
        <f>IF(H21=0, "-", H16/H21)</f>
        <v>8.5152838427947602E-2</v>
      </c>
      <c r="J16" s="8">
        <f t="shared" si="0"/>
        <v>-0.47368421052631576</v>
      </c>
      <c r="K16" s="9">
        <f t="shared" si="1"/>
        <v>-0.30769230769230771</v>
      </c>
    </row>
    <row r="17" spans="1:11" x14ac:dyDescent="0.2">
      <c r="A17" s="7" t="s">
        <v>505</v>
      </c>
      <c r="B17" s="65">
        <v>0</v>
      </c>
      <c r="C17" s="34">
        <f>IF(B21=0, "-", B17/B21)</f>
        <v>0</v>
      </c>
      <c r="D17" s="65">
        <v>0</v>
      </c>
      <c r="E17" s="9">
        <f>IF(D21=0, "-", D17/D21)</f>
        <v>0</v>
      </c>
      <c r="F17" s="81">
        <v>0</v>
      </c>
      <c r="G17" s="34">
        <f>IF(F21=0, "-", F17/F21)</f>
        <v>0</v>
      </c>
      <c r="H17" s="65">
        <v>1</v>
      </c>
      <c r="I17" s="9">
        <f>IF(H21=0, "-", H17/H21)</f>
        <v>2.1834061135371178E-3</v>
      </c>
      <c r="J17" s="8" t="str">
        <f t="shared" si="0"/>
        <v>-</v>
      </c>
      <c r="K17" s="9">
        <f t="shared" si="1"/>
        <v>-1</v>
      </c>
    </row>
    <row r="18" spans="1:11" x14ac:dyDescent="0.2">
      <c r="A18" s="7" t="s">
        <v>506</v>
      </c>
      <c r="B18" s="65">
        <v>4</v>
      </c>
      <c r="C18" s="34">
        <f>IF(B21=0, "-", B18/B21)</f>
        <v>2.7027027027027029E-2</v>
      </c>
      <c r="D18" s="65">
        <v>3</v>
      </c>
      <c r="E18" s="9">
        <f>IF(D21=0, "-", D18/D21)</f>
        <v>1.5151515151515152E-2</v>
      </c>
      <c r="F18" s="81">
        <v>6</v>
      </c>
      <c r="G18" s="34">
        <f>IF(F21=0, "-", F18/F21)</f>
        <v>1.4669926650366748E-2</v>
      </c>
      <c r="H18" s="65">
        <v>7</v>
      </c>
      <c r="I18" s="9">
        <f>IF(H21=0, "-", H18/H21)</f>
        <v>1.5283842794759825E-2</v>
      </c>
      <c r="J18" s="8">
        <f t="shared" si="0"/>
        <v>0.33333333333333331</v>
      </c>
      <c r="K18" s="9">
        <f t="shared" si="1"/>
        <v>-0.14285714285714285</v>
      </c>
    </row>
    <row r="19" spans="1:11" x14ac:dyDescent="0.2">
      <c r="A19" s="7" t="s">
        <v>507</v>
      </c>
      <c r="B19" s="65">
        <v>5</v>
      </c>
      <c r="C19" s="34">
        <f>IF(B21=0, "-", B19/B21)</f>
        <v>3.3783783783783786E-2</v>
      </c>
      <c r="D19" s="65">
        <v>10</v>
      </c>
      <c r="E19" s="9">
        <f>IF(D21=0, "-", D19/D21)</f>
        <v>5.0505050505050504E-2</v>
      </c>
      <c r="F19" s="81">
        <v>8</v>
      </c>
      <c r="G19" s="34">
        <f>IF(F21=0, "-", F19/F21)</f>
        <v>1.9559902200488997E-2</v>
      </c>
      <c r="H19" s="65">
        <v>23</v>
      </c>
      <c r="I19" s="9">
        <f>IF(H21=0, "-", H19/H21)</f>
        <v>5.0218340611353711E-2</v>
      </c>
      <c r="J19" s="8">
        <f t="shared" si="0"/>
        <v>-0.5</v>
      </c>
      <c r="K19" s="9">
        <f t="shared" si="1"/>
        <v>-0.65217391304347827</v>
      </c>
    </row>
    <row r="20" spans="1:11" x14ac:dyDescent="0.2">
      <c r="A20" s="2"/>
      <c r="B20" s="68"/>
      <c r="C20" s="33"/>
      <c r="D20" s="68"/>
      <c r="E20" s="6"/>
      <c r="F20" s="82"/>
      <c r="G20" s="33"/>
      <c r="H20" s="68"/>
      <c r="I20" s="6"/>
      <c r="J20" s="5"/>
      <c r="K20" s="6"/>
    </row>
    <row r="21" spans="1:11" s="43" customFormat="1" x14ac:dyDescent="0.2">
      <c r="A21" s="162" t="s">
        <v>583</v>
      </c>
      <c r="B21" s="71">
        <f>SUM(B7:B20)</f>
        <v>148</v>
      </c>
      <c r="C21" s="40">
        <f>B21/10016</f>
        <v>1.4776357827476038E-2</v>
      </c>
      <c r="D21" s="71">
        <f>SUM(D7:D20)</f>
        <v>198</v>
      </c>
      <c r="E21" s="41">
        <f>D21/9514</f>
        <v>2.0811435778852218E-2</v>
      </c>
      <c r="F21" s="77">
        <f>SUM(F7:F20)</f>
        <v>409</v>
      </c>
      <c r="G21" s="42">
        <f>F21/26003</f>
        <v>1.5728954351420989E-2</v>
      </c>
      <c r="H21" s="71">
        <f>SUM(H7:H20)</f>
        <v>458</v>
      </c>
      <c r="I21" s="41">
        <f>H21/26289</f>
        <v>1.7421735326562441E-2</v>
      </c>
      <c r="J21" s="37">
        <f>IF(D21=0, "-", IF((B21-D21)/D21&lt;10, (B21-D21)/D21, "&gt;999%"))</f>
        <v>-0.25252525252525254</v>
      </c>
      <c r="K21" s="38">
        <f>IF(H21=0, "-", IF((F21-H21)/H21&lt;10, (F21-H21)/H21, "&gt;999%"))</f>
        <v>-0.10698689956331878</v>
      </c>
    </row>
    <row r="22" spans="1:11" x14ac:dyDescent="0.2">
      <c r="B22" s="83"/>
      <c r="D22" s="83"/>
      <c r="F22" s="83"/>
      <c r="H22" s="83"/>
    </row>
    <row r="23" spans="1:11" x14ac:dyDescent="0.2">
      <c r="A23" s="163" t="s">
        <v>130</v>
      </c>
      <c r="B23" s="61" t="s">
        <v>12</v>
      </c>
      <c r="C23" s="62" t="s">
        <v>13</v>
      </c>
      <c r="D23" s="61" t="s">
        <v>12</v>
      </c>
      <c r="E23" s="63" t="s">
        <v>13</v>
      </c>
      <c r="F23" s="62" t="s">
        <v>12</v>
      </c>
      <c r="G23" s="62" t="s">
        <v>13</v>
      </c>
      <c r="H23" s="61" t="s">
        <v>12</v>
      </c>
      <c r="I23" s="63" t="s">
        <v>13</v>
      </c>
      <c r="J23" s="61"/>
      <c r="K23" s="63"/>
    </row>
    <row r="24" spans="1:11" x14ac:dyDescent="0.2">
      <c r="A24" s="7" t="s">
        <v>508</v>
      </c>
      <c r="B24" s="65">
        <v>3</v>
      </c>
      <c r="C24" s="34">
        <f>IF(B34=0, "-", B24/B34)</f>
        <v>5.2631578947368418E-2</v>
      </c>
      <c r="D24" s="65">
        <v>8</v>
      </c>
      <c r="E24" s="9">
        <f>IF(D34=0, "-", D24/D34)</f>
        <v>0.14285714285714285</v>
      </c>
      <c r="F24" s="81">
        <v>13</v>
      </c>
      <c r="G24" s="34">
        <f>IF(F34=0, "-", F24/F34)</f>
        <v>8.5526315789473686E-2</v>
      </c>
      <c r="H24" s="65">
        <v>15</v>
      </c>
      <c r="I24" s="9">
        <f>IF(H34=0, "-", H24/H34)</f>
        <v>0.125</v>
      </c>
      <c r="J24" s="8">
        <f t="shared" ref="J24:J32" si="2">IF(D24=0, "-", IF((B24-D24)/D24&lt;10, (B24-D24)/D24, "&gt;999%"))</f>
        <v>-0.625</v>
      </c>
      <c r="K24" s="9">
        <f t="shared" ref="K24:K32" si="3">IF(H24=0, "-", IF((F24-H24)/H24&lt;10, (F24-H24)/H24, "&gt;999%"))</f>
        <v>-0.13333333333333333</v>
      </c>
    </row>
    <row r="25" spans="1:11" x14ac:dyDescent="0.2">
      <c r="A25" s="7" t="s">
        <v>509</v>
      </c>
      <c r="B25" s="65">
        <v>16</v>
      </c>
      <c r="C25" s="34">
        <f>IF(B34=0, "-", B25/B34)</f>
        <v>0.2807017543859649</v>
      </c>
      <c r="D25" s="65">
        <v>17</v>
      </c>
      <c r="E25" s="9">
        <f>IF(D34=0, "-", D25/D34)</f>
        <v>0.30357142857142855</v>
      </c>
      <c r="F25" s="81">
        <v>45</v>
      </c>
      <c r="G25" s="34">
        <f>IF(F34=0, "-", F25/F34)</f>
        <v>0.29605263157894735</v>
      </c>
      <c r="H25" s="65">
        <v>33</v>
      </c>
      <c r="I25" s="9">
        <f>IF(H34=0, "-", H25/H34)</f>
        <v>0.27500000000000002</v>
      </c>
      <c r="J25" s="8">
        <f t="shared" si="2"/>
        <v>-5.8823529411764705E-2</v>
      </c>
      <c r="K25" s="9">
        <f t="shared" si="3"/>
        <v>0.36363636363636365</v>
      </c>
    </row>
    <row r="26" spans="1:11" x14ac:dyDescent="0.2">
      <c r="A26" s="7" t="s">
        <v>510</v>
      </c>
      <c r="B26" s="65">
        <v>0</v>
      </c>
      <c r="C26" s="34">
        <f>IF(B34=0, "-", B26/B34)</f>
        <v>0</v>
      </c>
      <c r="D26" s="65">
        <v>0</v>
      </c>
      <c r="E26" s="9">
        <f>IF(D34=0, "-", D26/D34)</f>
        <v>0</v>
      </c>
      <c r="F26" s="81">
        <v>1</v>
      </c>
      <c r="G26" s="34">
        <f>IF(F34=0, "-", F26/F34)</f>
        <v>6.5789473684210523E-3</v>
      </c>
      <c r="H26" s="65">
        <v>0</v>
      </c>
      <c r="I26" s="9">
        <f>IF(H34=0, "-", H26/H34)</f>
        <v>0</v>
      </c>
      <c r="J26" s="8" t="str">
        <f t="shared" si="2"/>
        <v>-</v>
      </c>
      <c r="K26" s="9" t="str">
        <f t="shared" si="3"/>
        <v>-</v>
      </c>
    </row>
    <row r="27" spans="1:11" x14ac:dyDescent="0.2">
      <c r="A27" s="7" t="s">
        <v>511</v>
      </c>
      <c r="B27" s="65">
        <v>33</v>
      </c>
      <c r="C27" s="34">
        <f>IF(B34=0, "-", B27/B34)</f>
        <v>0.57894736842105265</v>
      </c>
      <c r="D27" s="65">
        <v>24</v>
      </c>
      <c r="E27" s="9">
        <f>IF(D34=0, "-", D27/D34)</f>
        <v>0.42857142857142855</v>
      </c>
      <c r="F27" s="81">
        <v>85</v>
      </c>
      <c r="G27" s="34">
        <f>IF(F34=0, "-", F27/F34)</f>
        <v>0.55921052631578949</v>
      </c>
      <c r="H27" s="65">
        <v>55</v>
      </c>
      <c r="I27" s="9">
        <f>IF(H34=0, "-", H27/H34)</f>
        <v>0.45833333333333331</v>
      </c>
      <c r="J27" s="8">
        <f t="shared" si="2"/>
        <v>0.375</v>
      </c>
      <c r="K27" s="9">
        <f t="shared" si="3"/>
        <v>0.54545454545454541</v>
      </c>
    </row>
    <row r="28" spans="1:11" x14ac:dyDescent="0.2">
      <c r="A28" s="7" t="s">
        <v>512</v>
      </c>
      <c r="B28" s="65">
        <v>1</v>
      </c>
      <c r="C28" s="34">
        <f>IF(B34=0, "-", B28/B34)</f>
        <v>1.7543859649122806E-2</v>
      </c>
      <c r="D28" s="65">
        <v>2</v>
      </c>
      <c r="E28" s="9">
        <f>IF(D34=0, "-", D28/D34)</f>
        <v>3.5714285714285712E-2</v>
      </c>
      <c r="F28" s="81">
        <v>2</v>
      </c>
      <c r="G28" s="34">
        <f>IF(F34=0, "-", F28/F34)</f>
        <v>1.3157894736842105E-2</v>
      </c>
      <c r="H28" s="65">
        <v>3</v>
      </c>
      <c r="I28" s="9">
        <f>IF(H34=0, "-", H28/H34)</f>
        <v>2.5000000000000001E-2</v>
      </c>
      <c r="J28" s="8">
        <f t="shared" si="2"/>
        <v>-0.5</v>
      </c>
      <c r="K28" s="9">
        <f t="shared" si="3"/>
        <v>-0.33333333333333331</v>
      </c>
    </row>
    <row r="29" spans="1:11" x14ac:dyDescent="0.2">
      <c r="A29" s="7" t="s">
        <v>513</v>
      </c>
      <c r="B29" s="65">
        <v>2</v>
      </c>
      <c r="C29" s="34">
        <f>IF(B34=0, "-", B29/B34)</f>
        <v>3.5087719298245612E-2</v>
      </c>
      <c r="D29" s="65">
        <v>2</v>
      </c>
      <c r="E29" s="9">
        <f>IF(D34=0, "-", D29/D34)</f>
        <v>3.5714285714285712E-2</v>
      </c>
      <c r="F29" s="81">
        <v>3</v>
      </c>
      <c r="G29" s="34">
        <f>IF(F34=0, "-", F29/F34)</f>
        <v>1.9736842105263157E-2</v>
      </c>
      <c r="H29" s="65">
        <v>5</v>
      </c>
      <c r="I29" s="9">
        <f>IF(H34=0, "-", H29/H34)</f>
        <v>4.1666666666666664E-2</v>
      </c>
      <c r="J29" s="8">
        <f t="shared" si="2"/>
        <v>0</v>
      </c>
      <c r="K29" s="9">
        <f t="shared" si="3"/>
        <v>-0.4</v>
      </c>
    </row>
    <row r="30" spans="1:11" x14ac:dyDescent="0.2">
      <c r="A30" s="7" t="s">
        <v>514</v>
      </c>
      <c r="B30" s="65">
        <v>0</v>
      </c>
      <c r="C30" s="34">
        <f>IF(B34=0, "-", B30/B34)</f>
        <v>0</v>
      </c>
      <c r="D30" s="65">
        <v>1</v>
      </c>
      <c r="E30" s="9">
        <f>IF(D34=0, "-", D30/D34)</f>
        <v>1.7857142857142856E-2</v>
      </c>
      <c r="F30" s="81">
        <v>1</v>
      </c>
      <c r="G30" s="34">
        <f>IF(F34=0, "-", F30/F34)</f>
        <v>6.5789473684210523E-3</v>
      </c>
      <c r="H30" s="65">
        <v>1</v>
      </c>
      <c r="I30" s="9">
        <f>IF(H34=0, "-", H30/H34)</f>
        <v>8.3333333333333332E-3</v>
      </c>
      <c r="J30" s="8">
        <f t="shared" si="2"/>
        <v>-1</v>
      </c>
      <c r="K30" s="9">
        <f t="shared" si="3"/>
        <v>0</v>
      </c>
    </row>
    <row r="31" spans="1:11" x14ac:dyDescent="0.2">
      <c r="A31" s="7" t="s">
        <v>515</v>
      </c>
      <c r="B31" s="65">
        <v>2</v>
      </c>
      <c r="C31" s="34">
        <f>IF(B34=0, "-", B31/B34)</f>
        <v>3.5087719298245612E-2</v>
      </c>
      <c r="D31" s="65">
        <v>1</v>
      </c>
      <c r="E31" s="9">
        <f>IF(D34=0, "-", D31/D34)</f>
        <v>1.7857142857142856E-2</v>
      </c>
      <c r="F31" s="81">
        <v>2</v>
      </c>
      <c r="G31" s="34">
        <f>IF(F34=0, "-", F31/F34)</f>
        <v>1.3157894736842105E-2</v>
      </c>
      <c r="H31" s="65">
        <v>3</v>
      </c>
      <c r="I31" s="9">
        <f>IF(H34=0, "-", H31/H34)</f>
        <v>2.5000000000000001E-2</v>
      </c>
      <c r="J31" s="8">
        <f t="shared" si="2"/>
        <v>1</v>
      </c>
      <c r="K31" s="9">
        <f t="shared" si="3"/>
        <v>-0.33333333333333331</v>
      </c>
    </row>
    <row r="32" spans="1:11" x14ac:dyDescent="0.2">
      <c r="A32" s="7" t="s">
        <v>516</v>
      </c>
      <c r="B32" s="65">
        <v>0</v>
      </c>
      <c r="C32" s="34">
        <f>IF(B34=0, "-", B32/B34)</f>
        <v>0</v>
      </c>
      <c r="D32" s="65">
        <v>1</v>
      </c>
      <c r="E32" s="9">
        <f>IF(D34=0, "-", D32/D34)</f>
        <v>1.7857142857142856E-2</v>
      </c>
      <c r="F32" s="81">
        <v>0</v>
      </c>
      <c r="G32" s="34">
        <f>IF(F34=0, "-", F32/F34)</f>
        <v>0</v>
      </c>
      <c r="H32" s="65">
        <v>5</v>
      </c>
      <c r="I32" s="9">
        <f>IF(H34=0, "-", H32/H34)</f>
        <v>4.1666666666666664E-2</v>
      </c>
      <c r="J32" s="8">
        <f t="shared" si="2"/>
        <v>-1</v>
      </c>
      <c r="K32" s="9">
        <f t="shared" si="3"/>
        <v>-1</v>
      </c>
    </row>
    <row r="33" spans="1:11" x14ac:dyDescent="0.2">
      <c r="A33" s="2"/>
      <c r="B33" s="68"/>
      <c r="C33" s="33"/>
      <c r="D33" s="68"/>
      <c r="E33" s="6"/>
      <c r="F33" s="82"/>
      <c r="G33" s="33"/>
      <c r="H33" s="68"/>
      <c r="I33" s="6"/>
      <c r="J33" s="5"/>
      <c r="K33" s="6"/>
    </row>
    <row r="34" spans="1:11" s="43" customFormat="1" x14ac:dyDescent="0.2">
      <c r="A34" s="162" t="s">
        <v>582</v>
      </c>
      <c r="B34" s="71">
        <f>SUM(B24:B33)</f>
        <v>57</v>
      </c>
      <c r="C34" s="40">
        <f>B34/10016</f>
        <v>5.690894568690096E-3</v>
      </c>
      <c r="D34" s="71">
        <f>SUM(D24:D33)</f>
        <v>56</v>
      </c>
      <c r="E34" s="41">
        <f>D34/9514</f>
        <v>5.8860626445238597E-3</v>
      </c>
      <c r="F34" s="77">
        <f>SUM(F24:F33)</f>
        <v>152</v>
      </c>
      <c r="G34" s="42">
        <f>F34/26003</f>
        <v>5.8454793677652581E-3</v>
      </c>
      <c r="H34" s="71">
        <f>SUM(H24:H33)</f>
        <v>120</v>
      </c>
      <c r="I34" s="41">
        <f>H34/26289</f>
        <v>4.5646468104530409E-3</v>
      </c>
      <c r="J34" s="37">
        <f>IF(D34=0, "-", IF((B34-D34)/D34&lt;10, (B34-D34)/D34, "&gt;999%"))</f>
        <v>1.7857142857142856E-2</v>
      </c>
      <c r="K34" s="38">
        <f>IF(H34=0, "-", IF((F34-H34)/H34&lt;10, (F34-H34)/H34, "&gt;999%"))</f>
        <v>0.26666666666666666</v>
      </c>
    </row>
    <row r="35" spans="1:11" x14ac:dyDescent="0.2">
      <c r="B35" s="83"/>
      <c r="D35" s="83"/>
      <c r="F35" s="83"/>
      <c r="H35" s="83"/>
    </row>
    <row r="36" spans="1:11" x14ac:dyDescent="0.2">
      <c r="A36" s="163" t="s">
        <v>131</v>
      </c>
      <c r="B36" s="61" t="s">
        <v>12</v>
      </c>
      <c r="C36" s="62" t="s">
        <v>13</v>
      </c>
      <c r="D36" s="61" t="s">
        <v>12</v>
      </c>
      <c r="E36" s="63" t="s">
        <v>13</v>
      </c>
      <c r="F36" s="62" t="s">
        <v>12</v>
      </c>
      <c r="G36" s="62" t="s">
        <v>13</v>
      </c>
      <c r="H36" s="61" t="s">
        <v>12</v>
      </c>
      <c r="I36" s="63" t="s">
        <v>13</v>
      </c>
      <c r="J36" s="61"/>
      <c r="K36" s="63"/>
    </row>
    <row r="37" spans="1:11" x14ac:dyDescent="0.2">
      <c r="A37" s="7" t="s">
        <v>517</v>
      </c>
      <c r="B37" s="65">
        <v>0</v>
      </c>
      <c r="C37" s="34">
        <f>IF(B54=0, "-", B37/B54)</f>
        <v>0</v>
      </c>
      <c r="D37" s="65">
        <v>3</v>
      </c>
      <c r="E37" s="9">
        <f>IF(D54=0, "-", D37/D54)</f>
        <v>1.9867549668874173E-2</v>
      </c>
      <c r="F37" s="81">
        <v>5</v>
      </c>
      <c r="G37" s="34">
        <f>IF(F54=0, "-", F37/F54)</f>
        <v>1.1627906976744186E-2</v>
      </c>
      <c r="H37" s="65">
        <v>5</v>
      </c>
      <c r="I37" s="9">
        <f>IF(H54=0, "-", H37/H54)</f>
        <v>1.3440860215053764E-2</v>
      </c>
      <c r="J37" s="8">
        <f t="shared" ref="J37:J52" si="4">IF(D37=0, "-", IF((B37-D37)/D37&lt;10, (B37-D37)/D37, "&gt;999%"))</f>
        <v>-1</v>
      </c>
      <c r="K37" s="9">
        <f t="shared" ref="K37:K52" si="5">IF(H37=0, "-", IF((F37-H37)/H37&lt;10, (F37-H37)/H37, "&gt;999%"))</f>
        <v>0</v>
      </c>
    </row>
    <row r="38" spans="1:11" x14ac:dyDescent="0.2">
      <c r="A38" s="7" t="s">
        <v>518</v>
      </c>
      <c r="B38" s="65">
        <v>0</v>
      </c>
      <c r="C38" s="34">
        <f>IF(B54=0, "-", B38/B54)</f>
        <v>0</v>
      </c>
      <c r="D38" s="65">
        <v>0</v>
      </c>
      <c r="E38" s="9">
        <f>IF(D54=0, "-", D38/D54)</f>
        <v>0</v>
      </c>
      <c r="F38" s="81">
        <v>2</v>
      </c>
      <c r="G38" s="34">
        <f>IF(F54=0, "-", F38/F54)</f>
        <v>4.6511627906976744E-3</v>
      </c>
      <c r="H38" s="65">
        <v>0</v>
      </c>
      <c r="I38" s="9">
        <f>IF(H54=0, "-", H38/H54)</f>
        <v>0</v>
      </c>
      <c r="J38" s="8" t="str">
        <f t="shared" si="4"/>
        <v>-</v>
      </c>
      <c r="K38" s="9" t="str">
        <f t="shared" si="5"/>
        <v>-</v>
      </c>
    </row>
    <row r="39" spans="1:11" x14ac:dyDescent="0.2">
      <c r="A39" s="7" t="s">
        <v>519</v>
      </c>
      <c r="B39" s="65">
        <v>10</v>
      </c>
      <c r="C39" s="34">
        <f>IF(B54=0, "-", B39/B54)</f>
        <v>6.2893081761006289E-2</v>
      </c>
      <c r="D39" s="65">
        <v>4</v>
      </c>
      <c r="E39" s="9">
        <f>IF(D54=0, "-", D39/D54)</f>
        <v>2.6490066225165563E-2</v>
      </c>
      <c r="F39" s="81">
        <v>18</v>
      </c>
      <c r="G39" s="34">
        <f>IF(F54=0, "-", F39/F54)</f>
        <v>4.1860465116279069E-2</v>
      </c>
      <c r="H39" s="65">
        <v>9</v>
      </c>
      <c r="I39" s="9">
        <f>IF(H54=0, "-", H39/H54)</f>
        <v>2.4193548387096774E-2</v>
      </c>
      <c r="J39" s="8">
        <f t="shared" si="4"/>
        <v>1.5</v>
      </c>
      <c r="K39" s="9">
        <f t="shared" si="5"/>
        <v>1</v>
      </c>
    </row>
    <row r="40" spans="1:11" x14ac:dyDescent="0.2">
      <c r="A40" s="7" t="s">
        <v>520</v>
      </c>
      <c r="B40" s="65">
        <v>7</v>
      </c>
      <c r="C40" s="34">
        <f>IF(B54=0, "-", B40/B54)</f>
        <v>4.40251572327044E-2</v>
      </c>
      <c r="D40" s="65">
        <v>1</v>
      </c>
      <c r="E40" s="9">
        <f>IF(D54=0, "-", D40/D54)</f>
        <v>6.6225165562913907E-3</v>
      </c>
      <c r="F40" s="81">
        <v>17</v>
      </c>
      <c r="G40" s="34">
        <f>IF(F54=0, "-", F40/F54)</f>
        <v>3.9534883720930232E-2</v>
      </c>
      <c r="H40" s="65">
        <v>4</v>
      </c>
      <c r="I40" s="9">
        <f>IF(H54=0, "-", H40/H54)</f>
        <v>1.0752688172043012E-2</v>
      </c>
      <c r="J40" s="8">
        <f t="shared" si="4"/>
        <v>6</v>
      </c>
      <c r="K40" s="9">
        <f t="shared" si="5"/>
        <v>3.25</v>
      </c>
    </row>
    <row r="41" spans="1:11" x14ac:dyDescent="0.2">
      <c r="A41" s="7" t="s">
        <v>521</v>
      </c>
      <c r="B41" s="65">
        <v>4</v>
      </c>
      <c r="C41" s="34">
        <f>IF(B54=0, "-", B41/B54)</f>
        <v>2.5157232704402517E-2</v>
      </c>
      <c r="D41" s="65">
        <v>13</v>
      </c>
      <c r="E41" s="9">
        <f>IF(D54=0, "-", D41/D54)</f>
        <v>8.6092715231788075E-2</v>
      </c>
      <c r="F41" s="81">
        <v>17</v>
      </c>
      <c r="G41" s="34">
        <f>IF(F54=0, "-", F41/F54)</f>
        <v>3.9534883720930232E-2</v>
      </c>
      <c r="H41" s="65">
        <v>32</v>
      </c>
      <c r="I41" s="9">
        <f>IF(H54=0, "-", H41/H54)</f>
        <v>8.6021505376344093E-2</v>
      </c>
      <c r="J41" s="8">
        <f t="shared" si="4"/>
        <v>-0.69230769230769229</v>
      </c>
      <c r="K41" s="9">
        <f t="shared" si="5"/>
        <v>-0.46875</v>
      </c>
    </row>
    <row r="42" spans="1:11" x14ac:dyDescent="0.2">
      <c r="A42" s="7" t="s">
        <v>53</v>
      </c>
      <c r="B42" s="65">
        <v>0</v>
      </c>
      <c r="C42" s="34">
        <f>IF(B54=0, "-", B42/B54)</f>
        <v>0</v>
      </c>
      <c r="D42" s="65">
        <v>1</v>
      </c>
      <c r="E42" s="9">
        <f>IF(D54=0, "-", D42/D54)</f>
        <v>6.6225165562913907E-3</v>
      </c>
      <c r="F42" s="81">
        <v>2</v>
      </c>
      <c r="G42" s="34">
        <f>IF(F54=0, "-", F42/F54)</f>
        <v>4.6511627906976744E-3</v>
      </c>
      <c r="H42" s="65">
        <v>2</v>
      </c>
      <c r="I42" s="9">
        <f>IF(H54=0, "-", H42/H54)</f>
        <v>5.3763440860215058E-3</v>
      </c>
      <c r="J42" s="8">
        <f t="shared" si="4"/>
        <v>-1</v>
      </c>
      <c r="K42" s="9">
        <f t="shared" si="5"/>
        <v>0</v>
      </c>
    </row>
    <row r="43" spans="1:11" x14ac:dyDescent="0.2">
      <c r="A43" s="7" t="s">
        <v>522</v>
      </c>
      <c r="B43" s="65">
        <v>34</v>
      </c>
      <c r="C43" s="34">
        <f>IF(B54=0, "-", B43/B54)</f>
        <v>0.21383647798742139</v>
      </c>
      <c r="D43" s="65">
        <v>29</v>
      </c>
      <c r="E43" s="9">
        <f>IF(D54=0, "-", D43/D54)</f>
        <v>0.19205298013245034</v>
      </c>
      <c r="F43" s="81">
        <v>91</v>
      </c>
      <c r="G43" s="34">
        <f>IF(F54=0, "-", F43/F54)</f>
        <v>0.21162790697674419</v>
      </c>
      <c r="H43" s="65">
        <v>78</v>
      </c>
      <c r="I43" s="9">
        <f>IF(H54=0, "-", H43/H54)</f>
        <v>0.20967741935483872</v>
      </c>
      <c r="J43" s="8">
        <f t="shared" si="4"/>
        <v>0.17241379310344829</v>
      </c>
      <c r="K43" s="9">
        <f t="shared" si="5"/>
        <v>0.16666666666666666</v>
      </c>
    </row>
    <row r="44" spans="1:11" x14ac:dyDescent="0.2">
      <c r="A44" s="7" t="s">
        <v>523</v>
      </c>
      <c r="B44" s="65">
        <v>6</v>
      </c>
      <c r="C44" s="34">
        <f>IF(B54=0, "-", B44/B54)</f>
        <v>3.7735849056603772E-2</v>
      </c>
      <c r="D44" s="65">
        <v>3</v>
      </c>
      <c r="E44" s="9">
        <f>IF(D54=0, "-", D44/D54)</f>
        <v>1.9867549668874173E-2</v>
      </c>
      <c r="F44" s="81">
        <v>11</v>
      </c>
      <c r="G44" s="34">
        <f>IF(F54=0, "-", F44/F54)</f>
        <v>2.5581395348837209E-2</v>
      </c>
      <c r="H44" s="65">
        <v>10</v>
      </c>
      <c r="I44" s="9">
        <f>IF(H54=0, "-", H44/H54)</f>
        <v>2.6881720430107527E-2</v>
      </c>
      <c r="J44" s="8">
        <f t="shared" si="4"/>
        <v>1</v>
      </c>
      <c r="K44" s="9">
        <f t="shared" si="5"/>
        <v>0.1</v>
      </c>
    </row>
    <row r="45" spans="1:11" x14ac:dyDescent="0.2">
      <c r="A45" s="7" t="s">
        <v>59</v>
      </c>
      <c r="B45" s="65">
        <v>31</v>
      </c>
      <c r="C45" s="34">
        <f>IF(B54=0, "-", B45/B54)</f>
        <v>0.19496855345911951</v>
      </c>
      <c r="D45" s="65">
        <v>24</v>
      </c>
      <c r="E45" s="9">
        <f>IF(D54=0, "-", D45/D54)</f>
        <v>0.15894039735099338</v>
      </c>
      <c r="F45" s="81">
        <v>75</v>
      </c>
      <c r="G45" s="34">
        <f>IF(F54=0, "-", F45/F54)</f>
        <v>0.1744186046511628</v>
      </c>
      <c r="H45" s="65">
        <v>58</v>
      </c>
      <c r="I45" s="9">
        <f>IF(H54=0, "-", H45/H54)</f>
        <v>0.15591397849462366</v>
      </c>
      <c r="J45" s="8">
        <f t="shared" si="4"/>
        <v>0.29166666666666669</v>
      </c>
      <c r="K45" s="9">
        <f t="shared" si="5"/>
        <v>0.29310344827586204</v>
      </c>
    </row>
    <row r="46" spans="1:11" x14ac:dyDescent="0.2">
      <c r="A46" s="7" t="s">
        <v>524</v>
      </c>
      <c r="B46" s="65">
        <v>7</v>
      </c>
      <c r="C46" s="34">
        <f>IF(B54=0, "-", B46/B54)</f>
        <v>4.40251572327044E-2</v>
      </c>
      <c r="D46" s="65">
        <v>8</v>
      </c>
      <c r="E46" s="9">
        <f>IF(D54=0, "-", D46/D54)</f>
        <v>5.2980132450331126E-2</v>
      </c>
      <c r="F46" s="81">
        <v>16</v>
      </c>
      <c r="G46" s="34">
        <f>IF(F54=0, "-", F46/F54)</f>
        <v>3.7209302325581395E-2</v>
      </c>
      <c r="H46" s="65">
        <v>24</v>
      </c>
      <c r="I46" s="9">
        <f>IF(H54=0, "-", H46/H54)</f>
        <v>6.4516129032258063E-2</v>
      </c>
      <c r="J46" s="8">
        <f t="shared" si="4"/>
        <v>-0.125</v>
      </c>
      <c r="K46" s="9">
        <f t="shared" si="5"/>
        <v>-0.33333333333333331</v>
      </c>
    </row>
    <row r="47" spans="1:11" x14ac:dyDescent="0.2">
      <c r="A47" s="7" t="s">
        <v>525</v>
      </c>
      <c r="B47" s="65">
        <v>15</v>
      </c>
      <c r="C47" s="34">
        <f>IF(B54=0, "-", B47/B54)</f>
        <v>9.4339622641509441E-2</v>
      </c>
      <c r="D47" s="65">
        <v>7</v>
      </c>
      <c r="E47" s="9">
        <f>IF(D54=0, "-", D47/D54)</f>
        <v>4.6357615894039736E-2</v>
      </c>
      <c r="F47" s="81">
        <v>39</v>
      </c>
      <c r="G47" s="34">
        <f>IF(F54=0, "-", F47/F54)</f>
        <v>9.0697674418604657E-2</v>
      </c>
      <c r="H47" s="65">
        <v>19</v>
      </c>
      <c r="I47" s="9">
        <f>IF(H54=0, "-", H47/H54)</f>
        <v>5.1075268817204304E-2</v>
      </c>
      <c r="J47" s="8">
        <f t="shared" si="4"/>
        <v>1.1428571428571428</v>
      </c>
      <c r="K47" s="9">
        <f t="shared" si="5"/>
        <v>1.0526315789473684</v>
      </c>
    </row>
    <row r="48" spans="1:11" x14ac:dyDescent="0.2">
      <c r="A48" s="7" t="s">
        <v>526</v>
      </c>
      <c r="B48" s="65">
        <v>10</v>
      </c>
      <c r="C48" s="34">
        <f>IF(B54=0, "-", B48/B54)</f>
        <v>6.2893081761006289E-2</v>
      </c>
      <c r="D48" s="65">
        <v>17</v>
      </c>
      <c r="E48" s="9">
        <f>IF(D54=0, "-", D48/D54)</f>
        <v>0.11258278145695365</v>
      </c>
      <c r="F48" s="81">
        <v>22</v>
      </c>
      <c r="G48" s="34">
        <f>IF(F54=0, "-", F48/F54)</f>
        <v>5.1162790697674418E-2</v>
      </c>
      <c r="H48" s="65">
        <v>25</v>
      </c>
      <c r="I48" s="9">
        <f>IF(H54=0, "-", H48/H54)</f>
        <v>6.7204301075268813E-2</v>
      </c>
      <c r="J48" s="8">
        <f t="shared" si="4"/>
        <v>-0.41176470588235292</v>
      </c>
      <c r="K48" s="9">
        <f t="shared" si="5"/>
        <v>-0.12</v>
      </c>
    </row>
    <row r="49" spans="1:11" x14ac:dyDescent="0.2">
      <c r="A49" s="7" t="s">
        <v>527</v>
      </c>
      <c r="B49" s="65">
        <v>13</v>
      </c>
      <c r="C49" s="34">
        <f>IF(B54=0, "-", B49/B54)</f>
        <v>8.1761006289308172E-2</v>
      </c>
      <c r="D49" s="65">
        <v>21</v>
      </c>
      <c r="E49" s="9">
        <f>IF(D54=0, "-", D49/D54)</f>
        <v>0.13907284768211919</v>
      </c>
      <c r="F49" s="81">
        <v>33</v>
      </c>
      <c r="G49" s="34">
        <f>IF(F54=0, "-", F49/F54)</f>
        <v>7.6744186046511634E-2</v>
      </c>
      <c r="H49" s="65">
        <v>35</v>
      </c>
      <c r="I49" s="9">
        <f>IF(H54=0, "-", H49/H54)</f>
        <v>9.4086021505376344E-2</v>
      </c>
      <c r="J49" s="8">
        <f t="shared" si="4"/>
        <v>-0.38095238095238093</v>
      </c>
      <c r="K49" s="9">
        <f t="shared" si="5"/>
        <v>-5.7142857142857141E-2</v>
      </c>
    </row>
    <row r="50" spans="1:11" x14ac:dyDescent="0.2">
      <c r="A50" s="7" t="s">
        <v>528</v>
      </c>
      <c r="B50" s="65">
        <v>8</v>
      </c>
      <c r="C50" s="34">
        <f>IF(B54=0, "-", B50/B54)</f>
        <v>5.0314465408805034E-2</v>
      </c>
      <c r="D50" s="65">
        <v>6</v>
      </c>
      <c r="E50" s="9">
        <f>IF(D54=0, "-", D50/D54)</f>
        <v>3.9735099337748346E-2</v>
      </c>
      <c r="F50" s="81">
        <v>21</v>
      </c>
      <c r="G50" s="34">
        <f>IF(F54=0, "-", F50/F54)</f>
        <v>4.8837209302325581E-2</v>
      </c>
      <c r="H50" s="65">
        <v>14</v>
      </c>
      <c r="I50" s="9">
        <f>IF(H54=0, "-", H50/H54)</f>
        <v>3.7634408602150539E-2</v>
      </c>
      <c r="J50" s="8">
        <f t="shared" si="4"/>
        <v>0.33333333333333331</v>
      </c>
      <c r="K50" s="9">
        <f t="shared" si="5"/>
        <v>0.5</v>
      </c>
    </row>
    <row r="51" spans="1:11" x14ac:dyDescent="0.2">
      <c r="A51" s="7" t="s">
        <v>529</v>
      </c>
      <c r="B51" s="65">
        <v>14</v>
      </c>
      <c r="C51" s="34">
        <f>IF(B54=0, "-", B51/B54)</f>
        <v>8.8050314465408799E-2</v>
      </c>
      <c r="D51" s="65">
        <v>11</v>
      </c>
      <c r="E51" s="9">
        <f>IF(D54=0, "-", D51/D54)</f>
        <v>7.2847682119205295E-2</v>
      </c>
      <c r="F51" s="81">
        <v>58</v>
      </c>
      <c r="G51" s="34">
        <f>IF(F54=0, "-", F51/F54)</f>
        <v>0.13488372093023257</v>
      </c>
      <c r="H51" s="65">
        <v>51</v>
      </c>
      <c r="I51" s="9">
        <f>IF(H54=0, "-", H51/H54)</f>
        <v>0.13709677419354838</v>
      </c>
      <c r="J51" s="8">
        <f t="shared" si="4"/>
        <v>0.27272727272727271</v>
      </c>
      <c r="K51" s="9">
        <f t="shared" si="5"/>
        <v>0.13725490196078433</v>
      </c>
    </row>
    <row r="52" spans="1:11" x14ac:dyDescent="0.2">
      <c r="A52" s="7" t="s">
        <v>530</v>
      </c>
      <c r="B52" s="65">
        <v>0</v>
      </c>
      <c r="C52" s="34">
        <f>IF(B54=0, "-", B52/B54)</f>
        <v>0</v>
      </c>
      <c r="D52" s="65">
        <v>3</v>
      </c>
      <c r="E52" s="9">
        <f>IF(D54=0, "-", D52/D54)</f>
        <v>1.9867549668874173E-2</v>
      </c>
      <c r="F52" s="81">
        <v>3</v>
      </c>
      <c r="G52" s="34">
        <f>IF(F54=0, "-", F52/F54)</f>
        <v>6.9767441860465115E-3</v>
      </c>
      <c r="H52" s="65">
        <v>6</v>
      </c>
      <c r="I52" s="9">
        <f>IF(H54=0, "-", H52/H54)</f>
        <v>1.6129032258064516E-2</v>
      </c>
      <c r="J52" s="8">
        <f t="shared" si="4"/>
        <v>-1</v>
      </c>
      <c r="K52" s="9">
        <f t="shared" si="5"/>
        <v>-0.5</v>
      </c>
    </row>
    <row r="53" spans="1:11" x14ac:dyDescent="0.2">
      <c r="A53" s="2"/>
      <c r="B53" s="68"/>
      <c r="C53" s="33"/>
      <c r="D53" s="68"/>
      <c r="E53" s="6"/>
      <c r="F53" s="82"/>
      <c r="G53" s="33"/>
      <c r="H53" s="68"/>
      <c r="I53" s="6"/>
      <c r="J53" s="5"/>
      <c r="K53" s="6"/>
    </row>
    <row r="54" spans="1:11" s="43" customFormat="1" x14ac:dyDescent="0.2">
      <c r="A54" s="162" t="s">
        <v>581</v>
      </c>
      <c r="B54" s="71">
        <f>SUM(B37:B53)</f>
        <v>159</v>
      </c>
      <c r="C54" s="40">
        <f>B54/10016</f>
        <v>1.5874600638977637E-2</v>
      </c>
      <c r="D54" s="71">
        <f>SUM(D37:D53)</f>
        <v>151</v>
      </c>
      <c r="E54" s="41">
        <f>D54/9514</f>
        <v>1.5871347487912552E-2</v>
      </c>
      <c r="F54" s="77">
        <f>SUM(F37:F53)</f>
        <v>430</v>
      </c>
      <c r="G54" s="42">
        <f>F54/26003</f>
        <v>1.6536553474599085E-2</v>
      </c>
      <c r="H54" s="71">
        <f>SUM(H37:H53)</f>
        <v>372</v>
      </c>
      <c r="I54" s="41">
        <f>H54/26289</f>
        <v>1.4150405112404427E-2</v>
      </c>
      <c r="J54" s="37">
        <f>IF(D54=0, "-", IF((B54-D54)/D54&lt;10, (B54-D54)/D54, "&gt;999%"))</f>
        <v>5.2980132450331126E-2</v>
      </c>
      <c r="K54" s="38">
        <f>IF(H54=0, "-", IF((F54-H54)/H54&lt;10, (F54-H54)/H54, "&gt;999%"))</f>
        <v>0.15591397849462366</v>
      </c>
    </row>
    <row r="55" spans="1:11" x14ac:dyDescent="0.2">
      <c r="B55" s="83"/>
      <c r="D55" s="83"/>
      <c r="F55" s="83"/>
      <c r="H55" s="83"/>
    </row>
    <row r="56" spans="1:11" x14ac:dyDescent="0.2">
      <c r="A56" s="27" t="s">
        <v>580</v>
      </c>
      <c r="B56" s="71">
        <v>364</v>
      </c>
      <c r="C56" s="40">
        <f>B56/10016</f>
        <v>3.634185303514377E-2</v>
      </c>
      <c r="D56" s="71">
        <v>405</v>
      </c>
      <c r="E56" s="41">
        <f>D56/9514</f>
        <v>4.2568845911288629E-2</v>
      </c>
      <c r="F56" s="77">
        <v>991</v>
      </c>
      <c r="G56" s="42">
        <f>F56/26003</f>
        <v>3.8110987193785334E-2</v>
      </c>
      <c r="H56" s="71">
        <v>950</v>
      </c>
      <c r="I56" s="41">
        <f>H56/26289</f>
        <v>3.6136787249419912E-2</v>
      </c>
      <c r="J56" s="37">
        <f>IF(D56=0, "-", IF((B56-D56)/D56&lt;10, (B56-D56)/D56, "&gt;999%"))</f>
        <v>-0.10123456790123457</v>
      </c>
      <c r="K56" s="38">
        <f>IF(H56=0, "-", IF((F56-H56)/H56&lt;10, (F56-H56)/H56, "&gt;999%"))</f>
        <v>4.3157894736842103E-2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587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0</v>
      </c>
      <c r="C7" s="39">
        <f>IF(B32=0, "-", B7/B32)</f>
        <v>0</v>
      </c>
      <c r="D7" s="65">
        <v>3</v>
      </c>
      <c r="E7" s="21">
        <f>IF(D32=0, "-", D7/D32)</f>
        <v>7.4074074074074077E-3</v>
      </c>
      <c r="F7" s="81">
        <v>5</v>
      </c>
      <c r="G7" s="39">
        <f>IF(F32=0, "-", F7/F32)</f>
        <v>5.0454086781029266E-3</v>
      </c>
      <c r="H7" s="65">
        <v>5</v>
      </c>
      <c r="I7" s="21">
        <f>IF(H32=0, "-", H7/H32)</f>
        <v>5.263157894736842E-3</v>
      </c>
      <c r="J7" s="20">
        <f t="shared" ref="J7:J30" si="0">IF(D7=0, "-", IF((B7-D7)/D7&lt;10, (B7-D7)/D7, "&gt;999%"))</f>
        <v>-1</v>
      </c>
      <c r="K7" s="21">
        <f t="shared" ref="K7:K30" si="1">IF(H7=0, "-", IF((F7-H7)/H7&lt;10, (F7-H7)/H7, "&gt;999%"))</f>
        <v>0</v>
      </c>
    </row>
    <row r="8" spans="1:11" x14ac:dyDescent="0.2">
      <c r="A8" s="7" t="s">
        <v>40</v>
      </c>
      <c r="B8" s="65">
        <v>0</v>
      </c>
      <c r="C8" s="39">
        <f>IF(B32=0, "-", B8/B32)</f>
        <v>0</v>
      </c>
      <c r="D8" s="65">
        <v>0</v>
      </c>
      <c r="E8" s="21">
        <f>IF(D32=0, "-", D8/D32)</f>
        <v>0</v>
      </c>
      <c r="F8" s="81">
        <v>2</v>
      </c>
      <c r="G8" s="39">
        <f>IF(F32=0, "-", F8/F32)</f>
        <v>2.0181634712411706E-3</v>
      </c>
      <c r="H8" s="65">
        <v>0</v>
      </c>
      <c r="I8" s="21">
        <f>IF(H32=0, "-", H8/H32)</f>
        <v>0</v>
      </c>
      <c r="J8" s="20" t="str">
        <f t="shared" si="0"/>
        <v>-</v>
      </c>
      <c r="K8" s="21" t="str">
        <f t="shared" si="1"/>
        <v>-</v>
      </c>
    </row>
    <row r="9" spans="1:11" x14ac:dyDescent="0.2">
      <c r="A9" s="7" t="s">
        <v>43</v>
      </c>
      <c r="B9" s="65">
        <v>2</v>
      </c>
      <c r="C9" s="39">
        <f>IF(B32=0, "-", B9/B32)</f>
        <v>5.4945054945054949E-3</v>
      </c>
      <c r="D9" s="65">
        <v>15</v>
      </c>
      <c r="E9" s="21">
        <f>IF(D32=0, "-", D9/D32)</f>
        <v>3.7037037037037035E-2</v>
      </c>
      <c r="F9" s="81">
        <v>8</v>
      </c>
      <c r="G9" s="39">
        <f>IF(F32=0, "-", F9/F32)</f>
        <v>8.0726538849646822E-3</v>
      </c>
      <c r="H9" s="65">
        <v>31</v>
      </c>
      <c r="I9" s="21">
        <f>IF(H32=0, "-", H9/H32)</f>
        <v>3.2631578947368421E-2</v>
      </c>
      <c r="J9" s="20">
        <f t="shared" si="0"/>
        <v>-0.8666666666666667</v>
      </c>
      <c r="K9" s="21">
        <f t="shared" si="1"/>
        <v>-0.74193548387096775</v>
      </c>
    </row>
    <row r="10" spans="1:11" x14ac:dyDescent="0.2">
      <c r="A10" s="7" t="s">
        <v>44</v>
      </c>
      <c r="B10" s="65">
        <v>3</v>
      </c>
      <c r="C10" s="39">
        <f>IF(B32=0, "-", B10/B32)</f>
        <v>8.241758241758242E-3</v>
      </c>
      <c r="D10" s="65">
        <v>16</v>
      </c>
      <c r="E10" s="21">
        <f>IF(D32=0, "-", D10/D32)</f>
        <v>3.9506172839506172E-2</v>
      </c>
      <c r="F10" s="81">
        <v>7</v>
      </c>
      <c r="G10" s="39">
        <f>IF(F32=0, "-", F10/F32)</f>
        <v>7.0635721493440967E-3</v>
      </c>
      <c r="H10" s="65">
        <v>36</v>
      </c>
      <c r="I10" s="21">
        <f>IF(H32=0, "-", H10/H32)</f>
        <v>3.7894736842105266E-2</v>
      </c>
      <c r="J10" s="20">
        <f t="shared" si="0"/>
        <v>-0.8125</v>
      </c>
      <c r="K10" s="21">
        <f t="shared" si="1"/>
        <v>-0.80555555555555558</v>
      </c>
    </row>
    <row r="11" spans="1:11" x14ac:dyDescent="0.2">
      <c r="A11" s="7" t="s">
        <v>45</v>
      </c>
      <c r="B11" s="65">
        <v>10</v>
      </c>
      <c r="C11" s="39">
        <f>IF(B32=0, "-", B11/B32)</f>
        <v>2.7472527472527472E-2</v>
      </c>
      <c r="D11" s="65">
        <v>4</v>
      </c>
      <c r="E11" s="21">
        <f>IF(D32=0, "-", D11/D32)</f>
        <v>9.876543209876543E-3</v>
      </c>
      <c r="F11" s="81">
        <v>18</v>
      </c>
      <c r="G11" s="39">
        <f>IF(F32=0, "-", F11/F32)</f>
        <v>1.8163471241170535E-2</v>
      </c>
      <c r="H11" s="65">
        <v>9</v>
      </c>
      <c r="I11" s="21">
        <f>IF(H32=0, "-", H11/H32)</f>
        <v>9.4736842105263164E-3</v>
      </c>
      <c r="J11" s="20">
        <f t="shared" si="0"/>
        <v>1.5</v>
      </c>
      <c r="K11" s="21">
        <f t="shared" si="1"/>
        <v>1</v>
      </c>
    </row>
    <row r="12" spans="1:11" x14ac:dyDescent="0.2">
      <c r="A12" s="7" t="s">
        <v>46</v>
      </c>
      <c r="B12" s="65">
        <v>52</v>
      </c>
      <c r="C12" s="39">
        <f>IF(B32=0, "-", B12/B32)</f>
        <v>0.14285714285714285</v>
      </c>
      <c r="D12" s="65">
        <v>36</v>
      </c>
      <c r="E12" s="21">
        <f>IF(D32=0, "-", D12/D32)</f>
        <v>8.8888888888888892E-2</v>
      </c>
      <c r="F12" s="81">
        <v>138</v>
      </c>
      <c r="G12" s="39">
        <f>IF(F32=0, "-", F12/F32)</f>
        <v>0.13925327951564076</v>
      </c>
      <c r="H12" s="65">
        <v>98</v>
      </c>
      <c r="I12" s="21">
        <f>IF(H32=0, "-", H12/H32)</f>
        <v>0.1031578947368421</v>
      </c>
      <c r="J12" s="20">
        <f t="shared" si="0"/>
        <v>0.44444444444444442</v>
      </c>
      <c r="K12" s="21">
        <f t="shared" si="1"/>
        <v>0.40816326530612246</v>
      </c>
    </row>
    <row r="13" spans="1:11" x14ac:dyDescent="0.2">
      <c r="A13" s="7" t="s">
        <v>49</v>
      </c>
      <c r="B13" s="65">
        <v>41</v>
      </c>
      <c r="C13" s="39">
        <f>IF(B32=0, "-", B13/B32)</f>
        <v>0.11263736263736264</v>
      </c>
      <c r="D13" s="65">
        <v>57</v>
      </c>
      <c r="E13" s="21">
        <f>IF(D32=0, "-", D13/D32)</f>
        <v>0.14074074074074075</v>
      </c>
      <c r="F13" s="81">
        <v>129</v>
      </c>
      <c r="G13" s="39">
        <f>IF(F32=0, "-", F13/F32)</f>
        <v>0.1301715438950555</v>
      </c>
      <c r="H13" s="65">
        <v>131</v>
      </c>
      <c r="I13" s="21">
        <f>IF(H32=0, "-", H13/H32)</f>
        <v>0.13789473684210526</v>
      </c>
      <c r="J13" s="20">
        <f t="shared" si="0"/>
        <v>-0.2807017543859649</v>
      </c>
      <c r="K13" s="21">
        <f t="shared" si="1"/>
        <v>-1.5267175572519083E-2</v>
      </c>
    </row>
    <row r="14" spans="1:11" x14ac:dyDescent="0.2">
      <c r="A14" s="7" t="s">
        <v>52</v>
      </c>
      <c r="B14" s="65">
        <v>0</v>
      </c>
      <c r="C14" s="39">
        <f>IF(B32=0, "-", B14/B32)</f>
        <v>0</v>
      </c>
      <c r="D14" s="65">
        <v>1</v>
      </c>
      <c r="E14" s="21">
        <f>IF(D32=0, "-", D14/D32)</f>
        <v>2.4691358024691358E-3</v>
      </c>
      <c r="F14" s="81">
        <v>6</v>
      </c>
      <c r="G14" s="39">
        <f>IF(F32=0, "-", F14/F32)</f>
        <v>6.0544904137235112E-3</v>
      </c>
      <c r="H14" s="65">
        <v>6</v>
      </c>
      <c r="I14" s="21">
        <f>IF(H32=0, "-", H14/H32)</f>
        <v>6.3157894736842104E-3</v>
      </c>
      <c r="J14" s="20">
        <f t="shared" si="0"/>
        <v>-1</v>
      </c>
      <c r="K14" s="21">
        <f t="shared" si="1"/>
        <v>0</v>
      </c>
    </row>
    <row r="15" spans="1:11" x14ac:dyDescent="0.2">
      <c r="A15" s="7" t="s">
        <v>53</v>
      </c>
      <c r="B15" s="65">
        <v>0</v>
      </c>
      <c r="C15" s="39">
        <f>IF(B32=0, "-", B15/B32)</f>
        <v>0</v>
      </c>
      <c r="D15" s="65">
        <v>1</v>
      </c>
      <c r="E15" s="21">
        <f>IF(D32=0, "-", D15/D32)</f>
        <v>2.4691358024691358E-3</v>
      </c>
      <c r="F15" s="81">
        <v>2</v>
      </c>
      <c r="G15" s="39">
        <f>IF(F32=0, "-", F15/F32)</f>
        <v>2.0181634712411706E-3</v>
      </c>
      <c r="H15" s="65">
        <v>2</v>
      </c>
      <c r="I15" s="21">
        <f>IF(H32=0, "-", H15/H32)</f>
        <v>2.1052631578947368E-3</v>
      </c>
      <c r="J15" s="20">
        <f t="shared" si="0"/>
        <v>-1</v>
      </c>
      <c r="K15" s="21">
        <f t="shared" si="1"/>
        <v>0</v>
      </c>
    </row>
    <row r="16" spans="1:11" x14ac:dyDescent="0.2">
      <c r="A16" s="7" t="s">
        <v>54</v>
      </c>
      <c r="B16" s="65">
        <v>122</v>
      </c>
      <c r="C16" s="39">
        <f>IF(B32=0, "-", B16/B32)</f>
        <v>0.33516483516483514</v>
      </c>
      <c r="D16" s="65">
        <v>124</v>
      </c>
      <c r="E16" s="21">
        <f>IF(D32=0, "-", D16/D32)</f>
        <v>0.30617283950617286</v>
      </c>
      <c r="F16" s="81">
        <v>323</v>
      </c>
      <c r="G16" s="39">
        <f>IF(F32=0, "-", F16/F32)</f>
        <v>0.32593340060544906</v>
      </c>
      <c r="H16" s="65">
        <v>283</v>
      </c>
      <c r="I16" s="21">
        <f>IF(H32=0, "-", H16/H32)</f>
        <v>0.29789473684210527</v>
      </c>
      <c r="J16" s="20">
        <f t="shared" si="0"/>
        <v>-1.6129032258064516E-2</v>
      </c>
      <c r="K16" s="21">
        <f t="shared" si="1"/>
        <v>0.14134275618374559</v>
      </c>
    </row>
    <row r="17" spans="1:11" x14ac:dyDescent="0.2">
      <c r="A17" s="7" t="s">
        <v>56</v>
      </c>
      <c r="B17" s="65">
        <v>10</v>
      </c>
      <c r="C17" s="39">
        <f>IF(B32=0, "-", B17/B32)</f>
        <v>2.7472527472527472E-2</v>
      </c>
      <c r="D17" s="65">
        <v>12</v>
      </c>
      <c r="E17" s="21">
        <f>IF(D32=0, "-", D17/D32)</f>
        <v>2.9629629629629631E-2</v>
      </c>
      <c r="F17" s="81">
        <v>23</v>
      </c>
      <c r="G17" s="39">
        <f>IF(F32=0, "-", F17/F32)</f>
        <v>2.3208879919273461E-2</v>
      </c>
      <c r="H17" s="65">
        <v>27</v>
      </c>
      <c r="I17" s="21">
        <f>IF(H32=0, "-", H17/H32)</f>
        <v>2.8421052631578948E-2</v>
      </c>
      <c r="J17" s="20">
        <f t="shared" si="0"/>
        <v>-0.16666666666666666</v>
      </c>
      <c r="K17" s="21">
        <f t="shared" si="1"/>
        <v>-0.14814814814814814</v>
      </c>
    </row>
    <row r="18" spans="1:11" x14ac:dyDescent="0.2">
      <c r="A18" s="7" t="s">
        <v>59</v>
      </c>
      <c r="B18" s="65">
        <v>31</v>
      </c>
      <c r="C18" s="39">
        <f>IF(B32=0, "-", B18/B32)</f>
        <v>8.5164835164835168E-2</v>
      </c>
      <c r="D18" s="65">
        <v>24</v>
      </c>
      <c r="E18" s="21">
        <f>IF(D32=0, "-", D18/D32)</f>
        <v>5.9259259259259262E-2</v>
      </c>
      <c r="F18" s="81">
        <v>75</v>
      </c>
      <c r="G18" s="39">
        <f>IF(F32=0, "-", F18/F32)</f>
        <v>7.5681130171543889E-2</v>
      </c>
      <c r="H18" s="65">
        <v>58</v>
      </c>
      <c r="I18" s="21">
        <f>IF(H32=0, "-", H18/H32)</f>
        <v>6.1052631578947365E-2</v>
      </c>
      <c r="J18" s="20">
        <f t="shared" si="0"/>
        <v>0.29166666666666669</v>
      </c>
      <c r="K18" s="21">
        <f t="shared" si="1"/>
        <v>0.29310344827586204</v>
      </c>
    </row>
    <row r="19" spans="1:11" x14ac:dyDescent="0.2">
      <c r="A19" s="7" t="s">
        <v>63</v>
      </c>
      <c r="B19" s="65">
        <v>3</v>
      </c>
      <c r="C19" s="39">
        <f>IF(B32=0, "-", B19/B32)</f>
        <v>8.241758241758242E-3</v>
      </c>
      <c r="D19" s="65">
        <v>2</v>
      </c>
      <c r="E19" s="21">
        <f>IF(D32=0, "-", D19/D32)</f>
        <v>4.9382716049382715E-3</v>
      </c>
      <c r="F19" s="81">
        <v>16</v>
      </c>
      <c r="G19" s="39">
        <f>IF(F32=0, "-", F19/F32)</f>
        <v>1.6145307769929364E-2</v>
      </c>
      <c r="H19" s="65">
        <v>6</v>
      </c>
      <c r="I19" s="21">
        <f>IF(H32=0, "-", H19/H32)</f>
        <v>6.3157894736842104E-3</v>
      </c>
      <c r="J19" s="20">
        <f t="shared" si="0"/>
        <v>0.5</v>
      </c>
      <c r="K19" s="21">
        <f t="shared" si="1"/>
        <v>1.6666666666666667</v>
      </c>
    </row>
    <row r="20" spans="1:11" x14ac:dyDescent="0.2">
      <c r="A20" s="7" t="s">
        <v>66</v>
      </c>
      <c r="B20" s="65">
        <v>7</v>
      </c>
      <c r="C20" s="39">
        <f>IF(B32=0, "-", B20/B32)</f>
        <v>1.9230769230769232E-2</v>
      </c>
      <c r="D20" s="65">
        <v>8</v>
      </c>
      <c r="E20" s="21">
        <f>IF(D32=0, "-", D20/D32)</f>
        <v>1.9753086419753086E-2</v>
      </c>
      <c r="F20" s="81">
        <v>16</v>
      </c>
      <c r="G20" s="39">
        <f>IF(F32=0, "-", F20/F32)</f>
        <v>1.6145307769929364E-2</v>
      </c>
      <c r="H20" s="65">
        <v>24</v>
      </c>
      <c r="I20" s="21">
        <f>IF(H32=0, "-", H20/H32)</f>
        <v>2.5263157894736842E-2</v>
      </c>
      <c r="J20" s="20">
        <f t="shared" si="0"/>
        <v>-0.125</v>
      </c>
      <c r="K20" s="21">
        <f t="shared" si="1"/>
        <v>-0.33333333333333331</v>
      </c>
    </row>
    <row r="21" spans="1:11" x14ac:dyDescent="0.2">
      <c r="A21" s="7" t="s">
        <v>67</v>
      </c>
      <c r="B21" s="65">
        <v>17</v>
      </c>
      <c r="C21" s="39">
        <f>IF(B32=0, "-", B21/B32)</f>
        <v>4.6703296703296704E-2</v>
      </c>
      <c r="D21" s="65">
        <v>9</v>
      </c>
      <c r="E21" s="21">
        <f>IF(D32=0, "-", D21/D32)</f>
        <v>2.2222222222222223E-2</v>
      </c>
      <c r="F21" s="81">
        <v>42</v>
      </c>
      <c r="G21" s="39">
        <f>IF(F32=0, "-", F21/F32)</f>
        <v>4.238143289606458E-2</v>
      </c>
      <c r="H21" s="65">
        <v>24</v>
      </c>
      <c r="I21" s="21">
        <f>IF(H32=0, "-", H21/H32)</f>
        <v>2.5263157894736842E-2</v>
      </c>
      <c r="J21" s="20">
        <f t="shared" si="0"/>
        <v>0.88888888888888884</v>
      </c>
      <c r="K21" s="21">
        <f t="shared" si="1"/>
        <v>0.75</v>
      </c>
    </row>
    <row r="22" spans="1:11" x14ac:dyDescent="0.2">
      <c r="A22" s="7" t="s">
        <v>71</v>
      </c>
      <c r="B22" s="65">
        <v>10</v>
      </c>
      <c r="C22" s="39">
        <f>IF(B32=0, "-", B22/B32)</f>
        <v>2.7472527472527472E-2</v>
      </c>
      <c r="D22" s="65">
        <v>18</v>
      </c>
      <c r="E22" s="21">
        <f>IF(D32=0, "-", D22/D32)</f>
        <v>4.4444444444444446E-2</v>
      </c>
      <c r="F22" s="81">
        <v>23</v>
      </c>
      <c r="G22" s="39">
        <f>IF(F32=0, "-", F22/F32)</f>
        <v>2.3208879919273461E-2</v>
      </c>
      <c r="H22" s="65">
        <v>26</v>
      </c>
      <c r="I22" s="21">
        <f>IF(H32=0, "-", H22/H32)</f>
        <v>2.736842105263158E-2</v>
      </c>
      <c r="J22" s="20">
        <f t="shared" si="0"/>
        <v>-0.44444444444444442</v>
      </c>
      <c r="K22" s="21">
        <f t="shared" si="1"/>
        <v>-0.11538461538461539</v>
      </c>
    </row>
    <row r="23" spans="1:11" x14ac:dyDescent="0.2">
      <c r="A23" s="7" t="s">
        <v>72</v>
      </c>
      <c r="B23" s="65">
        <v>10</v>
      </c>
      <c r="C23" s="39">
        <f>IF(B32=0, "-", B23/B32)</f>
        <v>2.7472527472527472E-2</v>
      </c>
      <c r="D23" s="65">
        <v>19</v>
      </c>
      <c r="E23" s="21">
        <f>IF(D32=0, "-", D23/D32)</f>
        <v>4.6913580246913583E-2</v>
      </c>
      <c r="F23" s="81">
        <v>27</v>
      </c>
      <c r="G23" s="39">
        <f>IF(F32=0, "-", F23/F32)</f>
        <v>2.7245206861755803E-2</v>
      </c>
      <c r="H23" s="65">
        <v>39</v>
      </c>
      <c r="I23" s="21">
        <f>IF(H32=0, "-", H23/H32)</f>
        <v>4.1052631578947368E-2</v>
      </c>
      <c r="J23" s="20">
        <f t="shared" si="0"/>
        <v>-0.47368421052631576</v>
      </c>
      <c r="K23" s="21">
        <f t="shared" si="1"/>
        <v>-0.30769230769230771</v>
      </c>
    </row>
    <row r="24" spans="1:11" x14ac:dyDescent="0.2">
      <c r="A24" s="7" t="s">
        <v>77</v>
      </c>
      <c r="B24" s="65">
        <v>0</v>
      </c>
      <c r="C24" s="39">
        <f>IF(B32=0, "-", B24/B32)</f>
        <v>0</v>
      </c>
      <c r="D24" s="65">
        <v>0</v>
      </c>
      <c r="E24" s="21">
        <f>IF(D32=0, "-", D24/D32)</f>
        <v>0</v>
      </c>
      <c r="F24" s="81">
        <v>0</v>
      </c>
      <c r="G24" s="39">
        <f>IF(F32=0, "-", F24/F32)</f>
        <v>0</v>
      </c>
      <c r="H24" s="65">
        <v>1</v>
      </c>
      <c r="I24" s="21">
        <f>IF(H32=0, "-", H24/H32)</f>
        <v>1.0526315789473684E-3</v>
      </c>
      <c r="J24" s="20" t="str">
        <f t="shared" si="0"/>
        <v>-</v>
      </c>
      <c r="K24" s="21">
        <f t="shared" si="1"/>
        <v>-1</v>
      </c>
    </row>
    <row r="25" spans="1:11" x14ac:dyDescent="0.2">
      <c r="A25" s="7" t="s">
        <v>80</v>
      </c>
      <c r="B25" s="65">
        <v>4</v>
      </c>
      <c r="C25" s="39">
        <f>IF(B32=0, "-", B25/B32)</f>
        <v>1.098901098901099E-2</v>
      </c>
      <c r="D25" s="65">
        <v>3</v>
      </c>
      <c r="E25" s="21">
        <f>IF(D32=0, "-", D25/D32)</f>
        <v>7.4074074074074077E-3</v>
      </c>
      <c r="F25" s="81">
        <v>6</v>
      </c>
      <c r="G25" s="39">
        <f>IF(F32=0, "-", F25/F32)</f>
        <v>6.0544904137235112E-3</v>
      </c>
      <c r="H25" s="65">
        <v>7</v>
      </c>
      <c r="I25" s="21">
        <f>IF(H32=0, "-", H25/H32)</f>
        <v>7.3684210526315788E-3</v>
      </c>
      <c r="J25" s="20">
        <f t="shared" si="0"/>
        <v>0.33333333333333331</v>
      </c>
      <c r="K25" s="21">
        <f t="shared" si="1"/>
        <v>-0.14285714285714285</v>
      </c>
    </row>
    <row r="26" spans="1:11" x14ac:dyDescent="0.2">
      <c r="A26" s="7" t="s">
        <v>82</v>
      </c>
      <c r="B26" s="65">
        <v>13</v>
      </c>
      <c r="C26" s="39">
        <f>IF(B32=0, "-", B26/B32)</f>
        <v>3.5714285714285712E-2</v>
      </c>
      <c r="D26" s="65">
        <v>21</v>
      </c>
      <c r="E26" s="21">
        <f>IF(D32=0, "-", D26/D32)</f>
        <v>5.185185185185185E-2</v>
      </c>
      <c r="F26" s="81">
        <v>33</v>
      </c>
      <c r="G26" s="39">
        <f>IF(F32=0, "-", F26/F32)</f>
        <v>3.3299697275479316E-2</v>
      </c>
      <c r="H26" s="65">
        <v>35</v>
      </c>
      <c r="I26" s="21">
        <f>IF(H32=0, "-", H26/H32)</f>
        <v>3.6842105263157891E-2</v>
      </c>
      <c r="J26" s="20">
        <f t="shared" si="0"/>
        <v>-0.38095238095238093</v>
      </c>
      <c r="K26" s="21">
        <f t="shared" si="1"/>
        <v>-5.7142857142857141E-2</v>
      </c>
    </row>
    <row r="27" spans="1:11" x14ac:dyDescent="0.2">
      <c r="A27" s="7" t="s">
        <v>89</v>
      </c>
      <c r="B27" s="65">
        <v>10</v>
      </c>
      <c r="C27" s="39">
        <f>IF(B32=0, "-", B27/B32)</f>
        <v>2.7472527472527472E-2</v>
      </c>
      <c r="D27" s="65">
        <v>7</v>
      </c>
      <c r="E27" s="21">
        <f>IF(D32=0, "-", D27/D32)</f>
        <v>1.7283950617283949E-2</v>
      </c>
      <c r="F27" s="81">
        <v>23</v>
      </c>
      <c r="G27" s="39">
        <f>IF(F32=0, "-", F27/F32)</f>
        <v>2.3208879919273461E-2</v>
      </c>
      <c r="H27" s="65">
        <v>17</v>
      </c>
      <c r="I27" s="21">
        <f>IF(H32=0, "-", H27/H32)</f>
        <v>1.7894736842105262E-2</v>
      </c>
      <c r="J27" s="20">
        <f t="shared" si="0"/>
        <v>0.42857142857142855</v>
      </c>
      <c r="K27" s="21">
        <f t="shared" si="1"/>
        <v>0.35294117647058826</v>
      </c>
    </row>
    <row r="28" spans="1:11" x14ac:dyDescent="0.2">
      <c r="A28" s="7" t="s">
        <v>90</v>
      </c>
      <c r="B28" s="65">
        <v>5</v>
      </c>
      <c r="C28" s="39">
        <f>IF(B32=0, "-", B28/B32)</f>
        <v>1.3736263736263736E-2</v>
      </c>
      <c r="D28" s="65">
        <v>10</v>
      </c>
      <c r="E28" s="21">
        <f>IF(D32=0, "-", D28/D32)</f>
        <v>2.4691358024691357E-2</v>
      </c>
      <c r="F28" s="81">
        <v>8</v>
      </c>
      <c r="G28" s="39">
        <f>IF(F32=0, "-", F28/F32)</f>
        <v>8.0726538849646822E-3</v>
      </c>
      <c r="H28" s="65">
        <v>23</v>
      </c>
      <c r="I28" s="21">
        <f>IF(H32=0, "-", H28/H32)</f>
        <v>2.4210526315789474E-2</v>
      </c>
      <c r="J28" s="20">
        <f t="shared" si="0"/>
        <v>-0.5</v>
      </c>
      <c r="K28" s="21">
        <f t="shared" si="1"/>
        <v>-0.65217391304347827</v>
      </c>
    </row>
    <row r="29" spans="1:11" x14ac:dyDescent="0.2">
      <c r="A29" s="7" t="s">
        <v>92</v>
      </c>
      <c r="B29" s="65">
        <v>14</v>
      </c>
      <c r="C29" s="39">
        <f>IF(B32=0, "-", B29/B32)</f>
        <v>3.8461538461538464E-2</v>
      </c>
      <c r="D29" s="65">
        <v>12</v>
      </c>
      <c r="E29" s="21">
        <f>IF(D32=0, "-", D29/D32)</f>
        <v>2.9629629629629631E-2</v>
      </c>
      <c r="F29" s="81">
        <v>58</v>
      </c>
      <c r="G29" s="39">
        <f>IF(F32=0, "-", F29/F32)</f>
        <v>5.8526740665993948E-2</v>
      </c>
      <c r="H29" s="65">
        <v>56</v>
      </c>
      <c r="I29" s="21">
        <f>IF(H32=0, "-", H29/H32)</f>
        <v>5.894736842105263E-2</v>
      </c>
      <c r="J29" s="20">
        <f t="shared" si="0"/>
        <v>0.16666666666666666</v>
      </c>
      <c r="K29" s="21">
        <f t="shared" si="1"/>
        <v>3.5714285714285712E-2</v>
      </c>
    </row>
    <row r="30" spans="1:11" x14ac:dyDescent="0.2">
      <c r="A30" s="7" t="s">
        <v>93</v>
      </c>
      <c r="B30" s="65">
        <v>0</v>
      </c>
      <c r="C30" s="39">
        <f>IF(B32=0, "-", B30/B32)</f>
        <v>0</v>
      </c>
      <c r="D30" s="65">
        <v>3</v>
      </c>
      <c r="E30" s="21">
        <f>IF(D32=0, "-", D30/D32)</f>
        <v>7.4074074074074077E-3</v>
      </c>
      <c r="F30" s="81">
        <v>3</v>
      </c>
      <c r="G30" s="39">
        <f>IF(F32=0, "-", F30/F32)</f>
        <v>3.0272452068617556E-3</v>
      </c>
      <c r="H30" s="65">
        <v>6</v>
      </c>
      <c r="I30" s="21">
        <f>IF(H32=0, "-", H30/H32)</f>
        <v>6.3157894736842104E-3</v>
      </c>
      <c r="J30" s="20">
        <f t="shared" si="0"/>
        <v>-1</v>
      </c>
      <c r="K30" s="21">
        <f t="shared" si="1"/>
        <v>-0.5</v>
      </c>
    </row>
    <row r="31" spans="1:11" x14ac:dyDescent="0.2">
      <c r="A31" s="2"/>
      <c r="B31" s="68"/>
      <c r="C31" s="33"/>
      <c r="D31" s="68"/>
      <c r="E31" s="6"/>
      <c r="F31" s="82"/>
      <c r="G31" s="33"/>
      <c r="H31" s="68"/>
      <c r="I31" s="6"/>
      <c r="J31" s="5"/>
      <c r="K31" s="6"/>
    </row>
    <row r="32" spans="1:11" s="43" customFormat="1" x14ac:dyDescent="0.2">
      <c r="A32" s="162" t="s">
        <v>580</v>
      </c>
      <c r="B32" s="71">
        <f>SUM(B7:B31)</f>
        <v>364</v>
      </c>
      <c r="C32" s="40">
        <v>1</v>
      </c>
      <c r="D32" s="71">
        <f>SUM(D7:D31)</f>
        <v>405</v>
      </c>
      <c r="E32" s="41">
        <v>1</v>
      </c>
      <c r="F32" s="77">
        <f>SUM(F7:F31)</f>
        <v>991</v>
      </c>
      <c r="G32" s="42">
        <v>1</v>
      </c>
      <c r="H32" s="71">
        <f>SUM(H7:H31)</f>
        <v>950</v>
      </c>
      <c r="I32" s="41">
        <v>1</v>
      </c>
      <c r="J32" s="37">
        <f>IF(D32=0, "-", (B32-D32)/D32)</f>
        <v>-0.10123456790123457</v>
      </c>
      <c r="K32" s="38">
        <f>IF(H32=0, "-", (F32-H32)/H32)</f>
        <v>4.3157894736842103E-2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37"/>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243</v>
      </c>
      <c r="B8" s="143">
        <v>3</v>
      </c>
      <c r="C8" s="144">
        <v>1</v>
      </c>
      <c r="D8" s="143">
        <v>5</v>
      </c>
      <c r="E8" s="144">
        <v>2</v>
      </c>
      <c r="F8" s="145"/>
      <c r="G8" s="143">
        <f>B8-C8</f>
        <v>2</v>
      </c>
      <c r="H8" s="144">
        <f>D8-E8</f>
        <v>3</v>
      </c>
      <c r="I8" s="151">
        <f>IF(C8=0, "-", IF(G8/C8&lt;10, G8/C8, "&gt;999%"))</f>
        <v>2</v>
      </c>
      <c r="J8" s="152">
        <f>IF(E8=0, "-", IF(H8/E8&lt;10, H8/E8, "&gt;999%"))</f>
        <v>1.5</v>
      </c>
    </row>
    <row r="9" spans="1:10" x14ac:dyDescent="0.2">
      <c r="A9" s="158" t="s">
        <v>209</v>
      </c>
      <c r="B9" s="65">
        <v>0</v>
      </c>
      <c r="C9" s="66">
        <v>0</v>
      </c>
      <c r="D9" s="65">
        <v>0</v>
      </c>
      <c r="E9" s="66">
        <v>2</v>
      </c>
      <c r="F9" s="67"/>
      <c r="G9" s="65">
        <f>B9-C9</f>
        <v>0</v>
      </c>
      <c r="H9" s="66">
        <f>D9-E9</f>
        <v>-2</v>
      </c>
      <c r="I9" s="20" t="str">
        <f>IF(C9=0, "-", IF(G9/C9&lt;10, G9/C9, "&gt;999%"))</f>
        <v>-</v>
      </c>
      <c r="J9" s="21">
        <f>IF(E9=0, "-", IF(H9/E9&lt;10, H9/E9, "&gt;999%"))</f>
        <v>-1</v>
      </c>
    </row>
    <row r="10" spans="1:10" x14ac:dyDescent="0.2">
      <c r="A10" s="158" t="s">
        <v>379</v>
      </c>
      <c r="B10" s="65">
        <v>1</v>
      </c>
      <c r="C10" s="66">
        <v>1</v>
      </c>
      <c r="D10" s="65">
        <v>5</v>
      </c>
      <c r="E10" s="66">
        <v>2</v>
      </c>
      <c r="F10" s="67"/>
      <c r="G10" s="65">
        <f>B10-C10</f>
        <v>0</v>
      </c>
      <c r="H10" s="66">
        <f>D10-E10</f>
        <v>3</v>
      </c>
      <c r="I10" s="20">
        <f>IF(C10=0, "-", IF(G10/C10&lt;10, G10/C10, "&gt;999%"))</f>
        <v>0</v>
      </c>
      <c r="J10" s="21">
        <f>IF(E10=0, "-", IF(H10/E10&lt;10, H10/E10, "&gt;999%"))</f>
        <v>1.5</v>
      </c>
    </row>
    <row r="11" spans="1:10" s="160" customFormat="1" x14ac:dyDescent="0.2">
      <c r="A11" s="178" t="s">
        <v>588</v>
      </c>
      <c r="B11" s="71">
        <v>4</v>
      </c>
      <c r="C11" s="72">
        <v>2</v>
      </c>
      <c r="D11" s="71">
        <v>10</v>
      </c>
      <c r="E11" s="72">
        <v>6</v>
      </c>
      <c r="F11" s="73"/>
      <c r="G11" s="71">
        <f>B11-C11</f>
        <v>2</v>
      </c>
      <c r="H11" s="72">
        <f>D11-E11</f>
        <v>4</v>
      </c>
      <c r="I11" s="37">
        <f>IF(C11=0, "-", IF(G11/C11&lt;10, G11/C11, "&gt;999%"))</f>
        <v>1</v>
      </c>
      <c r="J11" s="38">
        <f>IF(E11=0, "-", IF(H11/E11&lt;10, H11/E11, "&gt;999%"))</f>
        <v>0.66666666666666663</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311</v>
      </c>
      <c r="B14" s="65">
        <v>2</v>
      </c>
      <c r="C14" s="66">
        <v>1</v>
      </c>
      <c r="D14" s="65">
        <v>2</v>
      </c>
      <c r="E14" s="66">
        <v>1</v>
      </c>
      <c r="F14" s="67"/>
      <c r="G14" s="65">
        <f>B14-C14</f>
        <v>1</v>
      </c>
      <c r="H14" s="66">
        <f>D14-E14</f>
        <v>1</v>
      </c>
      <c r="I14" s="20">
        <f>IF(C14=0, "-", IF(G14/C14&lt;10, G14/C14, "&gt;999%"))</f>
        <v>1</v>
      </c>
      <c r="J14" s="21">
        <f>IF(E14=0, "-", IF(H14/E14&lt;10, H14/E14, "&gt;999%"))</f>
        <v>1</v>
      </c>
    </row>
    <row r="15" spans="1:10" x14ac:dyDescent="0.2">
      <c r="A15" s="158" t="s">
        <v>439</v>
      </c>
      <c r="B15" s="65">
        <v>0</v>
      </c>
      <c r="C15" s="66">
        <v>1</v>
      </c>
      <c r="D15" s="65">
        <v>0</v>
      </c>
      <c r="E15" s="66">
        <v>1</v>
      </c>
      <c r="F15" s="67"/>
      <c r="G15" s="65">
        <f>B15-C15</f>
        <v>-1</v>
      </c>
      <c r="H15" s="66">
        <f>D15-E15</f>
        <v>-1</v>
      </c>
      <c r="I15" s="20">
        <f>IF(C15=0, "-", IF(G15/C15&lt;10, G15/C15, "&gt;999%"))</f>
        <v>-1</v>
      </c>
      <c r="J15" s="21">
        <f>IF(E15=0, "-", IF(H15/E15&lt;10, H15/E15, "&gt;999%"))</f>
        <v>-1</v>
      </c>
    </row>
    <row r="16" spans="1:10" s="160" customFormat="1" x14ac:dyDescent="0.2">
      <c r="A16" s="178" t="s">
        <v>589</v>
      </c>
      <c r="B16" s="71">
        <v>2</v>
      </c>
      <c r="C16" s="72">
        <v>2</v>
      </c>
      <c r="D16" s="71">
        <v>2</v>
      </c>
      <c r="E16" s="72">
        <v>2</v>
      </c>
      <c r="F16" s="73"/>
      <c r="G16" s="71">
        <f>B16-C16</f>
        <v>0</v>
      </c>
      <c r="H16" s="72">
        <f>D16-E16</f>
        <v>0</v>
      </c>
      <c r="I16" s="37">
        <f>IF(C16=0, "-", IF(G16/C16&lt;10, G16/C16, "&gt;999%"))</f>
        <v>0</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206</v>
      </c>
      <c r="B19" s="65">
        <v>9</v>
      </c>
      <c r="C19" s="66">
        <v>3</v>
      </c>
      <c r="D19" s="65">
        <v>14</v>
      </c>
      <c r="E19" s="66">
        <v>9</v>
      </c>
      <c r="F19" s="67"/>
      <c r="G19" s="65">
        <f t="shared" ref="G19:G34" si="0">B19-C19</f>
        <v>6</v>
      </c>
      <c r="H19" s="66">
        <f t="shared" ref="H19:H34" si="1">D19-E19</f>
        <v>5</v>
      </c>
      <c r="I19" s="20">
        <f t="shared" ref="I19:I34" si="2">IF(C19=0, "-", IF(G19/C19&lt;10, G19/C19, "&gt;999%"))</f>
        <v>2</v>
      </c>
      <c r="J19" s="21">
        <f t="shared" ref="J19:J34" si="3">IF(E19=0, "-", IF(H19/E19&lt;10, H19/E19, "&gt;999%"))</f>
        <v>0.55555555555555558</v>
      </c>
    </row>
    <row r="20" spans="1:10" x14ac:dyDescent="0.2">
      <c r="A20" s="158" t="s">
        <v>224</v>
      </c>
      <c r="B20" s="65">
        <v>9</v>
      </c>
      <c r="C20" s="66">
        <v>7</v>
      </c>
      <c r="D20" s="65">
        <v>11</v>
      </c>
      <c r="E20" s="66">
        <v>33</v>
      </c>
      <c r="F20" s="67"/>
      <c r="G20" s="65">
        <f t="shared" si="0"/>
        <v>2</v>
      </c>
      <c r="H20" s="66">
        <f t="shared" si="1"/>
        <v>-22</v>
      </c>
      <c r="I20" s="20">
        <f t="shared" si="2"/>
        <v>0.2857142857142857</v>
      </c>
      <c r="J20" s="21">
        <f t="shared" si="3"/>
        <v>-0.66666666666666663</v>
      </c>
    </row>
    <row r="21" spans="1:10" x14ac:dyDescent="0.2">
      <c r="A21" s="158" t="s">
        <v>244</v>
      </c>
      <c r="B21" s="65">
        <v>2</v>
      </c>
      <c r="C21" s="66">
        <v>3</v>
      </c>
      <c r="D21" s="65">
        <v>2</v>
      </c>
      <c r="E21" s="66">
        <v>9</v>
      </c>
      <c r="F21" s="67"/>
      <c r="G21" s="65">
        <f t="shared" si="0"/>
        <v>-1</v>
      </c>
      <c r="H21" s="66">
        <f t="shared" si="1"/>
        <v>-7</v>
      </c>
      <c r="I21" s="20">
        <f t="shared" si="2"/>
        <v>-0.33333333333333331</v>
      </c>
      <c r="J21" s="21">
        <f t="shared" si="3"/>
        <v>-0.77777777777777779</v>
      </c>
    </row>
    <row r="22" spans="1:10" x14ac:dyDescent="0.2">
      <c r="A22" s="158" t="s">
        <v>298</v>
      </c>
      <c r="B22" s="65">
        <v>1</v>
      </c>
      <c r="C22" s="66">
        <v>1</v>
      </c>
      <c r="D22" s="65">
        <v>1</v>
      </c>
      <c r="E22" s="66">
        <v>2</v>
      </c>
      <c r="F22" s="67"/>
      <c r="G22" s="65">
        <f t="shared" si="0"/>
        <v>0</v>
      </c>
      <c r="H22" s="66">
        <f t="shared" si="1"/>
        <v>-1</v>
      </c>
      <c r="I22" s="20">
        <f t="shared" si="2"/>
        <v>0</v>
      </c>
      <c r="J22" s="21">
        <f t="shared" si="3"/>
        <v>-0.5</v>
      </c>
    </row>
    <row r="23" spans="1:10" x14ac:dyDescent="0.2">
      <c r="A23" s="158" t="s">
        <v>245</v>
      </c>
      <c r="B23" s="65">
        <v>4</v>
      </c>
      <c r="C23" s="66">
        <v>5</v>
      </c>
      <c r="D23" s="65">
        <v>4</v>
      </c>
      <c r="E23" s="66">
        <v>10</v>
      </c>
      <c r="F23" s="67"/>
      <c r="G23" s="65">
        <f t="shared" si="0"/>
        <v>-1</v>
      </c>
      <c r="H23" s="66">
        <f t="shared" si="1"/>
        <v>-6</v>
      </c>
      <c r="I23" s="20">
        <f t="shared" si="2"/>
        <v>-0.2</v>
      </c>
      <c r="J23" s="21">
        <f t="shared" si="3"/>
        <v>-0.6</v>
      </c>
    </row>
    <row r="24" spans="1:10" x14ac:dyDescent="0.2">
      <c r="A24" s="158" t="s">
        <v>262</v>
      </c>
      <c r="B24" s="65">
        <v>1</v>
      </c>
      <c r="C24" s="66">
        <v>0</v>
      </c>
      <c r="D24" s="65">
        <v>1</v>
      </c>
      <c r="E24" s="66">
        <v>0</v>
      </c>
      <c r="F24" s="67"/>
      <c r="G24" s="65">
        <f t="shared" si="0"/>
        <v>1</v>
      </c>
      <c r="H24" s="66">
        <f t="shared" si="1"/>
        <v>1</v>
      </c>
      <c r="I24" s="20" t="str">
        <f t="shared" si="2"/>
        <v>-</v>
      </c>
      <c r="J24" s="21" t="str">
        <f t="shared" si="3"/>
        <v>-</v>
      </c>
    </row>
    <row r="25" spans="1:10" x14ac:dyDescent="0.2">
      <c r="A25" s="158" t="s">
        <v>263</v>
      </c>
      <c r="B25" s="65">
        <v>0</v>
      </c>
      <c r="C25" s="66">
        <v>0</v>
      </c>
      <c r="D25" s="65">
        <v>1</v>
      </c>
      <c r="E25" s="66">
        <v>2</v>
      </c>
      <c r="F25" s="67"/>
      <c r="G25" s="65">
        <f t="shared" si="0"/>
        <v>0</v>
      </c>
      <c r="H25" s="66">
        <f t="shared" si="1"/>
        <v>-1</v>
      </c>
      <c r="I25" s="20" t="str">
        <f t="shared" si="2"/>
        <v>-</v>
      </c>
      <c r="J25" s="21">
        <f t="shared" si="3"/>
        <v>-0.5</v>
      </c>
    </row>
    <row r="26" spans="1:10" x14ac:dyDescent="0.2">
      <c r="A26" s="158" t="s">
        <v>272</v>
      </c>
      <c r="B26" s="65">
        <v>0</v>
      </c>
      <c r="C26" s="66">
        <v>0</v>
      </c>
      <c r="D26" s="65">
        <v>0</v>
      </c>
      <c r="E26" s="66">
        <v>1</v>
      </c>
      <c r="F26" s="67"/>
      <c r="G26" s="65">
        <f t="shared" si="0"/>
        <v>0</v>
      </c>
      <c r="H26" s="66">
        <f t="shared" si="1"/>
        <v>-1</v>
      </c>
      <c r="I26" s="20" t="str">
        <f t="shared" si="2"/>
        <v>-</v>
      </c>
      <c r="J26" s="21">
        <f t="shared" si="3"/>
        <v>-1</v>
      </c>
    </row>
    <row r="27" spans="1:10" x14ac:dyDescent="0.2">
      <c r="A27" s="158" t="s">
        <v>417</v>
      </c>
      <c r="B27" s="65">
        <v>5</v>
      </c>
      <c r="C27" s="66">
        <v>3</v>
      </c>
      <c r="D27" s="65">
        <v>5</v>
      </c>
      <c r="E27" s="66">
        <v>5</v>
      </c>
      <c r="F27" s="67"/>
      <c r="G27" s="65">
        <f t="shared" si="0"/>
        <v>2</v>
      </c>
      <c r="H27" s="66">
        <f t="shared" si="1"/>
        <v>0</v>
      </c>
      <c r="I27" s="20">
        <f t="shared" si="2"/>
        <v>0.66666666666666663</v>
      </c>
      <c r="J27" s="21">
        <f t="shared" si="3"/>
        <v>0</v>
      </c>
    </row>
    <row r="28" spans="1:10" x14ac:dyDescent="0.2">
      <c r="A28" s="158" t="s">
        <v>351</v>
      </c>
      <c r="B28" s="65">
        <v>0</v>
      </c>
      <c r="C28" s="66">
        <v>9</v>
      </c>
      <c r="D28" s="65">
        <v>1</v>
      </c>
      <c r="E28" s="66">
        <v>37</v>
      </c>
      <c r="F28" s="67"/>
      <c r="G28" s="65">
        <f t="shared" si="0"/>
        <v>-9</v>
      </c>
      <c r="H28" s="66">
        <f t="shared" si="1"/>
        <v>-36</v>
      </c>
      <c r="I28" s="20">
        <f t="shared" si="2"/>
        <v>-1</v>
      </c>
      <c r="J28" s="21">
        <f t="shared" si="3"/>
        <v>-0.97297297297297303</v>
      </c>
    </row>
    <row r="29" spans="1:10" x14ac:dyDescent="0.2">
      <c r="A29" s="158" t="s">
        <v>352</v>
      </c>
      <c r="B29" s="65">
        <v>31</v>
      </c>
      <c r="C29" s="66">
        <v>59</v>
      </c>
      <c r="D29" s="65">
        <v>50</v>
      </c>
      <c r="E29" s="66">
        <v>136</v>
      </c>
      <c r="F29" s="67"/>
      <c r="G29" s="65">
        <f t="shared" si="0"/>
        <v>-28</v>
      </c>
      <c r="H29" s="66">
        <f t="shared" si="1"/>
        <v>-86</v>
      </c>
      <c r="I29" s="20">
        <f t="shared" si="2"/>
        <v>-0.47457627118644069</v>
      </c>
      <c r="J29" s="21">
        <f t="shared" si="3"/>
        <v>-0.63235294117647056</v>
      </c>
    </row>
    <row r="30" spans="1:10" x14ac:dyDescent="0.2">
      <c r="A30" s="158" t="s">
        <v>380</v>
      </c>
      <c r="B30" s="65">
        <v>14</v>
      </c>
      <c r="C30" s="66">
        <v>26</v>
      </c>
      <c r="D30" s="65">
        <v>59</v>
      </c>
      <c r="E30" s="66">
        <v>65</v>
      </c>
      <c r="F30" s="67"/>
      <c r="G30" s="65">
        <f t="shared" si="0"/>
        <v>-12</v>
      </c>
      <c r="H30" s="66">
        <f t="shared" si="1"/>
        <v>-6</v>
      </c>
      <c r="I30" s="20">
        <f t="shared" si="2"/>
        <v>-0.46153846153846156</v>
      </c>
      <c r="J30" s="21">
        <f t="shared" si="3"/>
        <v>-9.2307692307692313E-2</v>
      </c>
    </row>
    <row r="31" spans="1:10" x14ac:dyDescent="0.2">
      <c r="A31" s="158" t="s">
        <v>418</v>
      </c>
      <c r="B31" s="65">
        <v>3</v>
      </c>
      <c r="C31" s="66">
        <v>7</v>
      </c>
      <c r="D31" s="65">
        <v>9</v>
      </c>
      <c r="E31" s="66">
        <v>22</v>
      </c>
      <c r="F31" s="67"/>
      <c r="G31" s="65">
        <f t="shared" si="0"/>
        <v>-4</v>
      </c>
      <c r="H31" s="66">
        <f t="shared" si="1"/>
        <v>-13</v>
      </c>
      <c r="I31" s="20">
        <f t="shared" si="2"/>
        <v>-0.5714285714285714</v>
      </c>
      <c r="J31" s="21">
        <f t="shared" si="3"/>
        <v>-0.59090909090909094</v>
      </c>
    </row>
    <row r="32" spans="1:10" x14ac:dyDescent="0.2">
      <c r="A32" s="158" t="s">
        <v>440</v>
      </c>
      <c r="B32" s="65">
        <v>1</v>
      </c>
      <c r="C32" s="66">
        <v>1</v>
      </c>
      <c r="D32" s="65">
        <v>3</v>
      </c>
      <c r="E32" s="66">
        <v>3</v>
      </c>
      <c r="F32" s="67"/>
      <c r="G32" s="65">
        <f t="shared" si="0"/>
        <v>0</v>
      </c>
      <c r="H32" s="66">
        <f t="shared" si="1"/>
        <v>0</v>
      </c>
      <c r="I32" s="20">
        <f t="shared" si="2"/>
        <v>0</v>
      </c>
      <c r="J32" s="21">
        <f t="shared" si="3"/>
        <v>0</v>
      </c>
    </row>
    <row r="33" spans="1:10" x14ac:dyDescent="0.2">
      <c r="A33" s="158" t="s">
        <v>299</v>
      </c>
      <c r="B33" s="65">
        <v>0</v>
      </c>
      <c r="C33" s="66">
        <v>0</v>
      </c>
      <c r="D33" s="65">
        <v>0</v>
      </c>
      <c r="E33" s="66">
        <v>1</v>
      </c>
      <c r="F33" s="67"/>
      <c r="G33" s="65">
        <f t="shared" si="0"/>
        <v>0</v>
      </c>
      <c r="H33" s="66">
        <f t="shared" si="1"/>
        <v>-1</v>
      </c>
      <c r="I33" s="20" t="str">
        <f t="shared" si="2"/>
        <v>-</v>
      </c>
      <c r="J33" s="21">
        <f t="shared" si="3"/>
        <v>-1</v>
      </c>
    </row>
    <row r="34" spans="1:10" s="160" customFormat="1" x14ac:dyDescent="0.2">
      <c r="A34" s="178" t="s">
        <v>590</v>
      </c>
      <c r="B34" s="71">
        <v>80</v>
      </c>
      <c r="C34" s="72">
        <v>124</v>
      </c>
      <c r="D34" s="71">
        <v>161</v>
      </c>
      <c r="E34" s="72">
        <v>335</v>
      </c>
      <c r="F34" s="73"/>
      <c r="G34" s="71">
        <f t="shared" si="0"/>
        <v>-44</v>
      </c>
      <c r="H34" s="72">
        <f t="shared" si="1"/>
        <v>-174</v>
      </c>
      <c r="I34" s="37">
        <f t="shared" si="2"/>
        <v>-0.35483870967741937</v>
      </c>
      <c r="J34" s="38">
        <f t="shared" si="3"/>
        <v>-0.5194029850746269</v>
      </c>
    </row>
    <row r="35" spans="1:10" x14ac:dyDescent="0.2">
      <c r="A35" s="177"/>
      <c r="B35" s="143"/>
      <c r="C35" s="144"/>
      <c r="D35" s="143"/>
      <c r="E35" s="144"/>
      <c r="F35" s="145"/>
      <c r="G35" s="143"/>
      <c r="H35" s="144"/>
      <c r="I35" s="151"/>
      <c r="J35" s="152"/>
    </row>
    <row r="36" spans="1:10" s="139" customFormat="1" x14ac:dyDescent="0.2">
      <c r="A36" s="159" t="s">
        <v>34</v>
      </c>
      <c r="B36" s="65"/>
      <c r="C36" s="66"/>
      <c r="D36" s="65"/>
      <c r="E36" s="66"/>
      <c r="F36" s="67"/>
      <c r="G36" s="65"/>
      <c r="H36" s="66"/>
      <c r="I36" s="20"/>
      <c r="J36" s="21"/>
    </row>
    <row r="37" spans="1:10" x14ac:dyDescent="0.2">
      <c r="A37" s="158" t="s">
        <v>441</v>
      </c>
      <c r="B37" s="65">
        <v>0</v>
      </c>
      <c r="C37" s="66">
        <v>0</v>
      </c>
      <c r="D37" s="65">
        <v>0</v>
      </c>
      <c r="E37" s="66">
        <v>2</v>
      </c>
      <c r="F37" s="67"/>
      <c r="G37" s="65">
        <f>B37-C37</f>
        <v>0</v>
      </c>
      <c r="H37" s="66">
        <f>D37-E37</f>
        <v>-2</v>
      </c>
      <c r="I37" s="20" t="str">
        <f>IF(C37=0, "-", IF(G37/C37&lt;10, G37/C37, "&gt;999%"))</f>
        <v>-</v>
      </c>
      <c r="J37" s="21">
        <f>IF(E37=0, "-", IF(H37/E37&lt;10, H37/E37, "&gt;999%"))</f>
        <v>-1</v>
      </c>
    </row>
    <row r="38" spans="1:10" x14ac:dyDescent="0.2">
      <c r="A38" s="158" t="s">
        <v>312</v>
      </c>
      <c r="B38" s="65">
        <v>1</v>
      </c>
      <c r="C38" s="66">
        <v>1</v>
      </c>
      <c r="D38" s="65">
        <v>6</v>
      </c>
      <c r="E38" s="66">
        <v>3</v>
      </c>
      <c r="F38" s="67"/>
      <c r="G38" s="65">
        <f>B38-C38</f>
        <v>0</v>
      </c>
      <c r="H38" s="66">
        <f>D38-E38</f>
        <v>3</v>
      </c>
      <c r="I38" s="20">
        <f>IF(C38=0, "-", IF(G38/C38&lt;10, G38/C38, "&gt;999%"))</f>
        <v>0</v>
      </c>
      <c r="J38" s="21">
        <f>IF(E38=0, "-", IF(H38/E38&lt;10, H38/E38, "&gt;999%"))</f>
        <v>1</v>
      </c>
    </row>
    <row r="39" spans="1:10" x14ac:dyDescent="0.2">
      <c r="A39" s="158" t="s">
        <v>273</v>
      </c>
      <c r="B39" s="65">
        <v>0</v>
      </c>
      <c r="C39" s="66">
        <v>0</v>
      </c>
      <c r="D39" s="65">
        <v>1</v>
      </c>
      <c r="E39" s="66">
        <v>0</v>
      </c>
      <c r="F39" s="67"/>
      <c r="G39" s="65">
        <f>B39-C39</f>
        <v>0</v>
      </c>
      <c r="H39" s="66">
        <f>D39-E39</f>
        <v>1</v>
      </c>
      <c r="I39" s="20" t="str">
        <f>IF(C39=0, "-", IF(G39/C39&lt;10, G39/C39, "&gt;999%"))</f>
        <v>-</v>
      </c>
      <c r="J39" s="21" t="str">
        <f>IF(E39=0, "-", IF(H39/E39&lt;10, H39/E39, "&gt;999%"))</f>
        <v>-</v>
      </c>
    </row>
    <row r="40" spans="1:10" s="160" customFormat="1" x14ac:dyDescent="0.2">
      <c r="A40" s="178" t="s">
        <v>591</v>
      </c>
      <c r="B40" s="71">
        <v>1</v>
      </c>
      <c r="C40" s="72">
        <v>1</v>
      </c>
      <c r="D40" s="71">
        <v>7</v>
      </c>
      <c r="E40" s="72">
        <v>5</v>
      </c>
      <c r="F40" s="73"/>
      <c r="G40" s="71">
        <f>B40-C40</f>
        <v>0</v>
      </c>
      <c r="H40" s="72">
        <f>D40-E40</f>
        <v>2</v>
      </c>
      <c r="I40" s="37">
        <f>IF(C40=0, "-", IF(G40/C40&lt;10, G40/C40, "&gt;999%"))</f>
        <v>0</v>
      </c>
      <c r="J40" s="38">
        <f>IF(E40=0, "-", IF(H40/E40&lt;10, H40/E40, "&gt;999%"))</f>
        <v>0.4</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225</v>
      </c>
      <c r="B43" s="65">
        <v>8</v>
      </c>
      <c r="C43" s="66">
        <v>9</v>
      </c>
      <c r="D43" s="65">
        <v>12</v>
      </c>
      <c r="E43" s="66">
        <v>50</v>
      </c>
      <c r="F43" s="67"/>
      <c r="G43" s="65">
        <f t="shared" ref="G43:G62" si="4">B43-C43</f>
        <v>-1</v>
      </c>
      <c r="H43" s="66">
        <f t="shared" ref="H43:H62" si="5">D43-E43</f>
        <v>-38</v>
      </c>
      <c r="I43" s="20">
        <f t="shared" ref="I43:I62" si="6">IF(C43=0, "-", IF(G43/C43&lt;10, G43/C43, "&gt;999%"))</f>
        <v>-0.1111111111111111</v>
      </c>
      <c r="J43" s="21">
        <f t="shared" ref="J43:J62" si="7">IF(E43=0, "-", IF(H43/E43&lt;10, H43/E43, "&gt;999%"))</f>
        <v>-0.76</v>
      </c>
    </row>
    <row r="44" spans="1:10" x14ac:dyDescent="0.2">
      <c r="A44" s="158" t="s">
        <v>290</v>
      </c>
      <c r="B44" s="65">
        <v>1</v>
      </c>
      <c r="C44" s="66">
        <v>4</v>
      </c>
      <c r="D44" s="65">
        <v>9</v>
      </c>
      <c r="E44" s="66">
        <v>9</v>
      </c>
      <c r="F44" s="67"/>
      <c r="G44" s="65">
        <f t="shared" si="4"/>
        <v>-3</v>
      </c>
      <c r="H44" s="66">
        <f t="shared" si="5"/>
        <v>0</v>
      </c>
      <c r="I44" s="20">
        <f t="shared" si="6"/>
        <v>-0.75</v>
      </c>
      <c r="J44" s="21">
        <f t="shared" si="7"/>
        <v>0</v>
      </c>
    </row>
    <row r="45" spans="1:10" x14ac:dyDescent="0.2">
      <c r="A45" s="158" t="s">
        <v>226</v>
      </c>
      <c r="B45" s="65">
        <v>1</v>
      </c>
      <c r="C45" s="66">
        <v>17</v>
      </c>
      <c r="D45" s="65">
        <v>7</v>
      </c>
      <c r="E45" s="66">
        <v>40</v>
      </c>
      <c r="F45" s="67"/>
      <c r="G45" s="65">
        <f t="shared" si="4"/>
        <v>-16</v>
      </c>
      <c r="H45" s="66">
        <f t="shared" si="5"/>
        <v>-33</v>
      </c>
      <c r="I45" s="20">
        <f t="shared" si="6"/>
        <v>-0.94117647058823528</v>
      </c>
      <c r="J45" s="21">
        <f t="shared" si="7"/>
        <v>-0.82499999999999996</v>
      </c>
    </row>
    <row r="46" spans="1:10" x14ac:dyDescent="0.2">
      <c r="A46" s="158" t="s">
        <v>246</v>
      </c>
      <c r="B46" s="65">
        <v>5</v>
      </c>
      <c r="C46" s="66">
        <v>38</v>
      </c>
      <c r="D46" s="65">
        <v>22</v>
      </c>
      <c r="E46" s="66">
        <v>50</v>
      </c>
      <c r="F46" s="67"/>
      <c r="G46" s="65">
        <f t="shared" si="4"/>
        <v>-33</v>
      </c>
      <c r="H46" s="66">
        <f t="shared" si="5"/>
        <v>-28</v>
      </c>
      <c r="I46" s="20">
        <f t="shared" si="6"/>
        <v>-0.86842105263157898</v>
      </c>
      <c r="J46" s="21">
        <f t="shared" si="7"/>
        <v>-0.56000000000000005</v>
      </c>
    </row>
    <row r="47" spans="1:10" x14ac:dyDescent="0.2">
      <c r="A47" s="158" t="s">
        <v>300</v>
      </c>
      <c r="B47" s="65">
        <v>7</v>
      </c>
      <c r="C47" s="66">
        <v>5</v>
      </c>
      <c r="D47" s="65">
        <v>13</v>
      </c>
      <c r="E47" s="66">
        <v>13</v>
      </c>
      <c r="F47" s="67"/>
      <c r="G47" s="65">
        <f t="shared" si="4"/>
        <v>2</v>
      </c>
      <c r="H47" s="66">
        <f t="shared" si="5"/>
        <v>0</v>
      </c>
      <c r="I47" s="20">
        <f t="shared" si="6"/>
        <v>0.4</v>
      </c>
      <c r="J47" s="21">
        <f t="shared" si="7"/>
        <v>0</v>
      </c>
    </row>
    <row r="48" spans="1:10" x14ac:dyDescent="0.2">
      <c r="A48" s="158" t="s">
        <v>247</v>
      </c>
      <c r="B48" s="65">
        <v>3</v>
      </c>
      <c r="C48" s="66">
        <v>0</v>
      </c>
      <c r="D48" s="65">
        <v>6</v>
      </c>
      <c r="E48" s="66">
        <v>0</v>
      </c>
      <c r="F48" s="67"/>
      <c r="G48" s="65">
        <f t="shared" si="4"/>
        <v>3</v>
      </c>
      <c r="H48" s="66">
        <f t="shared" si="5"/>
        <v>6</v>
      </c>
      <c r="I48" s="20" t="str">
        <f t="shared" si="6"/>
        <v>-</v>
      </c>
      <c r="J48" s="21" t="str">
        <f t="shared" si="7"/>
        <v>-</v>
      </c>
    </row>
    <row r="49" spans="1:10" x14ac:dyDescent="0.2">
      <c r="A49" s="158" t="s">
        <v>264</v>
      </c>
      <c r="B49" s="65">
        <v>1</v>
      </c>
      <c r="C49" s="66">
        <v>1</v>
      </c>
      <c r="D49" s="65">
        <v>3</v>
      </c>
      <c r="E49" s="66">
        <v>7</v>
      </c>
      <c r="F49" s="67"/>
      <c r="G49" s="65">
        <f t="shared" si="4"/>
        <v>0</v>
      </c>
      <c r="H49" s="66">
        <f t="shared" si="5"/>
        <v>-4</v>
      </c>
      <c r="I49" s="20">
        <f t="shared" si="6"/>
        <v>0</v>
      </c>
      <c r="J49" s="21">
        <f t="shared" si="7"/>
        <v>-0.5714285714285714</v>
      </c>
    </row>
    <row r="50" spans="1:10" x14ac:dyDescent="0.2">
      <c r="A50" s="158" t="s">
        <v>313</v>
      </c>
      <c r="B50" s="65">
        <v>1</v>
      </c>
      <c r="C50" s="66">
        <v>0</v>
      </c>
      <c r="D50" s="65">
        <v>1</v>
      </c>
      <c r="E50" s="66">
        <v>0</v>
      </c>
      <c r="F50" s="67"/>
      <c r="G50" s="65">
        <f t="shared" si="4"/>
        <v>1</v>
      </c>
      <c r="H50" s="66">
        <f t="shared" si="5"/>
        <v>1</v>
      </c>
      <c r="I50" s="20" t="str">
        <f t="shared" si="6"/>
        <v>-</v>
      </c>
      <c r="J50" s="21" t="str">
        <f t="shared" si="7"/>
        <v>-</v>
      </c>
    </row>
    <row r="51" spans="1:10" x14ac:dyDescent="0.2">
      <c r="A51" s="158" t="s">
        <v>227</v>
      </c>
      <c r="B51" s="65">
        <v>0</v>
      </c>
      <c r="C51" s="66">
        <v>0</v>
      </c>
      <c r="D51" s="65">
        <v>0</v>
      </c>
      <c r="E51" s="66">
        <v>1</v>
      </c>
      <c r="F51" s="67"/>
      <c r="G51" s="65">
        <f t="shared" si="4"/>
        <v>0</v>
      </c>
      <c r="H51" s="66">
        <f t="shared" si="5"/>
        <v>-1</v>
      </c>
      <c r="I51" s="20" t="str">
        <f t="shared" si="6"/>
        <v>-</v>
      </c>
      <c r="J51" s="21">
        <f t="shared" si="7"/>
        <v>-1</v>
      </c>
    </row>
    <row r="52" spans="1:10" x14ac:dyDescent="0.2">
      <c r="A52" s="158" t="s">
        <v>248</v>
      </c>
      <c r="B52" s="65">
        <v>8</v>
      </c>
      <c r="C52" s="66">
        <v>0</v>
      </c>
      <c r="D52" s="65">
        <v>8</v>
      </c>
      <c r="E52" s="66">
        <v>0</v>
      </c>
      <c r="F52" s="67"/>
      <c r="G52" s="65">
        <f t="shared" si="4"/>
        <v>8</v>
      </c>
      <c r="H52" s="66">
        <f t="shared" si="5"/>
        <v>8</v>
      </c>
      <c r="I52" s="20" t="str">
        <f t="shared" si="6"/>
        <v>-</v>
      </c>
      <c r="J52" s="21" t="str">
        <f t="shared" si="7"/>
        <v>-</v>
      </c>
    </row>
    <row r="53" spans="1:10" x14ac:dyDescent="0.2">
      <c r="A53" s="158" t="s">
        <v>419</v>
      </c>
      <c r="B53" s="65">
        <v>1</v>
      </c>
      <c r="C53" s="66">
        <v>0</v>
      </c>
      <c r="D53" s="65">
        <v>4</v>
      </c>
      <c r="E53" s="66">
        <v>0</v>
      </c>
      <c r="F53" s="67"/>
      <c r="G53" s="65">
        <f t="shared" si="4"/>
        <v>1</v>
      </c>
      <c r="H53" s="66">
        <f t="shared" si="5"/>
        <v>4</v>
      </c>
      <c r="I53" s="20" t="str">
        <f t="shared" si="6"/>
        <v>-</v>
      </c>
      <c r="J53" s="21" t="str">
        <f t="shared" si="7"/>
        <v>-</v>
      </c>
    </row>
    <row r="54" spans="1:10" x14ac:dyDescent="0.2">
      <c r="A54" s="158" t="s">
        <v>353</v>
      </c>
      <c r="B54" s="65">
        <v>12</v>
      </c>
      <c r="C54" s="66">
        <v>8</v>
      </c>
      <c r="D54" s="65">
        <v>41</v>
      </c>
      <c r="E54" s="66">
        <v>41</v>
      </c>
      <c r="F54" s="67"/>
      <c r="G54" s="65">
        <f t="shared" si="4"/>
        <v>4</v>
      </c>
      <c r="H54" s="66">
        <f t="shared" si="5"/>
        <v>0</v>
      </c>
      <c r="I54" s="20">
        <f t="shared" si="6"/>
        <v>0.5</v>
      </c>
      <c r="J54" s="21">
        <f t="shared" si="7"/>
        <v>0</v>
      </c>
    </row>
    <row r="55" spans="1:10" x14ac:dyDescent="0.2">
      <c r="A55" s="158" t="s">
        <v>354</v>
      </c>
      <c r="B55" s="65">
        <v>1</v>
      </c>
      <c r="C55" s="66">
        <v>5</v>
      </c>
      <c r="D55" s="65">
        <v>3</v>
      </c>
      <c r="E55" s="66">
        <v>27</v>
      </c>
      <c r="F55" s="67"/>
      <c r="G55" s="65">
        <f t="shared" si="4"/>
        <v>-4</v>
      </c>
      <c r="H55" s="66">
        <f t="shared" si="5"/>
        <v>-24</v>
      </c>
      <c r="I55" s="20">
        <f t="shared" si="6"/>
        <v>-0.8</v>
      </c>
      <c r="J55" s="21">
        <f t="shared" si="7"/>
        <v>-0.88888888888888884</v>
      </c>
    </row>
    <row r="56" spans="1:10" x14ac:dyDescent="0.2">
      <c r="A56" s="158" t="s">
        <v>381</v>
      </c>
      <c r="B56" s="65">
        <v>26</v>
      </c>
      <c r="C56" s="66">
        <v>15</v>
      </c>
      <c r="D56" s="65">
        <v>66</v>
      </c>
      <c r="E56" s="66">
        <v>64</v>
      </c>
      <c r="F56" s="67"/>
      <c r="G56" s="65">
        <f t="shared" si="4"/>
        <v>11</v>
      </c>
      <c r="H56" s="66">
        <f t="shared" si="5"/>
        <v>2</v>
      </c>
      <c r="I56" s="20">
        <f t="shared" si="6"/>
        <v>0.73333333333333328</v>
      </c>
      <c r="J56" s="21">
        <f t="shared" si="7"/>
        <v>3.125E-2</v>
      </c>
    </row>
    <row r="57" spans="1:10" x14ac:dyDescent="0.2">
      <c r="A57" s="158" t="s">
        <v>382</v>
      </c>
      <c r="B57" s="65">
        <v>7</v>
      </c>
      <c r="C57" s="66">
        <v>3</v>
      </c>
      <c r="D57" s="65">
        <v>22</v>
      </c>
      <c r="E57" s="66">
        <v>11</v>
      </c>
      <c r="F57" s="67"/>
      <c r="G57" s="65">
        <f t="shared" si="4"/>
        <v>4</v>
      </c>
      <c r="H57" s="66">
        <f t="shared" si="5"/>
        <v>11</v>
      </c>
      <c r="I57" s="20">
        <f t="shared" si="6"/>
        <v>1.3333333333333333</v>
      </c>
      <c r="J57" s="21">
        <f t="shared" si="7"/>
        <v>1</v>
      </c>
    </row>
    <row r="58" spans="1:10" x14ac:dyDescent="0.2">
      <c r="A58" s="158" t="s">
        <v>420</v>
      </c>
      <c r="B58" s="65">
        <v>20</v>
      </c>
      <c r="C58" s="66">
        <v>6</v>
      </c>
      <c r="D58" s="65">
        <v>40</v>
      </c>
      <c r="E58" s="66">
        <v>36</v>
      </c>
      <c r="F58" s="67"/>
      <c r="G58" s="65">
        <f t="shared" si="4"/>
        <v>14</v>
      </c>
      <c r="H58" s="66">
        <f t="shared" si="5"/>
        <v>4</v>
      </c>
      <c r="I58" s="20">
        <f t="shared" si="6"/>
        <v>2.3333333333333335</v>
      </c>
      <c r="J58" s="21">
        <f t="shared" si="7"/>
        <v>0.1111111111111111</v>
      </c>
    </row>
    <row r="59" spans="1:10" x14ac:dyDescent="0.2">
      <c r="A59" s="158" t="s">
        <v>421</v>
      </c>
      <c r="B59" s="65">
        <v>3</v>
      </c>
      <c r="C59" s="66">
        <v>3</v>
      </c>
      <c r="D59" s="65">
        <v>7</v>
      </c>
      <c r="E59" s="66">
        <v>6</v>
      </c>
      <c r="F59" s="67"/>
      <c r="G59" s="65">
        <f t="shared" si="4"/>
        <v>0</v>
      </c>
      <c r="H59" s="66">
        <f t="shared" si="5"/>
        <v>1</v>
      </c>
      <c r="I59" s="20">
        <f t="shared" si="6"/>
        <v>0</v>
      </c>
      <c r="J59" s="21">
        <f t="shared" si="7"/>
        <v>0.16666666666666666</v>
      </c>
    </row>
    <row r="60" spans="1:10" x14ac:dyDescent="0.2">
      <c r="A60" s="158" t="s">
        <v>442</v>
      </c>
      <c r="B60" s="65">
        <v>5</v>
      </c>
      <c r="C60" s="66">
        <v>2</v>
      </c>
      <c r="D60" s="65">
        <v>13</v>
      </c>
      <c r="E60" s="66">
        <v>6</v>
      </c>
      <c r="F60" s="67"/>
      <c r="G60" s="65">
        <f t="shared" si="4"/>
        <v>3</v>
      </c>
      <c r="H60" s="66">
        <f t="shared" si="5"/>
        <v>7</v>
      </c>
      <c r="I60" s="20">
        <f t="shared" si="6"/>
        <v>1.5</v>
      </c>
      <c r="J60" s="21">
        <f t="shared" si="7"/>
        <v>1.1666666666666667</v>
      </c>
    </row>
    <row r="61" spans="1:10" x14ac:dyDescent="0.2">
      <c r="A61" s="158" t="s">
        <v>301</v>
      </c>
      <c r="B61" s="65">
        <v>0</v>
      </c>
      <c r="C61" s="66">
        <v>1</v>
      </c>
      <c r="D61" s="65">
        <v>0</v>
      </c>
      <c r="E61" s="66">
        <v>2</v>
      </c>
      <c r="F61" s="67"/>
      <c r="G61" s="65">
        <f t="shared" si="4"/>
        <v>-1</v>
      </c>
      <c r="H61" s="66">
        <f t="shared" si="5"/>
        <v>-2</v>
      </c>
      <c r="I61" s="20">
        <f t="shared" si="6"/>
        <v>-1</v>
      </c>
      <c r="J61" s="21">
        <f t="shared" si="7"/>
        <v>-1</v>
      </c>
    </row>
    <row r="62" spans="1:10" s="160" customFormat="1" x14ac:dyDescent="0.2">
      <c r="A62" s="178" t="s">
        <v>592</v>
      </c>
      <c r="B62" s="71">
        <v>110</v>
      </c>
      <c r="C62" s="72">
        <v>117</v>
      </c>
      <c r="D62" s="71">
        <v>277</v>
      </c>
      <c r="E62" s="72">
        <v>363</v>
      </c>
      <c r="F62" s="73"/>
      <c r="G62" s="71">
        <f t="shared" si="4"/>
        <v>-7</v>
      </c>
      <c r="H62" s="72">
        <f t="shared" si="5"/>
        <v>-86</v>
      </c>
      <c r="I62" s="37">
        <f t="shared" si="6"/>
        <v>-5.9829059829059832E-2</v>
      </c>
      <c r="J62" s="38">
        <f t="shared" si="7"/>
        <v>-0.23691460055096419</v>
      </c>
    </row>
    <row r="63" spans="1:10" x14ac:dyDescent="0.2">
      <c r="A63" s="177"/>
      <c r="B63" s="143"/>
      <c r="C63" s="144"/>
      <c r="D63" s="143"/>
      <c r="E63" s="144"/>
      <c r="F63" s="145"/>
      <c r="G63" s="143"/>
      <c r="H63" s="144"/>
      <c r="I63" s="151"/>
      <c r="J63" s="152"/>
    </row>
    <row r="64" spans="1:10" s="139" customFormat="1" x14ac:dyDescent="0.2">
      <c r="A64" s="159" t="s">
        <v>36</v>
      </c>
      <c r="B64" s="65"/>
      <c r="C64" s="66"/>
      <c r="D64" s="65"/>
      <c r="E64" s="66"/>
      <c r="F64" s="67"/>
      <c r="G64" s="65"/>
      <c r="H64" s="66"/>
      <c r="I64" s="20"/>
      <c r="J64" s="21"/>
    </row>
    <row r="65" spans="1:10" x14ac:dyDescent="0.2">
      <c r="A65" s="158" t="s">
        <v>302</v>
      </c>
      <c r="B65" s="65">
        <v>0</v>
      </c>
      <c r="C65" s="66">
        <v>0</v>
      </c>
      <c r="D65" s="65">
        <v>2</v>
      </c>
      <c r="E65" s="66">
        <v>0</v>
      </c>
      <c r="F65" s="67"/>
      <c r="G65" s="65">
        <f>B65-C65</f>
        <v>0</v>
      </c>
      <c r="H65" s="66">
        <f>D65-E65</f>
        <v>2</v>
      </c>
      <c r="I65" s="20" t="str">
        <f>IF(C65=0, "-", IF(G65/C65&lt;10, G65/C65, "&gt;999%"))</f>
        <v>-</v>
      </c>
      <c r="J65" s="21" t="str">
        <f>IF(E65=0, "-", IF(H65/E65&lt;10, H65/E65, "&gt;999%"))</f>
        <v>-</v>
      </c>
    </row>
    <row r="66" spans="1:10" x14ac:dyDescent="0.2">
      <c r="A66" s="158" t="s">
        <v>477</v>
      </c>
      <c r="B66" s="65">
        <v>4</v>
      </c>
      <c r="C66" s="66">
        <v>16</v>
      </c>
      <c r="D66" s="65">
        <v>13</v>
      </c>
      <c r="E66" s="66">
        <v>26</v>
      </c>
      <c r="F66" s="67"/>
      <c r="G66" s="65">
        <f>B66-C66</f>
        <v>-12</v>
      </c>
      <c r="H66" s="66">
        <f>D66-E66</f>
        <v>-13</v>
      </c>
      <c r="I66" s="20">
        <f>IF(C66=0, "-", IF(G66/C66&lt;10, G66/C66, "&gt;999%"))</f>
        <v>-0.75</v>
      </c>
      <c r="J66" s="21">
        <f>IF(E66=0, "-", IF(H66/E66&lt;10, H66/E66, "&gt;999%"))</f>
        <v>-0.5</v>
      </c>
    </row>
    <row r="67" spans="1:10" x14ac:dyDescent="0.2">
      <c r="A67" s="158" t="s">
        <v>478</v>
      </c>
      <c r="B67" s="65">
        <v>1</v>
      </c>
      <c r="C67" s="66">
        <v>0</v>
      </c>
      <c r="D67" s="65">
        <v>6</v>
      </c>
      <c r="E67" s="66">
        <v>0</v>
      </c>
      <c r="F67" s="67"/>
      <c r="G67" s="65">
        <f>B67-C67</f>
        <v>1</v>
      </c>
      <c r="H67" s="66">
        <f>D67-E67</f>
        <v>6</v>
      </c>
      <c r="I67" s="20" t="str">
        <f>IF(C67=0, "-", IF(G67/C67&lt;10, G67/C67, "&gt;999%"))</f>
        <v>-</v>
      </c>
      <c r="J67" s="21" t="str">
        <f>IF(E67=0, "-", IF(H67/E67&lt;10, H67/E67, "&gt;999%"))</f>
        <v>-</v>
      </c>
    </row>
    <row r="68" spans="1:10" s="160" customFormat="1" x14ac:dyDescent="0.2">
      <c r="A68" s="178" t="s">
        <v>593</v>
      </c>
      <c r="B68" s="71">
        <v>5</v>
      </c>
      <c r="C68" s="72">
        <v>16</v>
      </c>
      <c r="D68" s="71">
        <v>21</v>
      </c>
      <c r="E68" s="72">
        <v>26</v>
      </c>
      <c r="F68" s="73"/>
      <c r="G68" s="71">
        <f>B68-C68</f>
        <v>-11</v>
      </c>
      <c r="H68" s="72">
        <f>D68-E68</f>
        <v>-5</v>
      </c>
      <c r="I68" s="37">
        <f>IF(C68=0, "-", IF(G68/C68&lt;10, G68/C68, "&gt;999%"))</f>
        <v>-0.6875</v>
      </c>
      <c r="J68" s="38">
        <f>IF(E68=0, "-", IF(H68/E68&lt;10, H68/E68, "&gt;999%"))</f>
        <v>-0.19230769230769232</v>
      </c>
    </row>
    <row r="69" spans="1:10" x14ac:dyDescent="0.2">
      <c r="A69" s="177"/>
      <c r="B69" s="143"/>
      <c r="C69" s="144"/>
      <c r="D69" s="143"/>
      <c r="E69" s="144"/>
      <c r="F69" s="145"/>
      <c r="G69" s="143"/>
      <c r="H69" s="144"/>
      <c r="I69" s="151"/>
      <c r="J69" s="152"/>
    </row>
    <row r="70" spans="1:10" s="139" customFormat="1" x14ac:dyDescent="0.2">
      <c r="A70" s="159" t="s">
        <v>37</v>
      </c>
      <c r="B70" s="65"/>
      <c r="C70" s="66"/>
      <c r="D70" s="65"/>
      <c r="E70" s="66"/>
      <c r="F70" s="67"/>
      <c r="G70" s="65"/>
      <c r="H70" s="66"/>
      <c r="I70" s="20"/>
      <c r="J70" s="21"/>
    </row>
    <row r="71" spans="1:10" x14ac:dyDescent="0.2">
      <c r="A71" s="158" t="s">
        <v>271</v>
      </c>
      <c r="B71" s="65">
        <v>5</v>
      </c>
      <c r="C71" s="66">
        <v>0</v>
      </c>
      <c r="D71" s="65">
        <v>5</v>
      </c>
      <c r="E71" s="66">
        <v>3</v>
      </c>
      <c r="F71" s="67"/>
      <c r="G71" s="65">
        <f>B71-C71</f>
        <v>5</v>
      </c>
      <c r="H71" s="66">
        <f>D71-E71</f>
        <v>2</v>
      </c>
      <c r="I71" s="20" t="str">
        <f>IF(C71=0, "-", IF(G71/C71&lt;10, G71/C71, "&gt;999%"))</f>
        <v>-</v>
      </c>
      <c r="J71" s="21">
        <f>IF(E71=0, "-", IF(H71/E71&lt;10, H71/E71, "&gt;999%"))</f>
        <v>0.66666666666666663</v>
      </c>
    </row>
    <row r="72" spans="1:10" s="160" customFormat="1" x14ac:dyDescent="0.2">
      <c r="A72" s="178" t="s">
        <v>594</v>
      </c>
      <c r="B72" s="71">
        <v>5</v>
      </c>
      <c r="C72" s="72">
        <v>0</v>
      </c>
      <c r="D72" s="71">
        <v>5</v>
      </c>
      <c r="E72" s="72">
        <v>3</v>
      </c>
      <c r="F72" s="73"/>
      <c r="G72" s="71">
        <f>B72-C72</f>
        <v>5</v>
      </c>
      <c r="H72" s="72">
        <f>D72-E72</f>
        <v>2</v>
      </c>
      <c r="I72" s="37" t="str">
        <f>IF(C72=0, "-", IF(G72/C72&lt;10, G72/C72, "&gt;999%"))</f>
        <v>-</v>
      </c>
      <c r="J72" s="38">
        <f>IF(E72=0, "-", IF(H72/E72&lt;10, H72/E72, "&gt;999%"))</f>
        <v>0.66666666666666663</v>
      </c>
    </row>
    <row r="73" spans="1:10" x14ac:dyDescent="0.2">
      <c r="A73" s="177"/>
      <c r="B73" s="143"/>
      <c r="C73" s="144"/>
      <c r="D73" s="143"/>
      <c r="E73" s="144"/>
      <c r="F73" s="145"/>
      <c r="G73" s="143"/>
      <c r="H73" s="144"/>
      <c r="I73" s="151"/>
      <c r="J73" s="152"/>
    </row>
    <row r="74" spans="1:10" s="139" customFormat="1" x14ac:dyDescent="0.2">
      <c r="A74" s="159" t="s">
        <v>38</v>
      </c>
      <c r="B74" s="65"/>
      <c r="C74" s="66"/>
      <c r="D74" s="65"/>
      <c r="E74" s="66"/>
      <c r="F74" s="67"/>
      <c r="G74" s="65"/>
      <c r="H74" s="66"/>
      <c r="I74" s="20"/>
      <c r="J74" s="21"/>
    </row>
    <row r="75" spans="1:10" x14ac:dyDescent="0.2">
      <c r="A75" s="158" t="s">
        <v>207</v>
      </c>
      <c r="B75" s="65">
        <v>1</v>
      </c>
      <c r="C75" s="66">
        <v>1</v>
      </c>
      <c r="D75" s="65">
        <v>1</v>
      </c>
      <c r="E75" s="66">
        <v>1</v>
      </c>
      <c r="F75" s="67"/>
      <c r="G75" s="65">
        <f>B75-C75</f>
        <v>0</v>
      </c>
      <c r="H75" s="66">
        <f>D75-E75</f>
        <v>0</v>
      </c>
      <c r="I75" s="20">
        <f>IF(C75=0, "-", IF(G75/C75&lt;10, G75/C75, "&gt;999%"))</f>
        <v>0</v>
      </c>
      <c r="J75" s="21">
        <f>IF(E75=0, "-", IF(H75/E75&lt;10, H75/E75, "&gt;999%"))</f>
        <v>0</v>
      </c>
    </row>
    <row r="76" spans="1:10" x14ac:dyDescent="0.2">
      <c r="A76" s="158" t="s">
        <v>329</v>
      </c>
      <c r="B76" s="65">
        <v>2</v>
      </c>
      <c r="C76" s="66">
        <v>0</v>
      </c>
      <c r="D76" s="65">
        <v>4</v>
      </c>
      <c r="E76" s="66">
        <v>0</v>
      </c>
      <c r="F76" s="67"/>
      <c r="G76" s="65">
        <f>B76-C76</f>
        <v>2</v>
      </c>
      <c r="H76" s="66">
        <f>D76-E76</f>
        <v>4</v>
      </c>
      <c r="I76" s="20" t="str">
        <f>IF(C76=0, "-", IF(G76/C76&lt;10, G76/C76, "&gt;999%"))</f>
        <v>-</v>
      </c>
      <c r="J76" s="21" t="str">
        <f>IF(E76=0, "-", IF(H76/E76&lt;10, H76/E76, "&gt;999%"))</f>
        <v>-</v>
      </c>
    </row>
    <row r="77" spans="1:10" s="160" customFormat="1" x14ac:dyDescent="0.2">
      <c r="A77" s="178" t="s">
        <v>595</v>
      </c>
      <c r="B77" s="71">
        <v>3</v>
      </c>
      <c r="C77" s="72">
        <v>1</v>
      </c>
      <c r="D77" s="71">
        <v>5</v>
      </c>
      <c r="E77" s="72">
        <v>1</v>
      </c>
      <c r="F77" s="73"/>
      <c r="G77" s="71">
        <f>B77-C77</f>
        <v>2</v>
      </c>
      <c r="H77" s="72">
        <f>D77-E77</f>
        <v>4</v>
      </c>
      <c r="I77" s="37">
        <f>IF(C77=0, "-", IF(G77/C77&lt;10, G77/C77, "&gt;999%"))</f>
        <v>2</v>
      </c>
      <c r="J77" s="38">
        <f>IF(E77=0, "-", IF(H77/E77&lt;10, H77/E77, "&gt;999%"))</f>
        <v>4</v>
      </c>
    </row>
    <row r="78" spans="1:10" x14ac:dyDescent="0.2">
      <c r="A78" s="177"/>
      <c r="B78" s="143"/>
      <c r="C78" s="144"/>
      <c r="D78" s="143"/>
      <c r="E78" s="144"/>
      <c r="F78" s="145"/>
      <c r="G78" s="143"/>
      <c r="H78" s="144"/>
      <c r="I78" s="151"/>
      <c r="J78" s="152"/>
    </row>
    <row r="79" spans="1:10" s="139" customFormat="1" x14ac:dyDescent="0.2">
      <c r="A79" s="159" t="s">
        <v>39</v>
      </c>
      <c r="B79" s="65"/>
      <c r="C79" s="66"/>
      <c r="D79" s="65"/>
      <c r="E79" s="66"/>
      <c r="F79" s="67"/>
      <c r="G79" s="65"/>
      <c r="H79" s="66"/>
      <c r="I79" s="20"/>
      <c r="J79" s="21"/>
    </row>
    <row r="80" spans="1:10" x14ac:dyDescent="0.2">
      <c r="A80" s="158" t="s">
        <v>517</v>
      </c>
      <c r="B80" s="65">
        <v>0</v>
      </c>
      <c r="C80" s="66">
        <v>3</v>
      </c>
      <c r="D80" s="65">
        <v>5</v>
      </c>
      <c r="E80" s="66">
        <v>5</v>
      </c>
      <c r="F80" s="67"/>
      <c r="G80" s="65">
        <f>B80-C80</f>
        <v>-3</v>
      </c>
      <c r="H80" s="66">
        <f>D80-E80</f>
        <v>0</v>
      </c>
      <c r="I80" s="20">
        <f>IF(C80=0, "-", IF(G80/C80&lt;10, G80/C80, "&gt;999%"))</f>
        <v>-1</v>
      </c>
      <c r="J80" s="21">
        <f>IF(E80=0, "-", IF(H80/E80&lt;10, H80/E80, "&gt;999%"))</f>
        <v>0</v>
      </c>
    </row>
    <row r="81" spans="1:10" s="160" customFormat="1" x14ac:dyDescent="0.2">
      <c r="A81" s="178" t="s">
        <v>596</v>
      </c>
      <c r="B81" s="71">
        <v>0</v>
      </c>
      <c r="C81" s="72">
        <v>3</v>
      </c>
      <c r="D81" s="71">
        <v>5</v>
      </c>
      <c r="E81" s="72">
        <v>5</v>
      </c>
      <c r="F81" s="73"/>
      <c r="G81" s="71">
        <f>B81-C81</f>
        <v>-3</v>
      </c>
      <c r="H81" s="72">
        <f>D81-E81</f>
        <v>0</v>
      </c>
      <c r="I81" s="37">
        <f>IF(C81=0, "-", IF(G81/C81&lt;10, G81/C81, "&gt;999%"))</f>
        <v>-1</v>
      </c>
      <c r="J81" s="38">
        <f>IF(E81=0, "-", IF(H81/E81&lt;10, H81/E81, "&gt;999%"))</f>
        <v>0</v>
      </c>
    </row>
    <row r="82" spans="1:10" x14ac:dyDescent="0.2">
      <c r="A82" s="177"/>
      <c r="B82" s="143"/>
      <c r="C82" s="144"/>
      <c r="D82" s="143"/>
      <c r="E82" s="144"/>
      <c r="F82" s="145"/>
      <c r="G82" s="143"/>
      <c r="H82" s="144"/>
      <c r="I82" s="151"/>
      <c r="J82" s="152"/>
    </row>
    <row r="83" spans="1:10" s="139" customFormat="1" x14ac:dyDescent="0.2">
      <c r="A83" s="159" t="s">
        <v>40</v>
      </c>
      <c r="B83" s="65"/>
      <c r="C83" s="66"/>
      <c r="D83" s="65"/>
      <c r="E83" s="66"/>
      <c r="F83" s="67"/>
      <c r="G83" s="65"/>
      <c r="H83" s="66"/>
      <c r="I83" s="20"/>
      <c r="J83" s="21"/>
    </row>
    <row r="84" spans="1:10" x14ac:dyDescent="0.2">
      <c r="A84" s="158" t="s">
        <v>518</v>
      </c>
      <c r="B84" s="65">
        <v>0</v>
      </c>
      <c r="C84" s="66">
        <v>0</v>
      </c>
      <c r="D84" s="65">
        <v>2</v>
      </c>
      <c r="E84" s="66">
        <v>0</v>
      </c>
      <c r="F84" s="67"/>
      <c r="G84" s="65">
        <f>B84-C84</f>
        <v>0</v>
      </c>
      <c r="H84" s="66">
        <f>D84-E84</f>
        <v>2</v>
      </c>
      <c r="I84" s="20" t="str">
        <f>IF(C84=0, "-", IF(G84/C84&lt;10, G84/C84, "&gt;999%"))</f>
        <v>-</v>
      </c>
      <c r="J84" s="21" t="str">
        <f>IF(E84=0, "-", IF(H84/E84&lt;10, H84/E84, "&gt;999%"))</f>
        <v>-</v>
      </c>
    </row>
    <row r="85" spans="1:10" s="160" customFormat="1" x14ac:dyDescent="0.2">
      <c r="A85" s="178" t="s">
        <v>597</v>
      </c>
      <c r="B85" s="71">
        <v>0</v>
      </c>
      <c r="C85" s="72">
        <v>0</v>
      </c>
      <c r="D85" s="71">
        <v>2</v>
      </c>
      <c r="E85" s="72">
        <v>0</v>
      </c>
      <c r="F85" s="73"/>
      <c r="G85" s="71">
        <f>B85-C85</f>
        <v>0</v>
      </c>
      <c r="H85" s="72">
        <f>D85-E85</f>
        <v>2</v>
      </c>
      <c r="I85" s="37" t="str">
        <f>IF(C85=0, "-", IF(G85/C85&lt;10, G85/C85, "&gt;999%"))</f>
        <v>-</v>
      </c>
      <c r="J85" s="38" t="str">
        <f>IF(E85=0, "-", IF(H85/E85&lt;10, H85/E85, "&gt;999%"))</f>
        <v>-</v>
      </c>
    </row>
    <row r="86" spans="1:10" x14ac:dyDescent="0.2">
      <c r="A86" s="177"/>
      <c r="B86" s="143"/>
      <c r="C86" s="144"/>
      <c r="D86" s="143"/>
      <c r="E86" s="144"/>
      <c r="F86" s="145"/>
      <c r="G86" s="143"/>
      <c r="H86" s="144"/>
      <c r="I86" s="151"/>
      <c r="J86" s="152"/>
    </row>
    <row r="87" spans="1:10" s="139" customFormat="1" x14ac:dyDescent="0.2">
      <c r="A87" s="159" t="s">
        <v>41</v>
      </c>
      <c r="B87" s="65"/>
      <c r="C87" s="66"/>
      <c r="D87" s="65"/>
      <c r="E87" s="66"/>
      <c r="F87" s="67"/>
      <c r="G87" s="65"/>
      <c r="H87" s="66"/>
      <c r="I87" s="20"/>
      <c r="J87" s="21"/>
    </row>
    <row r="88" spans="1:10" x14ac:dyDescent="0.2">
      <c r="A88" s="158" t="s">
        <v>314</v>
      </c>
      <c r="B88" s="65">
        <v>3</v>
      </c>
      <c r="C88" s="66">
        <v>3</v>
      </c>
      <c r="D88" s="65">
        <v>7</v>
      </c>
      <c r="E88" s="66">
        <v>8</v>
      </c>
      <c r="F88" s="67"/>
      <c r="G88" s="65">
        <f>B88-C88</f>
        <v>0</v>
      </c>
      <c r="H88" s="66">
        <f>D88-E88</f>
        <v>-1</v>
      </c>
      <c r="I88" s="20">
        <f>IF(C88=0, "-", IF(G88/C88&lt;10, G88/C88, "&gt;999%"))</f>
        <v>0</v>
      </c>
      <c r="J88" s="21">
        <f>IF(E88=0, "-", IF(H88/E88&lt;10, H88/E88, "&gt;999%"))</f>
        <v>-0.125</v>
      </c>
    </row>
    <row r="89" spans="1:10" s="160" customFormat="1" x14ac:dyDescent="0.2">
      <c r="A89" s="178" t="s">
        <v>598</v>
      </c>
      <c r="B89" s="71">
        <v>3</v>
      </c>
      <c r="C89" s="72">
        <v>3</v>
      </c>
      <c r="D89" s="71">
        <v>7</v>
      </c>
      <c r="E89" s="72">
        <v>8</v>
      </c>
      <c r="F89" s="73"/>
      <c r="G89" s="71">
        <f>B89-C89</f>
        <v>0</v>
      </c>
      <c r="H89" s="72">
        <f>D89-E89</f>
        <v>-1</v>
      </c>
      <c r="I89" s="37">
        <f>IF(C89=0, "-", IF(G89/C89&lt;10, G89/C89, "&gt;999%"))</f>
        <v>0</v>
      </c>
      <c r="J89" s="38">
        <f>IF(E89=0, "-", IF(H89/E89&lt;10, H89/E89, "&gt;999%"))</f>
        <v>-0.125</v>
      </c>
    </row>
    <row r="90" spans="1:10" x14ac:dyDescent="0.2">
      <c r="A90" s="177"/>
      <c r="B90" s="143"/>
      <c r="C90" s="144"/>
      <c r="D90" s="143"/>
      <c r="E90" s="144"/>
      <c r="F90" s="145"/>
      <c r="G90" s="143"/>
      <c r="H90" s="144"/>
      <c r="I90" s="151"/>
      <c r="J90" s="152"/>
    </row>
    <row r="91" spans="1:10" s="139" customFormat="1" x14ac:dyDescent="0.2">
      <c r="A91" s="159" t="s">
        <v>42</v>
      </c>
      <c r="B91" s="65"/>
      <c r="C91" s="66"/>
      <c r="D91" s="65"/>
      <c r="E91" s="66"/>
      <c r="F91" s="67"/>
      <c r="G91" s="65"/>
      <c r="H91" s="66"/>
      <c r="I91" s="20"/>
      <c r="J91" s="21"/>
    </row>
    <row r="92" spans="1:10" x14ac:dyDescent="0.2">
      <c r="A92" s="158" t="s">
        <v>192</v>
      </c>
      <c r="B92" s="65">
        <v>4</v>
      </c>
      <c r="C92" s="66">
        <v>5</v>
      </c>
      <c r="D92" s="65">
        <v>11</v>
      </c>
      <c r="E92" s="66">
        <v>16</v>
      </c>
      <c r="F92" s="67"/>
      <c r="G92" s="65">
        <f>B92-C92</f>
        <v>-1</v>
      </c>
      <c r="H92" s="66">
        <f>D92-E92</f>
        <v>-5</v>
      </c>
      <c r="I92" s="20">
        <f>IF(C92=0, "-", IF(G92/C92&lt;10, G92/C92, "&gt;999%"))</f>
        <v>-0.2</v>
      </c>
      <c r="J92" s="21">
        <f>IF(E92=0, "-", IF(H92/E92&lt;10, H92/E92, "&gt;999%"))</f>
        <v>-0.3125</v>
      </c>
    </row>
    <row r="93" spans="1:10" s="160" customFormat="1" x14ac:dyDescent="0.2">
      <c r="A93" s="178" t="s">
        <v>599</v>
      </c>
      <c r="B93" s="71">
        <v>4</v>
      </c>
      <c r="C93" s="72">
        <v>5</v>
      </c>
      <c r="D93" s="71">
        <v>11</v>
      </c>
      <c r="E93" s="72">
        <v>16</v>
      </c>
      <c r="F93" s="73"/>
      <c r="G93" s="71">
        <f>B93-C93</f>
        <v>-1</v>
      </c>
      <c r="H93" s="72">
        <f>D93-E93</f>
        <v>-5</v>
      </c>
      <c r="I93" s="37">
        <f>IF(C93=0, "-", IF(G93/C93&lt;10, G93/C93, "&gt;999%"))</f>
        <v>-0.2</v>
      </c>
      <c r="J93" s="38">
        <f>IF(E93=0, "-", IF(H93/E93&lt;10, H93/E93, "&gt;999%"))</f>
        <v>-0.3125</v>
      </c>
    </row>
    <row r="94" spans="1:10" x14ac:dyDescent="0.2">
      <c r="A94" s="177"/>
      <c r="B94" s="143"/>
      <c r="C94" s="144"/>
      <c r="D94" s="143"/>
      <c r="E94" s="144"/>
      <c r="F94" s="145"/>
      <c r="G94" s="143"/>
      <c r="H94" s="144"/>
      <c r="I94" s="151"/>
      <c r="J94" s="152"/>
    </row>
    <row r="95" spans="1:10" s="139" customFormat="1" x14ac:dyDescent="0.2">
      <c r="A95" s="159" t="s">
        <v>43</v>
      </c>
      <c r="B95" s="65"/>
      <c r="C95" s="66"/>
      <c r="D95" s="65"/>
      <c r="E95" s="66"/>
      <c r="F95" s="67"/>
      <c r="G95" s="65"/>
      <c r="H95" s="66"/>
      <c r="I95" s="20"/>
      <c r="J95" s="21"/>
    </row>
    <row r="96" spans="1:10" x14ac:dyDescent="0.2">
      <c r="A96" s="158" t="s">
        <v>495</v>
      </c>
      <c r="B96" s="65">
        <v>2</v>
      </c>
      <c r="C96" s="66">
        <v>15</v>
      </c>
      <c r="D96" s="65">
        <v>8</v>
      </c>
      <c r="E96" s="66">
        <v>31</v>
      </c>
      <c r="F96" s="67"/>
      <c r="G96" s="65">
        <f>B96-C96</f>
        <v>-13</v>
      </c>
      <c r="H96" s="66">
        <f>D96-E96</f>
        <v>-23</v>
      </c>
      <c r="I96" s="20">
        <f>IF(C96=0, "-", IF(G96/C96&lt;10, G96/C96, "&gt;999%"))</f>
        <v>-0.8666666666666667</v>
      </c>
      <c r="J96" s="21">
        <f>IF(E96=0, "-", IF(H96/E96&lt;10, H96/E96, "&gt;999%"))</f>
        <v>-0.74193548387096775</v>
      </c>
    </row>
    <row r="97" spans="1:10" s="160" customFormat="1" x14ac:dyDescent="0.2">
      <c r="A97" s="178" t="s">
        <v>600</v>
      </c>
      <c r="B97" s="71">
        <v>2</v>
      </c>
      <c r="C97" s="72">
        <v>15</v>
      </c>
      <c r="D97" s="71">
        <v>8</v>
      </c>
      <c r="E97" s="72">
        <v>31</v>
      </c>
      <c r="F97" s="73"/>
      <c r="G97" s="71">
        <f>B97-C97</f>
        <v>-13</v>
      </c>
      <c r="H97" s="72">
        <f>D97-E97</f>
        <v>-23</v>
      </c>
      <c r="I97" s="37">
        <f>IF(C97=0, "-", IF(G97/C97&lt;10, G97/C97, "&gt;999%"))</f>
        <v>-0.8666666666666667</v>
      </c>
      <c r="J97" s="38">
        <f>IF(E97=0, "-", IF(H97/E97&lt;10, H97/E97, "&gt;999%"))</f>
        <v>-0.74193548387096775</v>
      </c>
    </row>
    <row r="98" spans="1:10" x14ac:dyDescent="0.2">
      <c r="A98" s="177"/>
      <c r="B98" s="143"/>
      <c r="C98" s="144"/>
      <c r="D98" s="143"/>
      <c r="E98" s="144"/>
      <c r="F98" s="145"/>
      <c r="G98" s="143"/>
      <c r="H98" s="144"/>
      <c r="I98" s="151"/>
      <c r="J98" s="152"/>
    </row>
    <row r="99" spans="1:10" s="139" customFormat="1" x14ac:dyDescent="0.2">
      <c r="A99" s="159" t="s">
        <v>44</v>
      </c>
      <c r="B99" s="65"/>
      <c r="C99" s="66"/>
      <c r="D99" s="65"/>
      <c r="E99" s="66"/>
      <c r="F99" s="67"/>
      <c r="G99" s="65"/>
      <c r="H99" s="66"/>
      <c r="I99" s="20"/>
      <c r="J99" s="21"/>
    </row>
    <row r="100" spans="1:10" x14ac:dyDescent="0.2">
      <c r="A100" s="158" t="s">
        <v>318</v>
      </c>
      <c r="B100" s="65">
        <v>0</v>
      </c>
      <c r="C100" s="66">
        <v>0</v>
      </c>
      <c r="D100" s="65">
        <v>0</v>
      </c>
      <c r="E100" s="66">
        <v>1</v>
      </c>
      <c r="F100" s="67"/>
      <c r="G100" s="65">
        <f t="shared" ref="G100:G113" si="8">B100-C100</f>
        <v>0</v>
      </c>
      <c r="H100" s="66">
        <f t="shared" ref="H100:H113" si="9">D100-E100</f>
        <v>-1</v>
      </c>
      <c r="I100" s="20" t="str">
        <f t="shared" ref="I100:I113" si="10">IF(C100=0, "-", IF(G100/C100&lt;10, G100/C100, "&gt;999%"))</f>
        <v>-</v>
      </c>
      <c r="J100" s="21">
        <f t="shared" ref="J100:J113" si="11">IF(E100=0, "-", IF(H100/E100&lt;10, H100/E100, "&gt;999%"))</f>
        <v>-1</v>
      </c>
    </row>
    <row r="101" spans="1:10" x14ac:dyDescent="0.2">
      <c r="A101" s="158" t="s">
        <v>394</v>
      </c>
      <c r="B101" s="65">
        <v>0</v>
      </c>
      <c r="C101" s="66">
        <v>0</v>
      </c>
      <c r="D101" s="65">
        <v>0</v>
      </c>
      <c r="E101" s="66">
        <v>1</v>
      </c>
      <c r="F101" s="67"/>
      <c r="G101" s="65">
        <f t="shared" si="8"/>
        <v>0</v>
      </c>
      <c r="H101" s="66">
        <f t="shared" si="9"/>
        <v>-1</v>
      </c>
      <c r="I101" s="20" t="str">
        <f t="shared" si="10"/>
        <v>-</v>
      </c>
      <c r="J101" s="21">
        <f t="shared" si="11"/>
        <v>-1</v>
      </c>
    </row>
    <row r="102" spans="1:10" x14ac:dyDescent="0.2">
      <c r="A102" s="158" t="s">
        <v>361</v>
      </c>
      <c r="B102" s="65">
        <v>8</v>
      </c>
      <c r="C102" s="66">
        <v>32</v>
      </c>
      <c r="D102" s="65">
        <v>36</v>
      </c>
      <c r="E102" s="66">
        <v>72</v>
      </c>
      <c r="F102" s="67"/>
      <c r="G102" s="65">
        <f t="shared" si="8"/>
        <v>-24</v>
      </c>
      <c r="H102" s="66">
        <f t="shared" si="9"/>
        <v>-36</v>
      </c>
      <c r="I102" s="20">
        <f t="shared" si="10"/>
        <v>-0.75</v>
      </c>
      <c r="J102" s="21">
        <f t="shared" si="11"/>
        <v>-0.5</v>
      </c>
    </row>
    <row r="103" spans="1:10" x14ac:dyDescent="0.2">
      <c r="A103" s="158" t="s">
        <v>395</v>
      </c>
      <c r="B103" s="65">
        <v>33</v>
      </c>
      <c r="C103" s="66">
        <v>83</v>
      </c>
      <c r="D103" s="65">
        <v>185</v>
      </c>
      <c r="E103" s="66">
        <v>213</v>
      </c>
      <c r="F103" s="67"/>
      <c r="G103" s="65">
        <f t="shared" si="8"/>
        <v>-50</v>
      </c>
      <c r="H103" s="66">
        <f t="shared" si="9"/>
        <v>-28</v>
      </c>
      <c r="I103" s="20">
        <f t="shared" si="10"/>
        <v>-0.60240963855421692</v>
      </c>
      <c r="J103" s="21">
        <f t="shared" si="11"/>
        <v>-0.13145539906103287</v>
      </c>
    </row>
    <row r="104" spans="1:10" x14ac:dyDescent="0.2">
      <c r="A104" s="158" t="s">
        <v>195</v>
      </c>
      <c r="B104" s="65">
        <v>0</v>
      </c>
      <c r="C104" s="66">
        <v>4</v>
      </c>
      <c r="D104" s="65">
        <v>0</v>
      </c>
      <c r="E104" s="66">
        <v>10</v>
      </c>
      <c r="F104" s="67"/>
      <c r="G104" s="65">
        <f t="shared" si="8"/>
        <v>-4</v>
      </c>
      <c r="H104" s="66">
        <f t="shared" si="9"/>
        <v>-10</v>
      </c>
      <c r="I104" s="20">
        <f t="shared" si="10"/>
        <v>-1</v>
      </c>
      <c r="J104" s="21">
        <f t="shared" si="11"/>
        <v>-1</v>
      </c>
    </row>
    <row r="105" spans="1:10" x14ac:dyDescent="0.2">
      <c r="A105" s="158" t="s">
        <v>210</v>
      </c>
      <c r="B105" s="65">
        <v>1</v>
      </c>
      <c r="C105" s="66">
        <v>12</v>
      </c>
      <c r="D105" s="65">
        <v>2</v>
      </c>
      <c r="E105" s="66">
        <v>29</v>
      </c>
      <c r="F105" s="67"/>
      <c r="G105" s="65">
        <f t="shared" si="8"/>
        <v>-11</v>
      </c>
      <c r="H105" s="66">
        <f t="shared" si="9"/>
        <v>-27</v>
      </c>
      <c r="I105" s="20">
        <f t="shared" si="10"/>
        <v>-0.91666666666666663</v>
      </c>
      <c r="J105" s="21">
        <f t="shared" si="11"/>
        <v>-0.93103448275862066</v>
      </c>
    </row>
    <row r="106" spans="1:10" x14ac:dyDescent="0.2">
      <c r="A106" s="158" t="s">
        <v>233</v>
      </c>
      <c r="B106" s="65">
        <v>0</v>
      </c>
      <c r="C106" s="66">
        <v>0</v>
      </c>
      <c r="D106" s="65">
        <v>0</v>
      </c>
      <c r="E106" s="66">
        <v>2</v>
      </c>
      <c r="F106" s="67"/>
      <c r="G106" s="65">
        <f t="shared" si="8"/>
        <v>0</v>
      </c>
      <c r="H106" s="66">
        <f t="shared" si="9"/>
        <v>-2</v>
      </c>
      <c r="I106" s="20" t="str">
        <f t="shared" si="10"/>
        <v>-</v>
      </c>
      <c r="J106" s="21">
        <f t="shared" si="11"/>
        <v>-1</v>
      </c>
    </row>
    <row r="107" spans="1:10" x14ac:dyDescent="0.2">
      <c r="A107" s="158" t="s">
        <v>291</v>
      </c>
      <c r="B107" s="65">
        <v>15</v>
      </c>
      <c r="C107" s="66">
        <v>19</v>
      </c>
      <c r="D107" s="65">
        <v>32</v>
      </c>
      <c r="E107" s="66">
        <v>37</v>
      </c>
      <c r="F107" s="67"/>
      <c r="G107" s="65">
        <f t="shared" si="8"/>
        <v>-4</v>
      </c>
      <c r="H107" s="66">
        <f t="shared" si="9"/>
        <v>-5</v>
      </c>
      <c r="I107" s="20">
        <f t="shared" si="10"/>
        <v>-0.21052631578947367</v>
      </c>
      <c r="J107" s="21">
        <f t="shared" si="11"/>
        <v>-0.13513513513513514</v>
      </c>
    </row>
    <row r="108" spans="1:10" x14ac:dyDescent="0.2">
      <c r="A108" s="158" t="s">
        <v>319</v>
      </c>
      <c r="B108" s="65">
        <v>9</v>
      </c>
      <c r="C108" s="66">
        <v>29</v>
      </c>
      <c r="D108" s="65">
        <v>19</v>
      </c>
      <c r="E108" s="66">
        <v>63</v>
      </c>
      <c r="F108" s="67"/>
      <c r="G108" s="65">
        <f t="shared" si="8"/>
        <v>-20</v>
      </c>
      <c r="H108" s="66">
        <f t="shared" si="9"/>
        <v>-44</v>
      </c>
      <c r="I108" s="20">
        <f t="shared" si="10"/>
        <v>-0.68965517241379315</v>
      </c>
      <c r="J108" s="21">
        <f t="shared" si="11"/>
        <v>-0.69841269841269837</v>
      </c>
    </row>
    <row r="109" spans="1:10" x14ac:dyDescent="0.2">
      <c r="A109" s="158" t="s">
        <v>469</v>
      </c>
      <c r="B109" s="65">
        <v>25</v>
      </c>
      <c r="C109" s="66">
        <v>24</v>
      </c>
      <c r="D109" s="65">
        <v>76</v>
      </c>
      <c r="E109" s="66">
        <v>87</v>
      </c>
      <c r="F109" s="67"/>
      <c r="G109" s="65">
        <f t="shared" si="8"/>
        <v>1</v>
      </c>
      <c r="H109" s="66">
        <f t="shared" si="9"/>
        <v>-11</v>
      </c>
      <c r="I109" s="20">
        <f t="shared" si="10"/>
        <v>4.1666666666666664E-2</v>
      </c>
      <c r="J109" s="21">
        <f t="shared" si="11"/>
        <v>-0.12643678160919541</v>
      </c>
    </row>
    <row r="110" spans="1:10" x14ac:dyDescent="0.2">
      <c r="A110" s="158" t="s">
        <v>479</v>
      </c>
      <c r="B110" s="65">
        <v>251</v>
      </c>
      <c r="C110" s="66">
        <v>377</v>
      </c>
      <c r="D110" s="65">
        <v>866</v>
      </c>
      <c r="E110" s="66">
        <v>1044</v>
      </c>
      <c r="F110" s="67"/>
      <c r="G110" s="65">
        <f t="shared" si="8"/>
        <v>-126</v>
      </c>
      <c r="H110" s="66">
        <f t="shared" si="9"/>
        <v>-178</v>
      </c>
      <c r="I110" s="20">
        <f t="shared" si="10"/>
        <v>-0.33421750663129973</v>
      </c>
      <c r="J110" s="21">
        <f t="shared" si="11"/>
        <v>-0.17049808429118773</v>
      </c>
    </row>
    <row r="111" spans="1:10" x14ac:dyDescent="0.2">
      <c r="A111" s="158" t="s">
        <v>458</v>
      </c>
      <c r="B111" s="65">
        <v>21</v>
      </c>
      <c r="C111" s="66">
        <v>30</v>
      </c>
      <c r="D111" s="65">
        <v>35</v>
      </c>
      <c r="E111" s="66">
        <v>89</v>
      </c>
      <c r="F111" s="67"/>
      <c r="G111" s="65">
        <f t="shared" si="8"/>
        <v>-9</v>
      </c>
      <c r="H111" s="66">
        <f t="shared" si="9"/>
        <v>-54</v>
      </c>
      <c r="I111" s="20">
        <f t="shared" si="10"/>
        <v>-0.3</v>
      </c>
      <c r="J111" s="21">
        <f t="shared" si="11"/>
        <v>-0.6067415730337079</v>
      </c>
    </row>
    <row r="112" spans="1:10" x14ac:dyDescent="0.2">
      <c r="A112" s="158" t="s">
        <v>496</v>
      </c>
      <c r="B112" s="65">
        <v>3</v>
      </c>
      <c r="C112" s="66">
        <v>16</v>
      </c>
      <c r="D112" s="65">
        <v>7</v>
      </c>
      <c r="E112" s="66">
        <v>36</v>
      </c>
      <c r="F112" s="67"/>
      <c r="G112" s="65">
        <f t="shared" si="8"/>
        <v>-13</v>
      </c>
      <c r="H112" s="66">
        <f t="shared" si="9"/>
        <v>-29</v>
      </c>
      <c r="I112" s="20">
        <f t="shared" si="10"/>
        <v>-0.8125</v>
      </c>
      <c r="J112" s="21">
        <f t="shared" si="11"/>
        <v>-0.80555555555555558</v>
      </c>
    </row>
    <row r="113" spans="1:10" s="160" customFormat="1" x14ac:dyDescent="0.2">
      <c r="A113" s="178" t="s">
        <v>601</v>
      </c>
      <c r="B113" s="71">
        <v>366</v>
      </c>
      <c r="C113" s="72">
        <v>626</v>
      </c>
      <c r="D113" s="71">
        <v>1258</v>
      </c>
      <c r="E113" s="72">
        <v>1684</v>
      </c>
      <c r="F113" s="73"/>
      <c r="G113" s="71">
        <f t="shared" si="8"/>
        <v>-260</v>
      </c>
      <c r="H113" s="72">
        <f t="shared" si="9"/>
        <v>-426</v>
      </c>
      <c r="I113" s="37">
        <f t="shared" si="10"/>
        <v>-0.41533546325878595</v>
      </c>
      <c r="J113" s="38">
        <f t="shared" si="11"/>
        <v>-0.25296912114014253</v>
      </c>
    </row>
    <row r="114" spans="1:10" x14ac:dyDescent="0.2">
      <c r="A114" s="177"/>
      <c r="B114" s="143"/>
      <c r="C114" s="144"/>
      <c r="D114" s="143"/>
      <c r="E114" s="144"/>
      <c r="F114" s="145"/>
      <c r="G114" s="143"/>
      <c r="H114" s="144"/>
      <c r="I114" s="151"/>
      <c r="J114" s="152"/>
    </row>
    <row r="115" spans="1:10" s="139" customFormat="1" x14ac:dyDescent="0.2">
      <c r="A115" s="159" t="s">
        <v>45</v>
      </c>
      <c r="B115" s="65"/>
      <c r="C115" s="66"/>
      <c r="D115" s="65"/>
      <c r="E115" s="66"/>
      <c r="F115" s="67"/>
      <c r="G115" s="65"/>
      <c r="H115" s="66"/>
      <c r="I115" s="20"/>
      <c r="J115" s="21"/>
    </row>
    <row r="116" spans="1:10" x14ac:dyDescent="0.2">
      <c r="A116" s="158" t="s">
        <v>519</v>
      </c>
      <c r="B116" s="65">
        <v>10</v>
      </c>
      <c r="C116" s="66">
        <v>4</v>
      </c>
      <c r="D116" s="65">
        <v>18</v>
      </c>
      <c r="E116" s="66">
        <v>9</v>
      </c>
      <c r="F116" s="67"/>
      <c r="G116" s="65">
        <f>B116-C116</f>
        <v>6</v>
      </c>
      <c r="H116" s="66">
        <f>D116-E116</f>
        <v>9</v>
      </c>
      <c r="I116" s="20">
        <f>IF(C116=0, "-", IF(G116/C116&lt;10, G116/C116, "&gt;999%"))</f>
        <v>1.5</v>
      </c>
      <c r="J116" s="21">
        <f>IF(E116=0, "-", IF(H116/E116&lt;10, H116/E116, "&gt;999%"))</f>
        <v>1</v>
      </c>
    </row>
    <row r="117" spans="1:10" s="160" customFormat="1" x14ac:dyDescent="0.2">
      <c r="A117" s="178" t="s">
        <v>602</v>
      </c>
      <c r="B117" s="71">
        <v>10</v>
      </c>
      <c r="C117" s="72">
        <v>4</v>
      </c>
      <c r="D117" s="71">
        <v>18</v>
      </c>
      <c r="E117" s="72">
        <v>9</v>
      </c>
      <c r="F117" s="73"/>
      <c r="G117" s="71">
        <f>B117-C117</f>
        <v>6</v>
      </c>
      <c r="H117" s="72">
        <f>D117-E117</f>
        <v>9</v>
      </c>
      <c r="I117" s="37">
        <f>IF(C117=0, "-", IF(G117/C117&lt;10, G117/C117, "&gt;999%"))</f>
        <v>1.5</v>
      </c>
      <c r="J117" s="38">
        <f>IF(E117=0, "-", IF(H117/E117&lt;10, H117/E117, "&gt;999%"))</f>
        <v>1</v>
      </c>
    </row>
    <row r="118" spans="1:10" x14ac:dyDescent="0.2">
      <c r="A118" s="177"/>
      <c r="B118" s="143"/>
      <c r="C118" s="144"/>
      <c r="D118" s="143"/>
      <c r="E118" s="144"/>
      <c r="F118" s="145"/>
      <c r="G118" s="143"/>
      <c r="H118" s="144"/>
      <c r="I118" s="151"/>
      <c r="J118" s="152"/>
    </row>
    <row r="119" spans="1:10" s="139" customFormat="1" x14ac:dyDescent="0.2">
      <c r="A119" s="159" t="s">
        <v>46</v>
      </c>
      <c r="B119" s="65"/>
      <c r="C119" s="66"/>
      <c r="D119" s="65"/>
      <c r="E119" s="66"/>
      <c r="F119" s="67"/>
      <c r="G119" s="65"/>
      <c r="H119" s="66"/>
      <c r="I119" s="20"/>
      <c r="J119" s="21"/>
    </row>
    <row r="120" spans="1:10" x14ac:dyDescent="0.2">
      <c r="A120" s="158" t="s">
        <v>497</v>
      </c>
      <c r="B120" s="65">
        <v>42</v>
      </c>
      <c r="C120" s="66">
        <v>27</v>
      </c>
      <c r="D120" s="65">
        <v>108</v>
      </c>
      <c r="E120" s="66">
        <v>79</v>
      </c>
      <c r="F120" s="67"/>
      <c r="G120" s="65">
        <f>B120-C120</f>
        <v>15</v>
      </c>
      <c r="H120" s="66">
        <f>D120-E120</f>
        <v>29</v>
      </c>
      <c r="I120" s="20">
        <f>IF(C120=0, "-", IF(G120/C120&lt;10, G120/C120, "&gt;999%"))</f>
        <v>0.55555555555555558</v>
      </c>
      <c r="J120" s="21">
        <f>IF(E120=0, "-", IF(H120/E120&lt;10, H120/E120, "&gt;999%"))</f>
        <v>0.36708860759493672</v>
      </c>
    </row>
    <row r="121" spans="1:10" x14ac:dyDescent="0.2">
      <c r="A121" s="158" t="s">
        <v>508</v>
      </c>
      <c r="B121" s="65">
        <v>3</v>
      </c>
      <c r="C121" s="66">
        <v>8</v>
      </c>
      <c r="D121" s="65">
        <v>13</v>
      </c>
      <c r="E121" s="66">
        <v>15</v>
      </c>
      <c r="F121" s="67"/>
      <c r="G121" s="65">
        <f>B121-C121</f>
        <v>-5</v>
      </c>
      <c r="H121" s="66">
        <f>D121-E121</f>
        <v>-2</v>
      </c>
      <c r="I121" s="20">
        <f>IF(C121=0, "-", IF(G121/C121&lt;10, G121/C121, "&gt;999%"))</f>
        <v>-0.625</v>
      </c>
      <c r="J121" s="21">
        <f>IF(E121=0, "-", IF(H121/E121&lt;10, H121/E121, "&gt;999%"))</f>
        <v>-0.13333333333333333</v>
      </c>
    </row>
    <row r="122" spans="1:10" x14ac:dyDescent="0.2">
      <c r="A122" s="158" t="s">
        <v>520</v>
      </c>
      <c r="B122" s="65">
        <v>7</v>
      </c>
      <c r="C122" s="66">
        <v>1</v>
      </c>
      <c r="D122" s="65">
        <v>17</v>
      </c>
      <c r="E122" s="66">
        <v>4</v>
      </c>
      <c r="F122" s="67"/>
      <c r="G122" s="65">
        <f>B122-C122</f>
        <v>6</v>
      </c>
      <c r="H122" s="66">
        <f>D122-E122</f>
        <v>13</v>
      </c>
      <c r="I122" s="20">
        <f>IF(C122=0, "-", IF(G122/C122&lt;10, G122/C122, "&gt;999%"))</f>
        <v>6</v>
      </c>
      <c r="J122" s="21">
        <f>IF(E122=0, "-", IF(H122/E122&lt;10, H122/E122, "&gt;999%"))</f>
        <v>3.25</v>
      </c>
    </row>
    <row r="123" spans="1:10" s="160" customFormat="1" x14ac:dyDescent="0.2">
      <c r="A123" s="178" t="s">
        <v>603</v>
      </c>
      <c r="B123" s="71">
        <v>52</v>
      </c>
      <c r="C123" s="72">
        <v>36</v>
      </c>
      <c r="D123" s="71">
        <v>138</v>
      </c>
      <c r="E123" s="72">
        <v>98</v>
      </c>
      <c r="F123" s="73"/>
      <c r="G123" s="71">
        <f>B123-C123</f>
        <v>16</v>
      </c>
      <c r="H123" s="72">
        <f>D123-E123</f>
        <v>40</v>
      </c>
      <c r="I123" s="37">
        <f>IF(C123=0, "-", IF(G123/C123&lt;10, G123/C123, "&gt;999%"))</f>
        <v>0.44444444444444442</v>
      </c>
      <c r="J123" s="38">
        <f>IF(E123=0, "-", IF(H123/E123&lt;10, H123/E123, "&gt;999%"))</f>
        <v>0.40816326530612246</v>
      </c>
    </row>
    <row r="124" spans="1:10" x14ac:dyDescent="0.2">
      <c r="A124" s="177"/>
      <c r="B124" s="143"/>
      <c r="C124" s="144"/>
      <c r="D124" s="143"/>
      <c r="E124" s="144"/>
      <c r="F124" s="145"/>
      <c r="G124" s="143"/>
      <c r="H124" s="144"/>
      <c r="I124" s="151"/>
      <c r="J124" s="152"/>
    </row>
    <row r="125" spans="1:10" s="139" customFormat="1" x14ac:dyDescent="0.2">
      <c r="A125" s="159" t="s">
        <v>47</v>
      </c>
      <c r="B125" s="65"/>
      <c r="C125" s="66"/>
      <c r="D125" s="65"/>
      <c r="E125" s="66"/>
      <c r="F125" s="67"/>
      <c r="G125" s="65"/>
      <c r="H125" s="66"/>
      <c r="I125" s="20"/>
      <c r="J125" s="21"/>
    </row>
    <row r="126" spans="1:10" x14ac:dyDescent="0.2">
      <c r="A126" s="158" t="s">
        <v>249</v>
      </c>
      <c r="B126" s="65">
        <v>0</v>
      </c>
      <c r="C126" s="66">
        <v>1</v>
      </c>
      <c r="D126" s="65">
        <v>1</v>
      </c>
      <c r="E126" s="66">
        <v>1</v>
      </c>
      <c r="F126" s="67"/>
      <c r="G126" s="65">
        <f>B126-C126</f>
        <v>-1</v>
      </c>
      <c r="H126" s="66">
        <f>D126-E126</f>
        <v>0</v>
      </c>
      <c r="I126" s="20">
        <f>IF(C126=0, "-", IF(G126/C126&lt;10, G126/C126, "&gt;999%"))</f>
        <v>-1</v>
      </c>
      <c r="J126" s="21">
        <f>IF(E126=0, "-", IF(H126/E126&lt;10, H126/E126, "&gt;999%"))</f>
        <v>0</v>
      </c>
    </row>
    <row r="127" spans="1:10" x14ac:dyDescent="0.2">
      <c r="A127" s="158" t="s">
        <v>383</v>
      </c>
      <c r="B127" s="65">
        <v>1</v>
      </c>
      <c r="C127" s="66">
        <v>0</v>
      </c>
      <c r="D127" s="65">
        <v>10</v>
      </c>
      <c r="E127" s="66">
        <v>0</v>
      </c>
      <c r="F127" s="67"/>
      <c r="G127" s="65">
        <f>B127-C127</f>
        <v>1</v>
      </c>
      <c r="H127" s="66">
        <f>D127-E127</f>
        <v>10</v>
      </c>
      <c r="I127" s="20" t="str">
        <f>IF(C127=0, "-", IF(G127/C127&lt;10, G127/C127, "&gt;999%"))</f>
        <v>-</v>
      </c>
      <c r="J127" s="21" t="str">
        <f>IF(E127=0, "-", IF(H127/E127&lt;10, H127/E127, "&gt;999%"))</f>
        <v>-</v>
      </c>
    </row>
    <row r="128" spans="1:10" x14ac:dyDescent="0.2">
      <c r="A128" s="158" t="s">
        <v>422</v>
      </c>
      <c r="B128" s="65">
        <v>0</v>
      </c>
      <c r="C128" s="66">
        <v>2</v>
      </c>
      <c r="D128" s="65">
        <v>0</v>
      </c>
      <c r="E128" s="66">
        <v>5</v>
      </c>
      <c r="F128" s="67"/>
      <c r="G128" s="65">
        <f>B128-C128</f>
        <v>-2</v>
      </c>
      <c r="H128" s="66">
        <f>D128-E128</f>
        <v>-5</v>
      </c>
      <c r="I128" s="20">
        <f>IF(C128=0, "-", IF(G128/C128&lt;10, G128/C128, "&gt;999%"))</f>
        <v>-1</v>
      </c>
      <c r="J128" s="21">
        <f>IF(E128=0, "-", IF(H128/E128&lt;10, H128/E128, "&gt;999%"))</f>
        <v>-1</v>
      </c>
    </row>
    <row r="129" spans="1:10" s="160" customFormat="1" x14ac:dyDescent="0.2">
      <c r="A129" s="178" t="s">
        <v>604</v>
      </c>
      <c r="B129" s="71">
        <v>1</v>
      </c>
      <c r="C129" s="72">
        <v>3</v>
      </c>
      <c r="D129" s="71">
        <v>11</v>
      </c>
      <c r="E129" s="72">
        <v>6</v>
      </c>
      <c r="F129" s="73"/>
      <c r="G129" s="71">
        <f>B129-C129</f>
        <v>-2</v>
      </c>
      <c r="H129" s="72">
        <f>D129-E129</f>
        <v>5</v>
      </c>
      <c r="I129" s="37">
        <f>IF(C129=0, "-", IF(G129/C129&lt;10, G129/C129, "&gt;999%"))</f>
        <v>-0.66666666666666663</v>
      </c>
      <c r="J129" s="38">
        <f>IF(E129=0, "-", IF(H129/E129&lt;10, H129/E129, "&gt;999%"))</f>
        <v>0.83333333333333337</v>
      </c>
    </row>
    <row r="130" spans="1:10" x14ac:dyDescent="0.2">
      <c r="A130" s="177"/>
      <c r="B130" s="143"/>
      <c r="C130" s="144"/>
      <c r="D130" s="143"/>
      <c r="E130" s="144"/>
      <c r="F130" s="145"/>
      <c r="G130" s="143"/>
      <c r="H130" s="144"/>
      <c r="I130" s="151"/>
      <c r="J130" s="152"/>
    </row>
    <row r="131" spans="1:10" s="139" customFormat="1" x14ac:dyDescent="0.2">
      <c r="A131" s="159" t="s">
        <v>48</v>
      </c>
      <c r="B131" s="65"/>
      <c r="C131" s="66"/>
      <c r="D131" s="65"/>
      <c r="E131" s="66"/>
      <c r="F131" s="67"/>
      <c r="G131" s="65"/>
      <c r="H131" s="66"/>
      <c r="I131" s="20"/>
      <c r="J131" s="21"/>
    </row>
    <row r="132" spans="1:10" x14ac:dyDescent="0.2">
      <c r="A132" s="158" t="s">
        <v>330</v>
      </c>
      <c r="B132" s="65">
        <v>0</v>
      </c>
      <c r="C132" s="66">
        <v>38</v>
      </c>
      <c r="D132" s="65">
        <v>0</v>
      </c>
      <c r="E132" s="66">
        <v>78</v>
      </c>
      <c r="F132" s="67"/>
      <c r="G132" s="65">
        <f t="shared" ref="G132:G140" si="12">B132-C132</f>
        <v>-38</v>
      </c>
      <c r="H132" s="66">
        <f t="shared" ref="H132:H140" si="13">D132-E132</f>
        <v>-78</v>
      </c>
      <c r="I132" s="20">
        <f t="shared" ref="I132:I140" si="14">IF(C132=0, "-", IF(G132/C132&lt;10, G132/C132, "&gt;999%"))</f>
        <v>-1</v>
      </c>
      <c r="J132" s="21">
        <f t="shared" ref="J132:J140" si="15">IF(E132=0, "-", IF(H132/E132&lt;10, H132/E132, "&gt;999%"))</f>
        <v>-1</v>
      </c>
    </row>
    <row r="133" spans="1:10" x14ac:dyDescent="0.2">
      <c r="A133" s="158" t="s">
        <v>362</v>
      </c>
      <c r="B133" s="65">
        <v>6</v>
      </c>
      <c r="C133" s="66">
        <v>4</v>
      </c>
      <c r="D133" s="65">
        <v>43</v>
      </c>
      <c r="E133" s="66">
        <v>18</v>
      </c>
      <c r="F133" s="67"/>
      <c r="G133" s="65">
        <f t="shared" si="12"/>
        <v>2</v>
      </c>
      <c r="H133" s="66">
        <f t="shared" si="13"/>
        <v>25</v>
      </c>
      <c r="I133" s="20">
        <f t="shared" si="14"/>
        <v>0.5</v>
      </c>
      <c r="J133" s="21">
        <f t="shared" si="15"/>
        <v>1.3888888888888888</v>
      </c>
    </row>
    <row r="134" spans="1:10" x14ac:dyDescent="0.2">
      <c r="A134" s="158" t="s">
        <v>396</v>
      </c>
      <c r="B134" s="65">
        <v>0</v>
      </c>
      <c r="C134" s="66">
        <v>4</v>
      </c>
      <c r="D134" s="65">
        <v>0</v>
      </c>
      <c r="E134" s="66">
        <v>10</v>
      </c>
      <c r="F134" s="67"/>
      <c r="G134" s="65">
        <f t="shared" si="12"/>
        <v>-4</v>
      </c>
      <c r="H134" s="66">
        <f t="shared" si="13"/>
        <v>-10</v>
      </c>
      <c r="I134" s="20">
        <f t="shared" si="14"/>
        <v>-1</v>
      </c>
      <c r="J134" s="21">
        <f t="shared" si="15"/>
        <v>-1</v>
      </c>
    </row>
    <row r="135" spans="1:10" x14ac:dyDescent="0.2">
      <c r="A135" s="158" t="s">
        <v>331</v>
      </c>
      <c r="B135" s="65">
        <v>3</v>
      </c>
      <c r="C135" s="66">
        <v>0</v>
      </c>
      <c r="D135" s="65">
        <v>76</v>
      </c>
      <c r="E135" s="66">
        <v>0</v>
      </c>
      <c r="F135" s="67"/>
      <c r="G135" s="65">
        <f t="shared" si="12"/>
        <v>3</v>
      </c>
      <c r="H135" s="66">
        <f t="shared" si="13"/>
        <v>76</v>
      </c>
      <c r="I135" s="20" t="str">
        <f t="shared" si="14"/>
        <v>-</v>
      </c>
      <c r="J135" s="21" t="str">
        <f t="shared" si="15"/>
        <v>-</v>
      </c>
    </row>
    <row r="136" spans="1:10" x14ac:dyDescent="0.2">
      <c r="A136" s="158" t="s">
        <v>470</v>
      </c>
      <c r="B136" s="65">
        <v>0</v>
      </c>
      <c r="C136" s="66">
        <v>3</v>
      </c>
      <c r="D136" s="65">
        <v>0</v>
      </c>
      <c r="E136" s="66">
        <v>17</v>
      </c>
      <c r="F136" s="67"/>
      <c r="G136" s="65">
        <f t="shared" si="12"/>
        <v>-3</v>
      </c>
      <c r="H136" s="66">
        <f t="shared" si="13"/>
        <v>-17</v>
      </c>
      <c r="I136" s="20">
        <f t="shared" si="14"/>
        <v>-1</v>
      </c>
      <c r="J136" s="21">
        <f t="shared" si="15"/>
        <v>-1</v>
      </c>
    </row>
    <row r="137" spans="1:10" x14ac:dyDescent="0.2">
      <c r="A137" s="158" t="s">
        <v>480</v>
      </c>
      <c r="B137" s="65">
        <v>0</v>
      </c>
      <c r="C137" s="66">
        <v>7</v>
      </c>
      <c r="D137" s="65">
        <v>0</v>
      </c>
      <c r="E137" s="66">
        <v>11</v>
      </c>
      <c r="F137" s="67"/>
      <c r="G137" s="65">
        <f t="shared" si="12"/>
        <v>-7</v>
      </c>
      <c r="H137" s="66">
        <f t="shared" si="13"/>
        <v>-11</v>
      </c>
      <c r="I137" s="20">
        <f t="shared" si="14"/>
        <v>-1</v>
      </c>
      <c r="J137" s="21">
        <f t="shared" si="15"/>
        <v>-1</v>
      </c>
    </row>
    <row r="138" spans="1:10" x14ac:dyDescent="0.2">
      <c r="A138" s="158" t="s">
        <v>471</v>
      </c>
      <c r="B138" s="65">
        <v>0</v>
      </c>
      <c r="C138" s="66">
        <v>0</v>
      </c>
      <c r="D138" s="65">
        <v>11</v>
      </c>
      <c r="E138" s="66">
        <v>0</v>
      </c>
      <c r="F138" s="67"/>
      <c r="G138" s="65">
        <f t="shared" si="12"/>
        <v>0</v>
      </c>
      <c r="H138" s="66">
        <f t="shared" si="13"/>
        <v>11</v>
      </c>
      <c r="I138" s="20" t="str">
        <f t="shared" si="14"/>
        <v>-</v>
      </c>
      <c r="J138" s="21" t="str">
        <f t="shared" si="15"/>
        <v>-</v>
      </c>
    </row>
    <row r="139" spans="1:10" x14ac:dyDescent="0.2">
      <c r="A139" s="158" t="s">
        <v>481</v>
      </c>
      <c r="B139" s="65">
        <v>8</v>
      </c>
      <c r="C139" s="66">
        <v>12</v>
      </c>
      <c r="D139" s="65">
        <v>24</v>
      </c>
      <c r="E139" s="66">
        <v>55</v>
      </c>
      <c r="F139" s="67"/>
      <c r="G139" s="65">
        <f t="shared" si="12"/>
        <v>-4</v>
      </c>
      <c r="H139" s="66">
        <f t="shared" si="13"/>
        <v>-31</v>
      </c>
      <c r="I139" s="20">
        <f t="shared" si="14"/>
        <v>-0.33333333333333331</v>
      </c>
      <c r="J139" s="21">
        <f t="shared" si="15"/>
        <v>-0.5636363636363636</v>
      </c>
    </row>
    <row r="140" spans="1:10" s="160" customFormat="1" x14ac:dyDescent="0.2">
      <c r="A140" s="178" t="s">
        <v>605</v>
      </c>
      <c r="B140" s="71">
        <v>17</v>
      </c>
      <c r="C140" s="72">
        <v>68</v>
      </c>
      <c r="D140" s="71">
        <v>154</v>
      </c>
      <c r="E140" s="72">
        <v>189</v>
      </c>
      <c r="F140" s="73"/>
      <c r="G140" s="71">
        <f t="shared" si="12"/>
        <v>-51</v>
      </c>
      <c r="H140" s="72">
        <f t="shared" si="13"/>
        <v>-35</v>
      </c>
      <c r="I140" s="37">
        <f t="shared" si="14"/>
        <v>-0.75</v>
      </c>
      <c r="J140" s="38">
        <f t="shared" si="15"/>
        <v>-0.18518518518518517</v>
      </c>
    </row>
    <row r="141" spans="1:10" x14ac:dyDescent="0.2">
      <c r="A141" s="177"/>
      <c r="B141" s="143"/>
      <c r="C141" s="144"/>
      <c r="D141" s="143"/>
      <c r="E141" s="144"/>
      <c r="F141" s="145"/>
      <c r="G141" s="143"/>
      <c r="H141" s="144"/>
      <c r="I141" s="151"/>
      <c r="J141" s="152"/>
    </row>
    <row r="142" spans="1:10" s="139" customFormat="1" x14ac:dyDescent="0.2">
      <c r="A142" s="159" t="s">
        <v>49</v>
      </c>
      <c r="B142" s="65"/>
      <c r="C142" s="66"/>
      <c r="D142" s="65"/>
      <c r="E142" s="66"/>
      <c r="F142" s="67"/>
      <c r="G142" s="65"/>
      <c r="H142" s="66"/>
      <c r="I142" s="20"/>
      <c r="J142" s="21"/>
    </row>
    <row r="143" spans="1:10" x14ac:dyDescent="0.2">
      <c r="A143" s="158" t="s">
        <v>521</v>
      </c>
      <c r="B143" s="65">
        <v>4</v>
      </c>
      <c r="C143" s="66">
        <v>13</v>
      </c>
      <c r="D143" s="65">
        <v>17</v>
      </c>
      <c r="E143" s="66">
        <v>32</v>
      </c>
      <c r="F143" s="67"/>
      <c r="G143" s="65">
        <f>B143-C143</f>
        <v>-9</v>
      </c>
      <c r="H143" s="66">
        <f>D143-E143</f>
        <v>-15</v>
      </c>
      <c r="I143" s="20">
        <f>IF(C143=0, "-", IF(G143/C143&lt;10, G143/C143, "&gt;999%"))</f>
        <v>-0.69230769230769229</v>
      </c>
      <c r="J143" s="21">
        <f>IF(E143=0, "-", IF(H143/E143&lt;10, H143/E143, "&gt;999%"))</f>
        <v>-0.46875</v>
      </c>
    </row>
    <row r="144" spans="1:10" x14ac:dyDescent="0.2">
      <c r="A144" s="158" t="s">
        <v>498</v>
      </c>
      <c r="B144" s="65">
        <v>21</v>
      </c>
      <c r="C144" s="66">
        <v>27</v>
      </c>
      <c r="D144" s="65">
        <v>67</v>
      </c>
      <c r="E144" s="66">
        <v>66</v>
      </c>
      <c r="F144" s="67"/>
      <c r="G144" s="65">
        <f>B144-C144</f>
        <v>-6</v>
      </c>
      <c r="H144" s="66">
        <f>D144-E144</f>
        <v>1</v>
      </c>
      <c r="I144" s="20">
        <f>IF(C144=0, "-", IF(G144/C144&lt;10, G144/C144, "&gt;999%"))</f>
        <v>-0.22222222222222221</v>
      </c>
      <c r="J144" s="21">
        <f>IF(E144=0, "-", IF(H144/E144&lt;10, H144/E144, "&gt;999%"))</f>
        <v>1.5151515151515152E-2</v>
      </c>
    </row>
    <row r="145" spans="1:10" x14ac:dyDescent="0.2">
      <c r="A145" s="158" t="s">
        <v>509</v>
      </c>
      <c r="B145" s="65">
        <v>16</v>
      </c>
      <c r="C145" s="66">
        <v>17</v>
      </c>
      <c r="D145" s="65">
        <v>45</v>
      </c>
      <c r="E145" s="66">
        <v>33</v>
      </c>
      <c r="F145" s="67"/>
      <c r="G145" s="65">
        <f>B145-C145</f>
        <v>-1</v>
      </c>
      <c r="H145" s="66">
        <f>D145-E145</f>
        <v>12</v>
      </c>
      <c r="I145" s="20">
        <f>IF(C145=0, "-", IF(G145/C145&lt;10, G145/C145, "&gt;999%"))</f>
        <v>-5.8823529411764705E-2</v>
      </c>
      <c r="J145" s="21">
        <f>IF(E145=0, "-", IF(H145/E145&lt;10, H145/E145, "&gt;999%"))</f>
        <v>0.36363636363636365</v>
      </c>
    </row>
    <row r="146" spans="1:10" s="160" customFormat="1" x14ac:dyDescent="0.2">
      <c r="A146" s="178" t="s">
        <v>606</v>
      </c>
      <c r="B146" s="71">
        <v>41</v>
      </c>
      <c r="C146" s="72">
        <v>57</v>
      </c>
      <c r="D146" s="71">
        <v>129</v>
      </c>
      <c r="E146" s="72">
        <v>131</v>
      </c>
      <c r="F146" s="73"/>
      <c r="G146" s="71">
        <f>B146-C146</f>
        <v>-16</v>
      </c>
      <c r="H146" s="72">
        <f>D146-E146</f>
        <v>-2</v>
      </c>
      <c r="I146" s="37">
        <f>IF(C146=0, "-", IF(G146/C146&lt;10, G146/C146, "&gt;999%"))</f>
        <v>-0.2807017543859649</v>
      </c>
      <c r="J146" s="38">
        <f>IF(E146=0, "-", IF(H146/E146&lt;10, H146/E146, "&gt;999%"))</f>
        <v>-1.5267175572519083E-2</v>
      </c>
    </row>
    <row r="147" spans="1:10" x14ac:dyDescent="0.2">
      <c r="A147" s="177"/>
      <c r="B147" s="143"/>
      <c r="C147" s="144"/>
      <c r="D147" s="143"/>
      <c r="E147" s="144"/>
      <c r="F147" s="145"/>
      <c r="G147" s="143"/>
      <c r="H147" s="144"/>
      <c r="I147" s="151"/>
      <c r="J147" s="152"/>
    </row>
    <row r="148" spans="1:10" s="139" customFormat="1" x14ac:dyDescent="0.2">
      <c r="A148" s="159" t="s">
        <v>50</v>
      </c>
      <c r="B148" s="65"/>
      <c r="C148" s="66"/>
      <c r="D148" s="65"/>
      <c r="E148" s="66"/>
      <c r="F148" s="67"/>
      <c r="G148" s="65"/>
      <c r="H148" s="66"/>
      <c r="I148" s="20"/>
      <c r="J148" s="21"/>
    </row>
    <row r="149" spans="1:10" x14ac:dyDescent="0.2">
      <c r="A149" s="158" t="s">
        <v>234</v>
      </c>
      <c r="B149" s="65">
        <v>0</v>
      </c>
      <c r="C149" s="66">
        <v>2</v>
      </c>
      <c r="D149" s="65">
        <v>3</v>
      </c>
      <c r="E149" s="66">
        <v>4</v>
      </c>
      <c r="F149" s="67"/>
      <c r="G149" s="65">
        <f t="shared" ref="G149:G155" si="16">B149-C149</f>
        <v>-2</v>
      </c>
      <c r="H149" s="66">
        <f t="shared" ref="H149:H155" si="17">D149-E149</f>
        <v>-1</v>
      </c>
      <c r="I149" s="20">
        <f t="shared" ref="I149:I155" si="18">IF(C149=0, "-", IF(G149/C149&lt;10, G149/C149, "&gt;999%"))</f>
        <v>-1</v>
      </c>
      <c r="J149" s="21">
        <f t="shared" ref="J149:J155" si="19">IF(E149=0, "-", IF(H149/E149&lt;10, H149/E149, "&gt;999%"))</f>
        <v>-0.25</v>
      </c>
    </row>
    <row r="150" spans="1:10" x14ac:dyDescent="0.2">
      <c r="A150" s="158" t="s">
        <v>211</v>
      </c>
      <c r="B150" s="65">
        <v>6</v>
      </c>
      <c r="C150" s="66">
        <v>43</v>
      </c>
      <c r="D150" s="65">
        <v>19</v>
      </c>
      <c r="E150" s="66">
        <v>115</v>
      </c>
      <c r="F150" s="67"/>
      <c r="G150" s="65">
        <f t="shared" si="16"/>
        <v>-37</v>
      </c>
      <c r="H150" s="66">
        <f t="shared" si="17"/>
        <v>-96</v>
      </c>
      <c r="I150" s="20">
        <f t="shared" si="18"/>
        <v>-0.86046511627906974</v>
      </c>
      <c r="J150" s="21">
        <f t="shared" si="19"/>
        <v>-0.83478260869565213</v>
      </c>
    </row>
    <row r="151" spans="1:10" x14ac:dyDescent="0.2">
      <c r="A151" s="158" t="s">
        <v>363</v>
      </c>
      <c r="B151" s="65">
        <v>81</v>
      </c>
      <c r="C151" s="66">
        <v>92</v>
      </c>
      <c r="D151" s="65">
        <v>191</v>
      </c>
      <c r="E151" s="66">
        <v>204</v>
      </c>
      <c r="F151" s="67"/>
      <c r="G151" s="65">
        <f t="shared" si="16"/>
        <v>-11</v>
      </c>
      <c r="H151" s="66">
        <f t="shared" si="17"/>
        <v>-13</v>
      </c>
      <c r="I151" s="20">
        <f t="shared" si="18"/>
        <v>-0.11956521739130435</v>
      </c>
      <c r="J151" s="21">
        <f t="shared" si="19"/>
        <v>-6.3725490196078427E-2</v>
      </c>
    </row>
    <row r="152" spans="1:10" x14ac:dyDescent="0.2">
      <c r="A152" s="158" t="s">
        <v>332</v>
      </c>
      <c r="B152" s="65">
        <v>40</v>
      </c>
      <c r="C152" s="66">
        <v>76</v>
      </c>
      <c r="D152" s="65">
        <v>122</v>
      </c>
      <c r="E152" s="66">
        <v>164</v>
      </c>
      <c r="F152" s="67"/>
      <c r="G152" s="65">
        <f t="shared" si="16"/>
        <v>-36</v>
      </c>
      <c r="H152" s="66">
        <f t="shared" si="17"/>
        <v>-42</v>
      </c>
      <c r="I152" s="20">
        <f t="shared" si="18"/>
        <v>-0.47368421052631576</v>
      </c>
      <c r="J152" s="21">
        <f t="shared" si="19"/>
        <v>-0.25609756097560976</v>
      </c>
    </row>
    <row r="153" spans="1:10" x14ac:dyDescent="0.2">
      <c r="A153" s="158" t="s">
        <v>196</v>
      </c>
      <c r="B153" s="65">
        <v>0</v>
      </c>
      <c r="C153" s="66">
        <v>1</v>
      </c>
      <c r="D153" s="65">
        <v>0</v>
      </c>
      <c r="E153" s="66">
        <v>16</v>
      </c>
      <c r="F153" s="67"/>
      <c r="G153" s="65">
        <f t="shared" si="16"/>
        <v>-1</v>
      </c>
      <c r="H153" s="66">
        <f t="shared" si="17"/>
        <v>-16</v>
      </c>
      <c r="I153" s="20">
        <f t="shared" si="18"/>
        <v>-1</v>
      </c>
      <c r="J153" s="21">
        <f t="shared" si="19"/>
        <v>-1</v>
      </c>
    </row>
    <row r="154" spans="1:10" x14ac:dyDescent="0.2">
      <c r="A154" s="158" t="s">
        <v>278</v>
      </c>
      <c r="B154" s="65">
        <v>8</v>
      </c>
      <c r="C154" s="66">
        <v>13</v>
      </c>
      <c r="D154" s="65">
        <v>30</v>
      </c>
      <c r="E154" s="66">
        <v>28</v>
      </c>
      <c r="F154" s="67"/>
      <c r="G154" s="65">
        <f t="shared" si="16"/>
        <v>-5</v>
      </c>
      <c r="H154" s="66">
        <f t="shared" si="17"/>
        <v>2</v>
      </c>
      <c r="I154" s="20">
        <f t="shared" si="18"/>
        <v>-0.38461538461538464</v>
      </c>
      <c r="J154" s="21">
        <f t="shared" si="19"/>
        <v>7.1428571428571425E-2</v>
      </c>
    </row>
    <row r="155" spans="1:10" s="160" customFormat="1" x14ac:dyDescent="0.2">
      <c r="A155" s="178" t="s">
        <v>607</v>
      </c>
      <c r="B155" s="71">
        <v>135</v>
      </c>
      <c r="C155" s="72">
        <v>227</v>
      </c>
      <c r="D155" s="71">
        <v>365</v>
      </c>
      <c r="E155" s="72">
        <v>531</v>
      </c>
      <c r="F155" s="73"/>
      <c r="G155" s="71">
        <f t="shared" si="16"/>
        <v>-92</v>
      </c>
      <c r="H155" s="72">
        <f t="shared" si="17"/>
        <v>-166</v>
      </c>
      <c r="I155" s="37">
        <f t="shared" si="18"/>
        <v>-0.40528634361233479</v>
      </c>
      <c r="J155" s="38">
        <f t="shared" si="19"/>
        <v>-0.31261770244821091</v>
      </c>
    </row>
    <row r="156" spans="1:10" x14ac:dyDescent="0.2">
      <c r="A156" s="177"/>
      <c r="B156" s="143"/>
      <c r="C156" s="144"/>
      <c r="D156" s="143"/>
      <c r="E156" s="144"/>
      <c r="F156" s="145"/>
      <c r="G156" s="143"/>
      <c r="H156" s="144"/>
      <c r="I156" s="151"/>
      <c r="J156" s="152"/>
    </row>
    <row r="157" spans="1:10" s="139" customFormat="1" x14ac:dyDescent="0.2">
      <c r="A157" s="159" t="s">
        <v>51</v>
      </c>
      <c r="B157" s="65"/>
      <c r="C157" s="66"/>
      <c r="D157" s="65"/>
      <c r="E157" s="66"/>
      <c r="F157" s="67"/>
      <c r="G157" s="65"/>
      <c r="H157" s="66"/>
      <c r="I157" s="20"/>
      <c r="J157" s="21"/>
    </row>
    <row r="158" spans="1:10" x14ac:dyDescent="0.2">
      <c r="A158" s="158" t="s">
        <v>197</v>
      </c>
      <c r="B158" s="65">
        <v>2</v>
      </c>
      <c r="C158" s="66">
        <v>0</v>
      </c>
      <c r="D158" s="65">
        <v>13</v>
      </c>
      <c r="E158" s="66">
        <v>0</v>
      </c>
      <c r="F158" s="67"/>
      <c r="G158" s="65">
        <f t="shared" ref="G158:G173" si="20">B158-C158</f>
        <v>2</v>
      </c>
      <c r="H158" s="66">
        <f t="shared" ref="H158:H173" si="21">D158-E158</f>
        <v>13</v>
      </c>
      <c r="I158" s="20" t="str">
        <f t="shared" ref="I158:I173" si="22">IF(C158=0, "-", IF(G158/C158&lt;10, G158/C158, "&gt;999%"))</f>
        <v>-</v>
      </c>
      <c r="J158" s="21" t="str">
        <f t="shared" ref="J158:J173" si="23">IF(E158=0, "-", IF(H158/E158&lt;10, H158/E158, "&gt;999%"))</f>
        <v>-</v>
      </c>
    </row>
    <row r="159" spans="1:10" x14ac:dyDescent="0.2">
      <c r="A159" s="158" t="s">
        <v>212</v>
      </c>
      <c r="B159" s="65">
        <v>249</v>
      </c>
      <c r="C159" s="66">
        <v>336</v>
      </c>
      <c r="D159" s="65">
        <v>540</v>
      </c>
      <c r="E159" s="66">
        <v>731</v>
      </c>
      <c r="F159" s="67"/>
      <c r="G159" s="65">
        <f t="shared" si="20"/>
        <v>-87</v>
      </c>
      <c r="H159" s="66">
        <f t="shared" si="21"/>
        <v>-191</v>
      </c>
      <c r="I159" s="20">
        <f t="shared" si="22"/>
        <v>-0.25892857142857145</v>
      </c>
      <c r="J159" s="21">
        <f t="shared" si="23"/>
        <v>-0.26128590971272231</v>
      </c>
    </row>
    <row r="160" spans="1:10" x14ac:dyDescent="0.2">
      <c r="A160" s="158" t="s">
        <v>459</v>
      </c>
      <c r="B160" s="65">
        <v>0</v>
      </c>
      <c r="C160" s="66">
        <v>30</v>
      </c>
      <c r="D160" s="65">
        <v>0</v>
      </c>
      <c r="E160" s="66">
        <v>76</v>
      </c>
      <c r="F160" s="67"/>
      <c r="G160" s="65">
        <f t="shared" si="20"/>
        <v>-30</v>
      </c>
      <c r="H160" s="66">
        <f t="shared" si="21"/>
        <v>-76</v>
      </c>
      <c r="I160" s="20">
        <f t="shared" si="22"/>
        <v>-1</v>
      </c>
      <c r="J160" s="21">
        <f t="shared" si="23"/>
        <v>-1</v>
      </c>
    </row>
    <row r="161" spans="1:10" x14ac:dyDescent="0.2">
      <c r="A161" s="158" t="s">
        <v>279</v>
      </c>
      <c r="B161" s="65">
        <v>0</v>
      </c>
      <c r="C161" s="66">
        <v>8</v>
      </c>
      <c r="D161" s="65">
        <v>0</v>
      </c>
      <c r="E161" s="66">
        <v>15</v>
      </c>
      <c r="F161" s="67"/>
      <c r="G161" s="65">
        <f t="shared" si="20"/>
        <v>-8</v>
      </c>
      <c r="H161" s="66">
        <f t="shared" si="21"/>
        <v>-15</v>
      </c>
      <c r="I161" s="20">
        <f t="shared" si="22"/>
        <v>-1</v>
      </c>
      <c r="J161" s="21">
        <f t="shared" si="23"/>
        <v>-1</v>
      </c>
    </row>
    <row r="162" spans="1:10" x14ac:dyDescent="0.2">
      <c r="A162" s="158" t="s">
        <v>213</v>
      </c>
      <c r="B162" s="65">
        <v>8</v>
      </c>
      <c r="C162" s="66">
        <v>6</v>
      </c>
      <c r="D162" s="65">
        <v>15</v>
      </c>
      <c r="E162" s="66">
        <v>10</v>
      </c>
      <c r="F162" s="67"/>
      <c r="G162" s="65">
        <f t="shared" si="20"/>
        <v>2</v>
      </c>
      <c r="H162" s="66">
        <f t="shared" si="21"/>
        <v>5</v>
      </c>
      <c r="I162" s="20">
        <f t="shared" si="22"/>
        <v>0.33333333333333331</v>
      </c>
      <c r="J162" s="21">
        <f t="shared" si="23"/>
        <v>0.5</v>
      </c>
    </row>
    <row r="163" spans="1:10" x14ac:dyDescent="0.2">
      <c r="A163" s="158" t="s">
        <v>384</v>
      </c>
      <c r="B163" s="65">
        <v>3</v>
      </c>
      <c r="C163" s="66">
        <v>0</v>
      </c>
      <c r="D163" s="65">
        <v>5</v>
      </c>
      <c r="E163" s="66">
        <v>0</v>
      </c>
      <c r="F163" s="67"/>
      <c r="G163" s="65">
        <f t="shared" si="20"/>
        <v>3</v>
      </c>
      <c r="H163" s="66">
        <f t="shared" si="21"/>
        <v>5</v>
      </c>
      <c r="I163" s="20" t="str">
        <f t="shared" si="22"/>
        <v>-</v>
      </c>
      <c r="J163" s="21" t="str">
        <f t="shared" si="23"/>
        <v>-</v>
      </c>
    </row>
    <row r="164" spans="1:10" x14ac:dyDescent="0.2">
      <c r="A164" s="158" t="s">
        <v>333</v>
      </c>
      <c r="B164" s="65">
        <v>159</v>
      </c>
      <c r="C164" s="66">
        <v>136</v>
      </c>
      <c r="D164" s="65">
        <v>396</v>
      </c>
      <c r="E164" s="66">
        <v>360</v>
      </c>
      <c r="F164" s="67"/>
      <c r="G164" s="65">
        <f t="shared" si="20"/>
        <v>23</v>
      </c>
      <c r="H164" s="66">
        <f t="shared" si="21"/>
        <v>36</v>
      </c>
      <c r="I164" s="20">
        <f t="shared" si="22"/>
        <v>0.16911764705882354</v>
      </c>
      <c r="J164" s="21">
        <f t="shared" si="23"/>
        <v>0.1</v>
      </c>
    </row>
    <row r="165" spans="1:10" x14ac:dyDescent="0.2">
      <c r="A165" s="158" t="s">
        <v>397</v>
      </c>
      <c r="B165" s="65">
        <v>35</v>
      </c>
      <c r="C165" s="66">
        <v>42</v>
      </c>
      <c r="D165" s="65">
        <v>107</v>
      </c>
      <c r="E165" s="66">
        <v>79</v>
      </c>
      <c r="F165" s="67"/>
      <c r="G165" s="65">
        <f t="shared" si="20"/>
        <v>-7</v>
      </c>
      <c r="H165" s="66">
        <f t="shared" si="21"/>
        <v>28</v>
      </c>
      <c r="I165" s="20">
        <f t="shared" si="22"/>
        <v>-0.16666666666666666</v>
      </c>
      <c r="J165" s="21">
        <f t="shared" si="23"/>
        <v>0.35443037974683544</v>
      </c>
    </row>
    <row r="166" spans="1:10" x14ac:dyDescent="0.2">
      <c r="A166" s="158" t="s">
        <v>398</v>
      </c>
      <c r="B166" s="65">
        <v>28</v>
      </c>
      <c r="C166" s="66">
        <v>26</v>
      </c>
      <c r="D166" s="65">
        <v>71</v>
      </c>
      <c r="E166" s="66">
        <v>127</v>
      </c>
      <c r="F166" s="67"/>
      <c r="G166" s="65">
        <f t="shared" si="20"/>
        <v>2</v>
      </c>
      <c r="H166" s="66">
        <f t="shared" si="21"/>
        <v>-56</v>
      </c>
      <c r="I166" s="20">
        <f t="shared" si="22"/>
        <v>7.6923076923076927E-2</v>
      </c>
      <c r="J166" s="21">
        <f t="shared" si="23"/>
        <v>-0.44094488188976377</v>
      </c>
    </row>
    <row r="167" spans="1:10" x14ac:dyDescent="0.2">
      <c r="A167" s="158" t="s">
        <v>235</v>
      </c>
      <c r="B167" s="65">
        <v>4</v>
      </c>
      <c r="C167" s="66">
        <v>0</v>
      </c>
      <c r="D167" s="65">
        <v>12</v>
      </c>
      <c r="E167" s="66">
        <v>0</v>
      </c>
      <c r="F167" s="67"/>
      <c r="G167" s="65">
        <f t="shared" si="20"/>
        <v>4</v>
      </c>
      <c r="H167" s="66">
        <f t="shared" si="21"/>
        <v>12</v>
      </c>
      <c r="I167" s="20" t="str">
        <f t="shared" si="22"/>
        <v>-</v>
      </c>
      <c r="J167" s="21" t="str">
        <f t="shared" si="23"/>
        <v>-</v>
      </c>
    </row>
    <row r="168" spans="1:10" x14ac:dyDescent="0.2">
      <c r="A168" s="158" t="s">
        <v>280</v>
      </c>
      <c r="B168" s="65">
        <v>18</v>
      </c>
      <c r="C168" s="66">
        <v>0</v>
      </c>
      <c r="D168" s="65">
        <v>38</v>
      </c>
      <c r="E168" s="66">
        <v>0</v>
      </c>
      <c r="F168" s="67"/>
      <c r="G168" s="65">
        <f t="shared" si="20"/>
        <v>18</v>
      </c>
      <c r="H168" s="66">
        <f t="shared" si="21"/>
        <v>38</v>
      </c>
      <c r="I168" s="20" t="str">
        <f t="shared" si="22"/>
        <v>-</v>
      </c>
      <c r="J168" s="21" t="str">
        <f t="shared" si="23"/>
        <v>-</v>
      </c>
    </row>
    <row r="169" spans="1:10" x14ac:dyDescent="0.2">
      <c r="A169" s="158" t="s">
        <v>460</v>
      </c>
      <c r="B169" s="65">
        <v>20</v>
      </c>
      <c r="C169" s="66">
        <v>0</v>
      </c>
      <c r="D169" s="65">
        <v>46</v>
      </c>
      <c r="E169" s="66">
        <v>0</v>
      </c>
      <c r="F169" s="67"/>
      <c r="G169" s="65">
        <f t="shared" si="20"/>
        <v>20</v>
      </c>
      <c r="H169" s="66">
        <f t="shared" si="21"/>
        <v>46</v>
      </c>
      <c r="I169" s="20" t="str">
        <f t="shared" si="22"/>
        <v>-</v>
      </c>
      <c r="J169" s="21" t="str">
        <f t="shared" si="23"/>
        <v>-</v>
      </c>
    </row>
    <row r="170" spans="1:10" x14ac:dyDescent="0.2">
      <c r="A170" s="158" t="s">
        <v>364</v>
      </c>
      <c r="B170" s="65">
        <v>36</v>
      </c>
      <c r="C170" s="66">
        <v>62</v>
      </c>
      <c r="D170" s="65">
        <v>146</v>
      </c>
      <c r="E170" s="66">
        <v>268</v>
      </c>
      <c r="F170" s="67"/>
      <c r="G170" s="65">
        <f t="shared" si="20"/>
        <v>-26</v>
      </c>
      <c r="H170" s="66">
        <f t="shared" si="21"/>
        <v>-122</v>
      </c>
      <c r="I170" s="20">
        <f t="shared" si="22"/>
        <v>-0.41935483870967744</v>
      </c>
      <c r="J170" s="21">
        <f t="shared" si="23"/>
        <v>-0.45522388059701491</v>
      </c>
    </row>
    <row r="171" spans="1:10" x14ac:dyDescent="0.2">
      <c r="A171" s="158" t="s">
        <v>292</v>
      </c>
      <c r="B171" s="65">
        <v>0</v>
      </c>
      <c r="C171" s="66">
        <v>7</v>
      </c>
      <c r="D171" s="65">
        <v>0</v>
      </c>
      <c r="E171" s="66">
        <v>13</v>
      </c>
      <c r="F171" s="67"/>
      <c r="G171" s="65">
        <f t="shared" si="20"/>
        <v>-7</v>
      </c>
      <c r="H171" s="66">
        <f t="shared" si="21"/>
        <v>-13</v>
      </c>
      <c r="I171" s="20">
        <f t="shared" si="22"/>
        <v>-1</v>
      </c>
      <c r="J171" s="21">
        <f t="shared" si="23"/>
        <v>-1</v>
      </c>
    </row>
    <row r="172" spans="1:10" x14ac:dyDescent="0.2">
      <c r="A172" s="158" t="s">
        <v>320</v>
      </c>
      <c r="B172" s="65">
        <v>58</v>
      </c>
      <c r="C172" s="66">
        <v>68</v>
      </c>
      <c r="D172" s="65">
        <v>193</v>
      </c>
      <c r="E172" s="66">
        <v>166</v>
      </c>
      <c r="F172" s="67"/>
      <c r="G172" s="65">
        <f t="shared" si="20"/>
        <v>-10</v>
      </c>
      <c r="H172" s="66">
        <f t="shared" si="21"/>
        <v>27</v>
      </c>
      <c r="I172" s="20">
        <f t="shared" si="22"/>
        <v>-0.14705882352941177</v>
      </c>
      <c r="J172" s="21">
        <f t="shared" si="23"/>
        <v>0.16265060240963855</v>
      </c>
    </row>
    <row r="173" spans="1:10" s="160" customFormat="1" x14ac:dyDescent="0.2">
      <c r="A173" s="178" t="s">
        <v>608</v>
      </c>
      <c r="B173" s="71">
        <v>620</v>
      </c>
      <c r="C173" s="72">
        <v>721</v>
      </c>
      <c r="D173" s="71">
        <v>1582</v>
      </c>
      <c r="E173" s="72">
        <v>1845</v>
      </c>
      <c r="F173" s="73"/>
      <c r="G173" s="71">
        <f t="shared" si="20"/>
        <v>-101</v>
      </c>
      <c r="H173" s="72">
        <f t="shared" si="21"/>
        <v>-263</v>
      </c>
      <c r="I173" s="37">
        <f t="shared" si="22"/>
        <v>-0.14008321775312066</v>
      </c>
      <c r="J173" s="38">
        <f t="shared" si="23"/>
        <v>-0.14254742547425475</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499</v>
      </c>
      <c r="B176" s="65">
        <v>0</v>
      </c>
      <c r="C176" s="66">
        <v>0</v>
      </c>
      <c r="D176" s="65">
        <v>2</v>
      </c>
      <c r="E176" s="66">
        <v>2</v>
      </c>
      <c r="F176" s="67"/>
      <c r="G176" s="65">
        <f>B176-C176</f>
        <v>0</v>
      </c>
      <c r="H176" s="66">
        <f>D176-E176</f>
        <v>0</v>
      </c>
      <c r="I176" s="20" t="str">
        <f>IF(C176=0, "-", IF(G176/C176&lt;10, G176/C176, "&gt;999%"))</f>
        <v>-</v>
      </c>
      <c r="J176" s="21">
        <f>IF(E176=0, "-", IF(H176/E176&lt;10, H176/E176, "&gt;999%"))</f>
        <v>0</v>
      </c>
    </row>
    <row r="177" spans="1:10" x14ac:dyDescent="0.2">
      <c r="A177" s="158" t="s">
        <v>500</v>
      </c>
      <c r="B177" s="65">
        <v>0</v>
      </c>
      <c r="C177" s="66">
        <v>1</v>
      </c>
      <c r="D177" s="65">
        <v>3</v>
      </c>
      <c r="E177" s="66">
        <v>4</v>
      </c>
      <c r="F177" s="67"/>
      <c r="G177" s="65">
        <f>B177-C177</f>
        <v>-1</v>
      </c>
      <c r="H177" s="66">
        <f>D177-E177</f>
        <v>-1</v>
      </c>
      <c r="I177" s="20">
        <f>IF(C177=0, "-", IF(G177/C177&lt;10, G177/C177, "&gt;999%"))</f>
        <v>-1</v>
      </c>
      <c r="J177" s="21">
        <f>IF(E177=0, "-", IF(H177/E177&lt;10, H177/E177, "&gt;999%"))</f>
        <v>-0.25</v>
      </c>
    </row>
    <row r="178" spans="1:10" x14ac:dyDescent="0.2">
      <c r="A178" s="158" t="s">
        <v>510</v>
      </c>
      <c r="B178" s="65">
        <v>0</v>
      </c>
      <c r="C178" s="66">
        <v>0</v>
      </c>
      <c r="D178" s="65">
        <v>1</v>
      </c>
      <c r="E178" s="66">
        <v>0</v>
      </c>
      <c r="F178" s="67"/>
      <c r="G178" s="65">
        <f>B178-C178</f>
        <v>0</v>
      </c>
      <c r="H178" s="66">
        <f>D178-E178</f>
        <v>1</v>
      </c>
      <c r="I178" s="20" t="str">
        <f>IF(C178=0, "-", IF(G178/C178&lt;10, G178/C178, "&gt;999%"))</f>
        <v>-</v>
      </c>
      <c r="J178" s="21" t="str">
        <f>IF(E178=0, "-", IF(H178/E178&lt;10, H178/E178, "&gt;999%"))</f>
        <v>-</v>
      </c>
    </row>
    <row r="179" spans="1:10" s="160" customFormat="1" x14ac:dyDescent="0.2">
      <c r="A179" s="178" t="s">
        <v>609</v>
      </c>
      <c r="B179" s="71">
        <v>0</v>
      </c>
      <c r="C179" s="72">
        <v>1</v>
      </c>
      <c r="D179" s="71">
        <v>6</v>
      </c>
      <c r="E179" s="72">
        <v>6</v>
      </c>
      <c r="F179" s="73"/>
      <c r="G179" s="71">
        <f>B179-C179</f>
        <v>-1</v>
      </c>
      <c r="H179" s="72">
        <f>D179-E179</f>
        <v>0</v>
      </c>
      <c r="I179" s="37">
        <f>IF(C179=0, "-", IF(G179/C179&lt;10, G179/C179, "&gt;999%"))</f>
        <v>-1</v>
      </c>
      <c r="J179" s="38">
        <f>IF(E179=0, "-", IF(H179/E179&lt;10, H179/E179, "&gt;999%"))</f>
        <v>0</v>
      </c>
    </row>
    <row r="180" spans="1:10" x14ac:dyDescent="0.2">
      <c r="A180" s="177"/>
      <c r="B180" s="143"/>
      <c r="C180" s="144"/>
      <c r="D180" s="143"/>
      <c r="E180" s="144"/>
      <c r="F180" s="145"/>
      <c r="G180" s="143"/>
      <c r="H180" s="144"/>
      <c r="I180" s="151"/>
      <c r="J180" s="152"/>
    </row>
    <row r="181" spans="1:10" s="139" customFormat="1" x14ac:dyDescent="0.2">
      <c r="A181" s="159" t="s">
        <v>53</v>
      </c>
      <c r="B181" s="65"/>
      <c r="C181" s="66"/>
      <c r="D181" s="65"/>
      <c r="E181" s="66"/>
      <c r="F181" s="67"/>
      <c r="G181" s="65"/>
      <c r="H181" s="66"/>
      <c r="I181" s="20"/>
      <c r="J181" s="21"/>
    </row>
    <row r="182" spans="1:10" x14ac:dyDescent="0.2">
      <c r="A182" s="158" t="s">
        <v>53</v>
      </c>
      <c r="B182" s="65">
        <v>0</v>
      </c>
      <c r="C182" s="66">
        <v>1</v>
      </c>
      <c r="D182" s="65">
        <v>2</v>
      </c>
      <c r="E182" s="66">
        <v>2</v>
      </c>
      <c r="F182" s="67"/>
      <c r="G182" s="65">
        <f>B182-C182</f>
        <v>-1</v>
      </c>
      <c r="H182" s="66">
        <f>D182-E182</f>
        <v>0</v>
      </c>
      <c r="I182" s="20">
        <f>IF(C182=0, "-", IF(G182/C182&lt;10, G182/C182, "&gt;999%"))</f>
        <v>-1</v>
      </c>
      <c r="J182" s="21">
        <f>IF(E182=0, "-", IF(H182/E182&lt;10, H182/E182, "&gt;999%"))</f>
        <v>0</v>
      </c>
    </row>
    <row r="183" spans="1:10" s="160" customFormat="1" x14ac:dyDescent="0.2">
      <c r="A183" s="178" t="s">
        <v>610</v>
      </c>
      <c r="B183" s="71">
        <v>0</v>
      </c>
      <c r="C183" s="72">
        <v>1</v>
      </c>
      <c r="D183" s="71">
        <v>2</v>
      </c>
      <c r="E183" s="72">
        <v>2</v>
      </c>
      <c r="F183" s="73"/>
      <c r="G183" s="71">
        <f>B183-C183</f>
        <v>-1</v>
      </c>
      <c r="H183" s="72">
        <f>D183-E183</f>
        <v>0</v>
      </c>
      <c r="I183" s="37">
        <f>IF(C183=0, "-", IF(G183/C183&lt;10, G183/C183, "&gt;999%"))</f>
        <v>-1</v>
      </c>
      <c r="J183" s="38">
        <f>IF(E183=0, "-", IF(H183/E183&lt;10, H183/E183, "&gt;999%"))</f>
        <v>0</v>
      </c>
    </row>
    <row r="184" spans="1:10" x14ac:dyDescent="0.2">
      <c r="A184" s="177"/>
      <c r="B184" s="143"/>
      <c r="C184" s="144"/>
      <c r="D184" s="143"/>
      <c r="E184" s="144"/>
      <c r="F184" s="145"/>
      <c r="G184" s="143"/>
      <c r="H184" s="144"/>
      <c r="I184" s="151"/>
      <c r="J184" s="152"/>
    </row>
    <row r="185" spans="1:10" s="139" customFormat="1" x14ac:dyDescent="0.2">
      <c r="A185" s="159" t="s">
        <v>54</v>
      </c>
      <c r="B185" s="65"/>
      <c r="C185" s="66"/>
      <c r="D185" s="65"/>
      <c r="E185" s="66"/>
      <c r="F185" s="67"/>
      <c r="G185" s="65"/>
      <c r="H185" s="66"/>
      <c r="I185" s="20"/>
      <c r="J185" s="21"/>
    </row>
    <row r="186" spans="1:10" x14ac:dyDescent="0.2">
      <c r="A186" s="158" t="s">
        <v>522</v>
      </c>
      <c r="B186" s="65">
        <v>34</v>
      </c>
      <c r="C186" s="66">
        <v>29</v>
      </c>
      <c r="D186" s="65">
        <v>91</v>
      </c>
      <c r="E186" s="66">
        <v>78</v>
      </c>
      <c r="F186" s="67"/>
      <c r="G186" s="65">
        <f>B186-C186</f>
        <v>5</v>
      </c>
      <c r="H186" s="66">
        <f>D186-E186</f>
        <v>13</v>
      </c>
      <c r="I186" s="20">
        <f>IF(C186=0, "-", IF(G186/C186&lt;10, G186/C186, "&gt;999%"))</f>
        <v>0.17241379310344829</v>
      </c>
      <c r="J186" s="21">
        <f>IF(E186=0, "-", IF(H186/E186&lt;10, H186/E186, "&gt;999%"))</f>
        <v>0.16666666666666666</v>
      </c>
    </row>
    <row r="187" spans="1:10" x14ac:dyDescent="0.2">
      <c r="A187" s="158" t="s">
        <v>501</v>
      </c>
      <c r="B187" s="65">
        <v>55</v>
      </c>
      <c r="C187" s="66">
        <v>71</v>
      </c>
      <c r="D187" s="65">
        <v>147</v>
      </c>
      <c r="E187" s="66">
        <v>150</v>
      </c>
      <c r="F187" s="67"/>
      <c r="G187" s="65">
        <f>B187-C187</f>
        <v>-16</v>
      </c>
      <c r="H187" s="66">
        <f>D187-E187</f>
        <v>-3</v>
      </c>
      <c r="I187" s="20">
        <f>IF(C187=0, "-", IF(G187/C187&lt;10, G187/C187, "&gt;999%"))</f>
        <v>-0.22535211267605634</v>
      </c>
      <c r="J187" s="21">
        <f>IF(E187=0, "-", IF(H187/E187&lt;10, H187/E187, "&gt;999%"))</f>
        <v>-0.02</v>
      </c>
    </row>
    <row r="188" spans="1:10" x14ac:dyDescent="0.2">
      <c r="A188" s="158" t="s">
        <v>511</v>
      </c>
      <c r="B188" s="65">
        <v>33</v>
      </c>
      <c r="C188" s="66">
        <v>24</v>
      </c>
      <c r="D188" s="65">
        <v>85</v>
      </c>
      <c r="E188" s="66">
        <v>55</v>
      </c>
      <c r="F188" s="67"/>
      <c r="G188" s="65">
        <f>B188-C188</f>
        <v>9</v>
      </c>
      <c r="H188" s="66">
        <f>D188-E188</f>
        <v>30</v>
      </c>
      <c r="I188" s="20">
        <f>IF(C188=0, "-", IF(G188/C188&lt;10, G188/C188, "&gt;999%"))</f>
        <v>0.375</v>
      </c>
      <c r="J188" s="21">
        <f>IF(E188=0, "-", IF(H188/E188&lt;10, H188/E188, "&gt;999%"))</f>
        <v>0.54545454545454541</v>
      </c>
    </row>
    <row r="189" spans="1:10" s="160" customFormat="1" x14ac:dyDescent="0.2">
      <c r="A189" s="178" t="s">
        <v>611</v>
      </c>
      <c r="B189" s="71">
        <v>122</v>
      </c>
      <c r="C189" s="72">
        <v>124</v>
      </c>
      <c r="D189" s="71">
        <v>323</v>
      </c>
      <c r="E189" s="72">
        <v>283</v>
      </c>
      <c r="F189" s="73"/>
      <c r="G189" s="71">
        <f>B189-C189</f>
        <v>-2</v>
      </c>
      <c r="H189" s="72">
        <f>D189-E189</f>
        <v>40</v>
      </c>
      <c r="I189" s="37">
        <f>IF(C189=0, "-", IF(G189/C189&lt;10, G189/C189, "&gt;999%"))</f>
        <v>-1.6129032258064516E-2</v>
      </c>
      <c r="J189" s="38">
        <f>IF(E189=0, "-", IF(H189/E189&lt;10, H189/E189, "&gt;999%"))</f>
        <v>0.14134275618374559</v>
      </c>
    </row>
    <row r="190" spans="1:10" x14ac:dyDescent="0.2">
      <c r="A190" s="177"/>
      <c r="B190" s="143"/>
      <c r="C190" s="144"/>
      <c r="D190" s="143"/>
      <c r="E190" s="144"/>
      <c r="F190" s="145"/>
      <c r="G190" s="143"/>
      <c r="H190" s="144"/>
      <c r="I190" s="151"/>
      <c r="J190" s="152"/>
    </row>
    <row r="191" spans="1:10" s="139" customFormat="1" x14ac:dyDescent="0.2">
      <c r="A191" s="159" t="s">
        <v>55</v>
      </c>
      <c r="B191" s="65"/>
      <c r="C191" s="66"/>
      <c r="D191" s="65"/>
      <c r="E191" s="66"/>
      <c r="F191" s="67"/>
      <c r="G191" s="65"/>
      <c r="H191" s="66"/>
      <c r="I191" s="20"/>
      <c r="J191" s="21"/>
    </row>
    <row r="192" spans="1:10" x14ac:dyDescent="0.2">
      <c r="A192" s="158" t="s">
        <v>472</v>
      </c>
      <c r="B192" s="65">
        <v>64</v>
      </c>
      <c r="C192" s="66">
        <v>37</v>
      </c>
      <c r="D192" s="65">
        <v>138</v>
      </c>
      <c r="E192" s="66">
        <v>128</v>
      </c>
      <c r="F192" s="67"/>
      <c r="G192" s="65">
        <f>B192-C192</f>
        <v>27</v>
      </c>
      <c r="H192" s="66">
        <f>D192-E192</f>
        <v>10</v>
      </c>
      <c r="I192" s="20">
        <f>IF(C192=0, "-", IF(G192/C192&lt;10, G192/C192, "&gt;999%"))</f>
        <v>0.72972972972972971</v>
      </c>
      <c r="J192" s="21">
        <f>IF(E192=0, "-", IF(H192/E192&lt;10, H192/E192, "&gt;999%"))</f>
        <v>7.8125E-2</v>
      </c>
    </row>
    <row r="193" spans="1:10" x14ac:dyDescent="0.2">
      <c r="A193" s="158" t="s">
        <v>482</v>
      </c>
      <c r="B193" s="65">
        <v>273</v>
      </c>
      <c r="C193" s="66">
        <v>196</v>
      </c>
      <c r="D193" s="65">
        <v>663</v>
      </c>
      <c r="E193" s="66">
        <v>584</v>
      </c>
      <c r="F193" s="67"/>
      <c r="G193" s="65">
        <f>B193-C193</f>
        <v>77</v>
      </c>
      <c r="H193" s="66">
        <f>D193-E193</f>
        <v>79</v>
      </c>
      <c r="I193" s="20">
        <f>IF(C193=0, "-", IF(G193/C193&lt;10, G193/C193, "&gt;999%"))</f>
        <v>0.39285714285714285</v>
      </c>
      <c r="J193" s="21">
        <f>IF(E193=0, "-", IF(H193/E193&lt;10, H193/E193, "&gt;999%"))</f>
        <v>0.13527397260273974</v>
      </c>
    </row>
    <row r="194" spans="1:10" x14ac:dyDescent="0.2">
      <c r="A194" s="158" t="s">
        <v>399</v>
      </c>
      <c r="B194" s="65">
        <v>52</v>
      </c>
      <c r="C194" s="66">
        <v>172</v>
      </c>
      <c r="D194" s="65">
        <v>249</v>
      </c>
      <c r="E194" s="66">
        <v>372</v>
      </c>
      <c r="F194" s="67"/>
      <c r="G194" s="65">
        <f>B194-C194</f>
        <v>-120</v>
      </c>
      <c r="H194" s="66">
        <f>D194-E194</f>
        <v>-123</v>
      </c>
      <c r="I194" s="20">
        <f>IF(C194=0, "-", IF(G194/C194&lt;10, G194/C194, "&gt;999%"))</f>
        <v>-0.69767441860465118</v>
      </c>
      <c r="J194" s="21">
        <f>IF(E194=0, "-", IF(H194/E194&lt;10, H194/E194, "&gt;999%"))</f>
        <v>-0.33064516129032256</v>
      </c>
    </row>
    <row r="195" spans="1:10" s="160" customFormat="1" x14ac:dyDescent="0.2">
      <c r="A195" s="178" t="s">
        <v>612</v>
      </c>
      <c r="B195" s="71">
        <v>389</v>
      </c>
      <c r="C195" s="72">
        <v>405</v>
      </c>
      <c r="D195" s="71">
        <v>1050</v>
      </c>
      <c r="E195" s="72">
        <v>1084</v>
      </c>
      <c r="F195" s="73"/>
      <c r="G195" s="71">
        <f>B195-C195</f>
        <v>-16</v>
      </c>
      <c r="H195" s="72">
        <f>D195-E195</f>
        <v>-34</v>
      </c>
      <c r="I195" s="37">
        <f>IF(C195=0, "-", IF(G195/C195&lt;10, G195/C195, "&gt;999%"))</f>
        <v>-3.9506172839506172E-2</v>
      </c>
      <c r="J195" s="38">
        <f>IF(E195=0, "-", IF(H195/E195&lt;10, H195/E195, "&gt;999%"))</f>
        <v>-3.136531365313653E-2</v>
      </c>
    </row>
    <row r="196" spans="1:10" x14ac:dyDescent="0.2">
      <c r="A196" s="177"/>
      <c r="B196" s="143"/>
      <c r="C196" s="144"/>
      <c r="D196" s="143"/>
      <c r="E196" s="144"/>
      <c r="F196" s="145"/>
      <c r="G196" s="143"/>
      <c r="H196" s="144"/>
      <c r="I196" s="151"/>
      <c r="J196" s="152"/>
    </row>
    <row r="197" spans="1:10" s="139" customFormat="1" x14ac:dyDescent="0.2">
      <c r="A197" s="159" t="s">
        <v>56</v>
      </c>
      <c r="B197" s="65"/>
      <c r="C197" s="66"/>
      <c r="D197" s="65"/>
      <c r="E197" s="66"/>
      <c r="F197" s="67"/>
      <c r="G197" s="65"/>
      <c r="H197" s="66"/>
      <c r="I197" s="20"/>
      <c r="J197" s="21"/>
    </row>
    <row r="198" spans="1:10" x14ac:dyDescent="0.2">
      <c r="A198" s="158" t="s">
        <v>523</v>
      </c>
      <c r="B198" s="65">
        <v>6</v>
      </c>
      <c r="C198" s="66">
        <v>3</v>
      </c>
      <c r="D198" s="65">
        <v>11</v>
      </c>
      <c r="E198" s="66">
        <v>10</v>
      </c>
      <c r="F198" s="67"/>
      <c r="G198" s="65">
        <f>B198-C198</f>
        <v>3</v>
      </c>
      <c r="H198" s="66">
        <f>D198-E198</f>
        <v>1</v>
      </c>
      <c r="I198" s="20">
        <f>IF(C198=0, "-", IF(G198/C198&lt;10, G198/C198, "&gt;999%"))</f>
        <v>1</v>
      </c>
      <c r="J198" s="21">
        <f>IF(E198=0, "-", IF(H198/E198&lt;10, H198/E198, "&gt;999%"))</f>
        <v>0.1</v>
      </c>
    </row>
    <row r="199" spans="1:10" x14ac:dyDescent="0.2">
      <c r="A199" s="158" t="s">
        <v>512</v>
      </c>
      <c r="B199" s="65">
        <v>1</v>
      </c>
      <c r="C199" s="66">
        <v>2</v>
      </c>
      <c r="D199" s="65">
        <v>2</v>
      </c>
      <c r="E199" s="66">
        <v>3</v>
      </c>
      <c r="F199" s="67"/>
      <c r="G199" s="65">
        <f>B199-C199</f>
        <v>-1</v>
      </c>
      <c r="H199" s="66">
        <f>D199-E199</f>
        <v>-1</v>
      </c>
      <c r="I199" s="20">
        <f>IF(C199=0, "-", IF(G199/C199&lt;10, G199/C199, "&gt;999%"))</f>
        <v>-0.5</v>
      </c>
      <c r="J199" s="21">
        <f>IF(E199=0, "-", IF(H199/E199&lt;10, H199/E199, "&gt;999%"))</f>
        <v>-0.33333333333333331</v>
      </c>
    </row>
    <row r="200" spans="1:10" x14ac:dyDescent="0.2">
      <c r="A200" s="158" t="s">
        <v>502</v>
      </c>
      <c r="B200" s="65">
        <v>3</v>
      </c>
      <c r="C200" s="66">
        <v>7</v>
      </c>
      <c r="D200" s="65">
        <v>10</v>
      </c>
      <c r="E200" s="66">
        <v>14</v>
      </c>
      <c r="F200" s="67"/>
      <c r="G200" s="65">
        <f>B200-C200</f>
        <v>-4</v>
      </c>
      <c r="H200" s="66">
        <f>D200-E200</f>
        <v>-4</v>
      </c>
      <c r="I200" s="20">
        <f>IF(C200=0, "-", IF(G200/C200&lt;10, G200/C200, "&gt;999%"))</f>
        <v>-0.5714285714285714</v>
      </c>
      <c r="J200" s="21">
        <f>IF(E200=0, "-", IF(H200/E200&lt;10, H200/E200, "&gt;999%"))</f>
        <v>-0.2857142857142857</v>
      </c>
    </row>
    <row r="201" spans="1:10" s="160" customFormat="1" x14ac:dyDescent="0.2">
      <c r="A201" s="178" t="s">
        <v>613</v>
      </c>
      <c r="B201" s="71">
        <v>10</v>
      </c>
      <c r="C201" s="72">
        <v>12</v>
      </c>
      <c r="D201" s="71">
        <v>23</v>
      </c>
      <c r="E201" s="72">
        <v>27</v>
      </c>
      <c r="F201" s="73"/>
      <c r="G201" s="71">
        <f>B201-C201</f>
        <v>-2</v>
      </c>
      <c r="H201" s="72">
        <f>D201-E201</f>
        <v>-4</v>
      </c>
      <c r="I201" s="37">
        <f>IF(C201=0, "-", IF(G201/C201&lt;10, G201/C201, "&gt;999%"))</f>
        <v>-0.16666666666666666</v>
      </c>
      <c r="J201" s="38">
        <f>IF(E201=0, "-", IF(H201/E201&lt;10, H201/E201, "&gt;999%"))</f>
        <v>-0.14814814814814814</v>
      </c>
    </row>
    <row r="202" spans="1:10" x14ac:dyDescent="0.2">
      <c r="A202" s="177"/>
      <c r="B202" s="143"/>
      <c r="C202" s="144"/>
      <c r="D202" s="143"/>
      <c r="E202" s="144"/>
      <c r="F202" s="145"/>
      <c r="G202" s="143"/>
      <c r="H202" s="144"/>
      <c r="I202" s="151"/>
      <c r="J202" s="152"/>
    </row>
    <row r="203" spans="1:10" s="139" customFormat="1" x14ac:dyDescent="0.2">
      <c r="A203" s="159" t="s">
        <v>57</v>
      </c>
      <c r="B203" s="65"/>
      <c r="C203" s="66"/>
      <c r="D203" s="65"/>
      <c r="E203" s="66"/>
      <c r="F203" s="67"/>
      <c r="G203" s="65"/>
      <c r="H203" s="66"/>
      <c r="I203" s="20"/>
      <c r="J203" s="21"/>
    </row>
    <row r="204" spans="1:10" x14ac:dyDescent="0.2">
      <c r="A204" s="158" t="s">
        <v>355</v>
      </c>
      <c r="B204" s="65">
        <v>6</v>
      </c>
      <c r="C204" s="66">
        <v>1</v>
      </c>
      <c r="D204" s="65">
        <v>15</v>
      </c>
      <c r="E204" s="66">
        <v>7</v>
      </c>
      <c r="F204" s="67"/>
      <c r="G204" s="65">
        <f t="shared" ref="G204:G210" si="24">B204-C204</f>
        <v>5</v>
      </c>
      <c r="H204" s="66">
        <f t="shared" ref="H204:H210" si="25">D204-E204</f>
        <v>8</v>
      </c>
      <c r="I204" s="20">
        <f t="shared" ref="I204:I210" si="26">IF(C204=0, "-", IF(G204/C204&lt;10, G204/C204, "&gt;999%"))</f>
        <v>5</v>
      </c>
      <c r="J204" s="21">
        <f t="shared" ref="J204:J210" si="27">IF(E204=0, "-", IF(H204/E204&lt;10, H204/E204, "&gt;999%"))</f>
        <v>1.1428571428571428</v>
      </c>
    </row>
    <row r="205" spans="1:10" x14ac:dyDescent="0.2">
      <c r="A205" s="158" t="s">
        <v>423</v>
      </c>
      <c r="B205" s="65">
        <v>7</v>
      </c>
      <c r="C205" s="66">
        <v>3</v>
      </c>
      <c r="D205" s="65">
        <v>12</v>
      </c>
      <c r="E205" s="66">
        <v>3</v>
      </c>
      <c r="F205" s="67"/>
      <c r="G205" s="65">
        <f t="shared" si="24"/>
        <v>4</v>
      </c>
      <c r="H205" s="66">
        <f t="shared" si="25"/>
        <v>9</v>
      </c>
      <c r="I205" s="20">
        <f t="shared" si="26"/>
        <v>1.3333333333333333</v>
      </c>
      <c r="J205" s="21">
        <f t="shared" si="27"/>
        <v>3</v>
      </c>
    </row>
    <row r="206" spans="1:10" x14ac:dyDescent="0.2">
      <c r="A206" s="158" t="s">
        <v>303</v>
      </c>
      <c r="B206" s="65">
        <v>0</v>
      </c>
      <c r="C206" s="66">
        <v>0</v>
      </c>
      <c r="D206" s="65">
        <v>0</v>
      </c>
      <c r="E206" s="66">
        <v>1</v>
      </c>
      <c r="F206" s="67"/>
      <c r="G206" s="65">
        <f t="shared" si="24"/>
        <v>0</v>
      </c>
      <c r="H206" s="66">
        <f t="shared" si="25"/>
        <v>-1</v>
      </c>
      <c r="I206" s="20" t="str">
        <f t="shared" si="26"/>
        <v>-</v>
      </c>
      <c r="J206" s="21">
        <f t="shared" si="27"/>
        <v>-1</v>
      </c>
    </row>
    <row r="207" spans="1:10" x14ac:dyDescent="0.2">
      <c r="A207" s="158" t="s">
        <v>424</v>
      </c>
      <c r="B207" s="65">
        <v>0</v>
      </c>
      <c r="C207" s="66">
        <v>0</v>
      </c>
      <c r="D207" s="65">
        <v>1</v>
      </c>
      <c r="E207" s="66">
        <v>1</v>
      </c>
      <c r="F207" s="67"/>
      <c r="G207" s="65">
        <f t="shared" si="24"/>
        <v>0</v>
      </c>
      <c r="H207" s="66">
        <f t="shared" si="25"/>
        <v>0</v>
      </c>
      <c r="I207" s="20" t="str">
        <f t="shared" si="26"/>
        <v>-</v>
      </c>
      <c r="J207" s="21">
        <f t="shared" si="27"/>
        <v>0</v>
      </c>
    </row>
    <row r="208" spans="1:10" x14ac:dyDescent="0.2">
      <c r="A208" s="158" t="s">
        <v>250</v>
      </c>
      <c r="B208" s="65">
        <v>0</v>
      </c>
      <c r="C208" s="66">
        <v>0</v>
      </c>
      <c r="D208" s="65">
        <v>2</v>
      </c>
      <c r="E208" s="66">
        <v>1</v>
      </c>
      <c r="F208" s="67"/>
      <c r="G208" s="65">
        <f t="shared" si="24"/>
        <v>0</v>
      </c>
      <c r="H208" s="66">
        <f t="shared" si="25"/>
        <v>1</v>
      </c>
      <c r="I208" s="20" t="str">
        <f t="shared" si="26"/>
        <v>-</v>
      </c>
      <c r="J208" s="21">
        <f t="shared" si="27"/>
        <v>1</v>
      </c>
    </row>
    <row r="209" spans="1:10" x14ac:dyDescent="0.2">
      <c r="A209" s="158" t="s">
        <v>265</v>
      </c>
      <c r="B209" s="65">
        <v>0</v>
      </c>
      <c r="C209" s="66">
        <v>0</v>
      </c>
      <c r="D209" s="65">
        <v>1</v>
      </c>
      <c r="E209" s="66">
        <v>0</v>
      </c>
      <c r="F209" s="67"/>
      <c r="G209" s="65">
        <f t="shared" si="24"/>
        <v>0</v>
      </c>
      <c r="H209" s="66">
        <f t="shared" si="25"/>
        <v>1</v>
      </c>
      <c r="I209" s="20" t="str">
        <f t="shared" si="26"/>
        <v>-</v>
      </c>
      <c r="J209" s="21" t="str">
        <f t="shared" si="27"/>
        <v>-</v>
      </c>
    </row>
    <row r="210" spans="1:10" s="160" customFormat="1" x14ac:dyDescent="0.2">
      <c r="A210" s="178" t="s">
        <v>614</v>
      </c>
      <c r="B210" s="71">
        <v>13</v>
      </c>
      <c r="C210" s="72">
        <v>4</v>
      </c>
      <c r="D210" s="71">
        <v>31</v>
      </c>
      <c r="E210" s="72">
        <v>13</v>
      </c>
      <c r="F210" s="73"/>
      <c r="G210" s="71">
        <f t="shared" si="24"/>
        <v>9</v>
      </c>
      <c r="H210" s="72">
        <f t="shared" si="25"/>
        <v>18</v>
      </c>
      <c r="I210" s="37">
        <f t="shared" si="26"/>
        <v>2.25</v>
      </c>
      <c r="J210" s="38">
        <f t="shared" si="27"/>
        <v>1.3846153846153846</v>
      </c>
    </row>
    <row r="211" spans="1:10" x14ac:dyDescent="0.2">
      <c r="A211" s="177"/>
      <c r="B211" s="143"/>
      <c r="C211" s="144"/>
      <c r="D211" s="143"/>
      <c r="E211" s="144"/>
      <c r="F211" s="145"/>
      <c r="G211" s="143"/>
      <c r="H211" s="144"/>
      <c r="I211" s="151"/>
      <c r="J211" s="152"/>
    </row>
    <row r="212" spans="1:10" s="139" customFormat="1" x14ac:dyDescent="0.2">
      <c r="A212" s="159" t="s">
        <v>58</v>
      </c>
      <c r="B212" s="65"/>
      <c r="C212" s="66"/>
      <c r="D212" s="65"/>
      <c r="E212" s="66"/>
      <c r="F212" s="67"/>
      <c r="G212" s="65"/>
      <c r="H212" s="66"/>
      <c r="I212" s="20"/>
      <c r="J212" s="21"/>
    </row>
    <row r="213" spans="1:10" x14ac:dyDescent="0.2">
      <c r="A213" s="158" t="s">
        <v>365</v>
      </c>
      <c r="B213" s="65">
        <v>2</v>
      </c>
      <c r="C213" s="66">
        <v>5</v>
      </c>
      <c r="D213" s="65">
        <v>3</v>
      </c>
      <c r="E213" s="66">
        <v>5</v>
      </c>
      <c r="F213" s="67"/>
      <c r="G213" s="65">
        <f t="shared" ref="G213:G218" si="28">B213-C213</f>
        <v>-3</v>
      </c>
      <c r="H213" s="66">
        <f t="shared" ref="H213:H218" si="29">D213-E213</f>
        <v>-2</v>
      </c>
      <c r="I213" s="20">
        <f t="shared" ref="I213:I218" si="30">IF(C213=0, "-", IF(G213/C213&lt;10, G213/C213, "&gt;999%"))</f>
        <v>-0.6</v>
      </c>
      <c r="J213" s="21">
        <f t="shared" ref="J213:J218" si="31">IF(E213=0, "-", IF(H213/E213&lt;10, H213/E213, "&gt;999%"))</f>
        <v>-0.4</v>
      </c>
    </row>
    <row r="214" spans="1:10" x14ac:dyDescent="0.2">
      <c r="A214" s="158" t="s">
        <v>334</v>
      </c>
      <c r="B214" s="65">
        <v>9</v>
      </c>
      <c r="C214" s="66">
        <v>17</v>
      </c>
      <c r="D214" s="65">
        <v>23</v>
      </c>
      <c r="E214" s="66">
        <v>31</v>
      </c>
      <c r="F214" s="67"/>
      <c r="G214" s="65">
        <f t="shared" si="28"/>
        <v>-8</v>
      </c>
      <c r="H214" s="66">
        <f t="shared" si="29"/>
        <v>-8</v>
      </c>
      <c r="I214" s="20">
        <f t="shared" si="30"/>
        <v>-0.47058823529411764</v>
      </c>
      <c r="J214" s="21">
        <f t="shared" si="31"/>
        <v>-0.25806451612903225</v>
      </c>
    </row>
    <row r="215" spans="1:10" x14ac:dyDescent="0.2">
      <c r="A215" s="158" t="s">
        <v>483</v>
      </c>
      <c r="B215" s="65">
        <v>6</v>
      </c>
      <c r="C215" s="66">
        <v>13</v>
      </c>
      <c r="D215" s="65">
        <v>18</v>
      </c>
      <c r="E215" s="66">
        <v>22</v>
      </c>
      <c r="F215" s="67"/>
      <c r="G215" s="65">
        <f t="shared" si="28"/>
        <v>-7</v>
      </c>
      <c r="H215" s="66">
        <f t="shared" si="29"/>
        <v>-4</v>
      </c>
      <c r="I215" s="20">
        <f t="shared" si="30"/>
        <v>-0.53846153846153844</v>
      </c>
      <c r="J215" s="21">
        <f t="shared" si="31"/>
        <v>-0.18181818181818182</v>
      </c>
    </row>
    <row r="216" spans="1:10" x14ac:dyDescent="0.2">
      <c r="A216" s="158" t="s">
        <v>400</v>
      </c>
      <c r="B216" s="65">
        <v>27</v>
      </c>
      <c r="C216" s="66">
        <v>29</v>
      </c>
      <c r="D216" s="65">
        <v>39</v>
      </c>
      <c r="E216" s="66">
        <v>66</v>
      </c>
      <c r="F216" s="67"/>
      <c r="G216" s="65">
        <f t="shared" si="28"/>
        <v>-2</v>
      </c>
      <c r="H216" s="66">
        <f t="shared" si="29"/>
        <v>-27</v>
      </c>
      <c r="I216" s="20">
        <f t="shared" si="30"/>
        <v>-6.8965517241379309E-2</v>
      </c>
      <c r="J216" s="21">
        <f t="shared" si="31"/>
        <v>-0.40909090909090912</v>
      </c>
    </row>
    <row r="217" spans="1:10" x14ac:dyDescent="0.2">
      <c r="A217" s="158" t="s">
        <v>401</v>
      </c>
      <c r="B217" s="65">
        <v>4</v>
      </c>
      <c r="C217" s="66">
        <v>9</v>
      </c>
      <c r="D217" s="65">
        <v>18</v>
      </c>
      <c r="E217" s="66">
        <v>31</v>
      </c>
      <c r="F217" s="67"/>
      <c r="G217" s="65">
        <f t="shared" si="28"/>
        <v>-5</v>
      </c>
      <c r="H217" s="66">
        <f t="shared" si="29"/>
        <v>-13</v>
      </c>
      <c r="I217" s="20">
        <f t="shared" si="30"/>
        <v>-0.55555555555555558</v>
      </c>
      <c r="J217" s="21">
        <f t="shared" si="31"/>
        <v>-0.41935483870967744</v>
      </c>
    </row>
    <row r="218" spans="1:10" s="160" customFormat="1" x14ac:dyDescent="0.2">
      <c r="A218" s="178" t="s">
        <v>615</v>
      </c>
      <c r="B218" s="71">
        <v>48</v>
      </c>
      <c r="C218" s="72">
        <v>73</v>
      </c>
      <c r="D218" s="71">
        <v>101</v>
      </c>
      <c r="E218" s="72">
        <v>155</v>
      </c>
      <c r="F218" s="73"/>
      <c r="G218" s="71">
        <f t="shared" si="28"/>
        <v>-25</v>
      </c>
      <c r="H218" s="72">
        <f t="shared" si="29"/>
        <v>-54</v>
      </c>
      <c r="I218" s="37">
        <f t="shared" si="30"/>
        <v>-0.34246575342465752</v>
      </c>
      <c r="J218" s="38">
        <f t="shared" si="31"/>
        <v>-0.34838709677419355</v>
      </c>
    </row>
    <row r="219" spans="1:10" x14ac:dyDescent="0.2">
      <c r="A219" s="177"/>
      <c r="B219" s="143"/>
      <c r="C219" s="144"/>
      <c r="D219" s="143"/>
      <c r="E219" s="144"/>
      <c r="F219" s="145"/>
      <c r="G219" s="143"/>
      <c r="H219" s="144"/>
      <c r="I219" s="151"/>
      <c r="J219" s="152"/>
    </row>
    <row r="220" spans="1:10" s="139" customFormat="1" x14ac:dyDescent="0.2">
      <c r="A220" s="159" t="s">
        <v>59</v>
      </c>
      <c r="B220" s="65"/>
      <c r="C220" s="66"/>
      <c r="D220" s="65"/>
      <c r="E220" s="66"/>
      <c r="F220" s="67"/>
      <c r="G220" s="65"/>
      <c r="H220" s="66"/>
      <c r="I220" s="20"/>
      <c r="J220" s="21"/>
    </row>
    <row r="221" spans="1:10" x14ac:dyDescent="0.2">
      <c r="A221" s="158" t="s">
        <v>59</v>
      </c>
      <c r="B221" s="65">
        <v>31</v>
      </c>
      <c r="C221" s="66">
        <v>24</v>
      </c>
      <c r="D221" s="65">
        <v>75</v>
      </c>
      <c r="E221" s="66">
        <v>58</v>
      </c>
      <c r="F221" s="67"/>
      <c r="G221" s="65">
        <f>B221-C221</f>
        <v>7</v>
      </c>
      <c r="H221" s="66">
        <f>D221-E221</f>
        <v>17</v>
      </c>
      <c r="I221" s="20">
        <f>IF(C221=0, "-", IF(G221/C221&lt;10, G221/C221, "&gt;999%"))</f>
        <v>0.29166666666666669</v>
      </c>
      <c r="J221" s="21">
        <f>IF(E221=0, "-", IF(H221/E221&lt;10, H221/E221, "&gt;999%"))</f>
        <v>0.29310344827586204</v>
      </c>
    </row>
    <row r="222" spans="1:10" s="160" customFormat="1" x14ac:dyDescent="0.2">
      <c r="A222" s="178" t="s">
        <v>616</v>
      </c>
      <c r="B222" s="71">
        <v>31</v>
      </c>
      <c r="C222" s="72">
        <v>24</v>
      </c>
      <c r="D222" s="71">
        <v>75</v>
      </c>
      <c r="E222" s="72">
        <v>58</v>
      </c>
      <c r="F222" s="73"/>
      <c r="G222" s="71">
        <f>B222-C222</f>
        <v>7</v>
      </c>
      <c r="H222" s="72">
        <f>D222-E222</f>
        <v>17</v>
      </c>
      <c r="I222" s="37">
        <f>IF(C222=0, "-", IF(G222/C222&lt;10, G222/C222, "&gt;999%"))</f>
        <v>0.29166666666666669</v>
      </c>
      <c r="J222" s="38">
        <f>IF(E222=0, "-", IF(H222/E222&lt;10, H222/E222, "&gt;999%"))</f>
        <v>0.29310344827586204</v>
      </c>
    </row>
    <row r="223" spans="1:10" x14ac:dyDescent="0.2">
      <c r="A223" s="177"/>
      <c r="B223" s="143"/>
      <c r="C223" s="144"/>
      <c r="D223" s="143"/>
      <c r="E223" s="144"/>
      <c r="F223" s="145"/>
      <c r="G223" s="143"/>
      <c r="H223" s="144"/>
      <c r="I223" s="151"/>
      <c r="J223" s="152"/>
    </row>
    <row r="224" spans="1:10" s="139" customFormat="1" x14ac:dyDescent="0.2">
      <c r="A224" s="159" t="s">
        <v>60</v>
      </c>
      <c r="B224" s="65"/>
      <c r="C224" s="66"/>
      <c r="D224" s="65"/>
      <c r="E224" s="66"/>
      <c r="F224" s="67"/>
      <c r="G224" s="65"/>
      <c r="H224" s="66"/>
      <c r="I224" s="20"/>
      <c r="J224" s="21"/>
    </row>
    <row r="225" spans="1:10" x14ac:dyDescent="0.2">
      <c r="A225" s="158" t="s">
        <v>281</v>
      </c>
      <c r="B225" s="65">
        <v>66</v>
      </c>
      <c r="C225" s="66">
        <v>45</v>
      </c>
      <c r="D225" s="65">
        <v>117</v>
      </c>
      <c r="E225" s="66">
        <v>107</v>
      </c>
      <c r="F225" s="67"/>
      <c r="G225" s="65">
        <f t="shared" ref="G225:G236" si="32">B225-C225</f>
        <v>21</v>
      </c>
      <c r="H225" s="66">
        <f t="shared" ref="H225:H236" si="33">D225-E225</f>
        <v>10</v>
      </c>
      <c r="I225" s="20">
        <f t="shared" ref="I225:I236" si="34">IF(C225=0, "-", IF(G225/C225&lt;10, G225/C225, "&gt;999%"))</f>
        <v>0.46666666666666667</v>
      </c>
      <c r="J225" s="21">
        <f t="shared" ref="J225:J236" si="35">IF(E225=0, "-", IF(H225/E225&lt;10, H225/E225, "&gt;999%"))</f>
        <v>9.3457943925233641E-2</v>
      </c>
    </row>
    <row r="226" spans="1:10" x14ac:dyDescent="0.2">
      <c r="A226" s="158" t="s">
        <v>214</v>
      </c>
      <c r="B226" s="65">
        <v>109</v>
      </c>
      <c r="C226" s="66">
        <v>114</v>
      </c>
      <c r="D226" s="65">
        <v>319</v>
      </c>
      <c r="E226" s="66">
        <v>411</v>
      </c>
      <c r="F226" s="67"/>
      <c r="G226" s="65">
        <f t="shared" si="32"/>
        <v>-5</v>
      </c>
      <c r="H226" s="66">
        <f t="shared" si="33"/>
        <v>-92</v>
      </c>
      <c r="I226" s="20">
        <f t="shared" si="34"/>
        <v>-4.3859649122807015E-2</v>
      </c>
      <c r="J226" s="21">
        <f t="shared" si="35"/>
        <v>-0.22384428223844283</v>
      </c>
    </row>
    <row r="227" spans="1:10" x14ac:dyDescent="0.2">
      <c r="A227" s="158" t="s">
        <v>425</v>
      </c>
      <c r="B227" s="65">
        <v>5</v>
      </c>
      <c r="C227" s="66">
        <v>0</v>
      </c>
      <c r="D227" s="65">
        <v>10</v>
      </c>
      <c r="E227" s="66">
        <v>0</v>
      </c>
      <c r="F227" s="67"/>
      <c r="G227" s="65">
        <f t="shared" si="32"/>
        <v>5</v>
      </c>
      <c r="H227" s="66">
        <f t="shared" si="33"/>
        <v>10</v>
      </c>
      <c r="I227" s="20" t="str">
        <f t="shared" si="34"/>
        <v>-</v>
      </c>
      <c r="J227" s="21" t="str">
        <f t="shared" si="35"/>
        <v>-</v>
      </c>
    </row>
    <row r="228" spans="1:10" x14ac:dyDescent="0.2">
      <c r="A228" s="158" t="s">
        <v>335</v>
      </c>
      <c r="B228" s="65">
        <v>5</v>
      </c>
      <c r="C228" s="66">
        <v>0</v>
      </c>
      <c r="D228" s="65">
        <v>16</v>
      </c>
      <c r="E228" s="66">
        <v>0</v>
      </c>
      <c r="F228" s="67"/>
      <c r="G228" s="65">
        <f t="shared" si="32"/>
        <v>5</v>
      </c>
      <c r="H228" s="66">
        <f t="shared" si="33"/>
        <v>16</v>
      </c>
      <c r="I228" s="20" t="str">
        <f t="shared" si="34"/>
        <v>-</v>
      </c>
      <c r="J228" s="21" t="str">
        <f t="shared" si="35"/>
        <v>-</v>
      </c>
    </row>
    <row r="229" spans="1:10" x14ac:dyDescent="0.2">
      <c r="A229" s="158" t="s">
        <v>193</v>
      </c>
      <c r="B229" s="65">
        <v>32</v>
      </c>
      <c r="C229" s="66">
        <v>91</v>
      </c>
      <c r="D229" s="65">
        <v>96</v>
      </c>
      <c r="E229" s="66">
        <v>346</v>
      </c>
      <c r="F229" s="67"/>
      <c r="G229" s="65">
        <f t="shared" si="32"/>
        <v>-59</v>
      </c>
      <c r="H229" s="66">
        <f t="shared" si="33"/>
        <v>-250</v>
      </c>
      <c r="I229" s="20">
        <f t="shared" si="34"/>
        <v>-0.64835164835164838</v>
      </c>
      <c r="J229" s="21">
        <f t="shared" si="35"/>
        <v>-0.7225433526011561</v>
      </c>
    </row>
    <row r="230" spans="1:10" x14ac:dyDescent="0.2">
      <c r="A230" s="158" t="s">
        <v>198</v>
      </c>
      <c r="B230" s="65">
        <v>40</v>
      </c>
      <c r="C230" s="66">
        <v>35</v>
      </c>
      <c r="D230" s="65">
        <v>81</v>
      </c>
      <c r="E230" s="66">
        <v>96</v>
      </c>
      <c r="F230" s="67"/>
      <c r="G230" s="65">
        <f t="shared" si="32"/>
        <v>5</v>
      </c>
      <c r="H230" s="66">
        <f t="shared" si="33"/>
        <v>-15</v>
      </c>
      <c r="I230" s="20">
        <f t="shared" si="34"/>
        <v>0.14285714285714285</v>
      </c>
      <c r="J230" s="21">
        <f t="shared" si="35"/>
        <v>-0.15625</v>
      </c>
    </row>
    <row r="231" spans="1:10" x14ac:dyDescent="0.2">
      <c r="A231" s="158" t="s">
        <v>336</v>
      </c>
      <c r="B231" s="65">
        <v>45</v>
      </c>
      <c r="C231" s="66">
        <v>52</v>
      </c>
      <c r="D231" s="65">
        <v>209</v>
      </c>
      <c r="E231" s="66">
        <v>208</v>
      </c>
      <c r="F231" s="67"/>
      <c r="G231" s="65">
        <f t="shared" si="32"/>
        <v>-7</v>
      </c>
      <c r="H231" s="66">
        <f t="shared" si="33"/>
        <v>1</v>
      </c>
      <c r="I231" s="20">
        <f t="shared" si="34"/>
        <v>-0.13461538461538461</v>
      </c>
      <c r="J231" s="21">
        <f t="shared" si="35"/>
        <v>4.807692307692308E-3</v>
      </c>
    </row>
    <row r="232" spans="1:10" x14ac:dyDescent="0.2">
      <c r="A232" s="158" t="s">
        <v>402</v>
      </c>
      <c r="B232" s="65">
        <v>14</v>
      </c>
      <c r="C232" s="66">
        <v>41</v>
      </c>
      <c r="D232" s="65">
        <v>22</v>
      </c>
      <c r="E232" s="66">
        <v>165</v>
      </c>
      <c r="F232" s="67"/>
      <c r="G232" s="65">
        <f t="shared" si="32"/>
        <v>-27</v>
      </c>
      <c r="H232" s="66">
        <f t="shared" si="33"/>
        <v>-143</v>
      </c>
      <c r="I232" s="20">
        <f t="shared" si="34"/>
        <v>-0.65853658536585369</v>
      </c>
      <c r="J232" s="21">
        <f t="shared" si="35"/>
        <v>-0.8666666666666667</v>
      </c>
    </row>
    <row r="233" spans="1:10" x14ac:dyDescent="0.2">
      <c r="A233" s="158" t="s">
        <v>366</v>
      </c>
      <c r="B233" s="65">
        <v>124</v>
      </c>
      <c r="C233" s="66">
        <v>64</v>
      </c>
      <c r="D233" s="65">
        <v>367</v>
      </c>
      <c r="E233" s="66">
        <v>186</v>
      </c>
      <c r="F233" s="67"/>
      <c r="G233" s="65">
        <f t="shared" si="32"/>
        <v>60</v>
      </c>
      <c r="H233" s="66">
        <f t="shared" si="33"/>
        <v>181</v>
      </c>
      <c r="I233" s="20">
        <f t="shared" si="34"/>
        <v>0.9375</v>
      </c>
      <c r="J233" s="21">
        <f t="shared" si="35"/>
        <v>0.9731182795698925</v>
      </c>
    </row>
    <row r="234" spans="1:10" x14ac:dyDescent="0.2">
      <c r="A234" s="158" t="s">
        <v>260</v>
      </c>
      <c r="B234" s="65">
        <v>26</v>
      </c>
      <c r="C234" s="66">
        <v>23</v>
      </c>
      <c r="D234" s="65">
        <v>88</v>
      </c>
      <c r="E234" s="66">
        <v>47</v>
      </c>
      <c r="F234" s="67"/>
      <c r="G234" s="65">
        <f t="shared" si="32"/>
        <v>3</v>
      </c>
      <c r="H234" s="66">
        <f t="shared" si="33"/>
        <v>41</v>
      </c>
      <c r="I234" s="20">
        <f t="shared" si="34"/>
        <v>0.13043478260869565</v>
      </c>
      <c r="J234" s="21">
        <f t="shared" si="35"/>
        <v>0.87234042553191493</v>
      </c>
    </row>
    <row r="235" spans="1:10" x14ac:dyDescent="0.2">
      <c r="A235" s="158" t="s">
        <v>321</v>
      </c>
      <c r="B235" s="65">
        <v>71</v>
      </c>
      <c r="C235" s="66">
        <v>40</v>
      </c>
      <c r="D235" s="65">
        <v>173</v>
      </c>
      <c r="E235" s="66">
        <v>54</v>
      </c>
      <c r="F235" s="67"/>
      <c r="G235" s="65">
        <f t="shared" si="32"/>
        <v>31</v>
      </c>
      <c r="H235" s="66">
        <f t="shared" si="33"/>
        <v>119</v>
      </c>
      <c r="I235" s="20">
        <f t="shared" si="34"/>
        <v>0.77500000000000002</v>
      </c>
      <c r="J235" s="21">
        <f t="shared" si="35"/>
        <v>2.2037037037037037</v>
      </c>
    </row>
    <row r="236" spans="1:10" s="160" customFormat="1" x14ac:dyDescent="0.2">
      <c r="A236" s="178" t="s">
        <v>617</v>
      </c>
      <c r="B236" s="71">
        <v>537</v>
      </c>
      <c r="C236" s="72">
        <v>505</v>
      </c>
      <c r="D236" s="71">
        <v>1498</v>
      </c>
      <c r="E236" s="72">
        <v>1620</v>
      </c>
      <c r="F236" s="73"/>
      <c r="G236" s="71">
        <f t="shared" si="32"/>
        <v>32</v>
      </c>
      <c r="H236" s="72">
        <f t="shared" si="33"/>
        <v>-122</v>
      </c>
      <c r="I236" s="37">
        <f t="shared" si="34"/>
        <v>6.3366336633663367E-2</v>
      </c>
      <c r="J236" s="38">
        <f t="shared" si="35"/>
        <v>-7.5308641975308649E-2</v>
      </c>
    </row>
    <row r="237" spans="1:10" x14ac:dyDescent="0.2">
      <c r="A237" s="177"/>
      <c r="B237" s="143"/>
      <c r="C237" s="144"/>
      <c r="D237" s="143"/>
      <c r="E237" s="144"/>
      <c r="F237" s="145"/>
      <c r="G237" s="143"/>
      <c r="H237" s="144"/>
      <c r="I237" s="151"/>
      <c r="J237" s="152"/>
    </row>
    <row r="238" spans="1:10" s="139" customFormat="1" x14ac:dyDescent="0.2">
      <c r="A238" s="159" t="s">
        <v>61</v>
      </c>
      <c r="B238" s="65"/>
      <c r="C238" s="66"/>
      <c r="D238" s="65"/>
      <c r="E238" s="66"/>
      <c r="F238" s="67"/>
      <c r="G238" s="65"/>
      <c r="H238" s="66"/>
      <c r="I238" s="20"/>
      <c r="J238" s="21"/>
    </row>
    <row r="239" spans="1:10" x14ac:dyDescent="0.2">
      <c r="A239" s="158" t="s">
        <v>443</v>
      </c>
      <c r="B239" s="65">
        <v>1</v>
      </c>
      <c r="C239" s="66">
        <v>1</v>
      </c>
      <c r="D239" s="65">
        <v>3</v>
      </c>
      <c r="E239" s="66">
        <v>1</v>
      </c>
      <c r="F239" s="67"/>
      <c r="G239" s="65">
        <f>B239-C239</f>
        <v>0</v>
      </c>
      <c r="H239" s="66">
        <f>D239-E239</f>
        <v>2</v>
      </c>
      <c r="I239" s="20">
        <f>IF(C239=0, "-", IF(G239/C239&lt;10, G239/C239, "&gt;999%"))</f>
        <v>0</v>
      </c>
      <c r="J239" s="21">
        <f>IF(E239=0, "-", IF(H239/E239&lt;10, H239/E239, "&gt;999%"))</f>
        <v>2</v>
      </c>
    </row>
    <row r="240" spans="1:10" s="160" customFormat="1" x14ac:dyDescent="0.2">
      <c r="A240" s="178" t="s">
        <v>618</v>
      </c>
      <c r="B240" s="71">
        <v>1</v>
      </c>
      <c r="C240" s="72">
        <v>1</v>
      </c>
      <c r="D240" s="71">
        <v>3</v>
      </c>
      <c r="E240" s="72">
        <v>1</v>
      </c>
      <c r="F240" s="73"/>
      <c r="G240" s="71">
        <f>B240-C240</f>
        <v>0</v>
      </c>
      <c r="H240" s="72">
        <f>D240-E240</f>
        <v>2</v>
      </c>
      <c r="I240" s="37">
        <f>IF(C240=0, "-", IF(G240/C240&lt;10, G240/C240, "&gt;999%"))</f>
        <v>0</v>
      </c>
      <c r="J240" s="38">
        <f>IF(E240=0, "-", IF(H240/E240&lt;10, H240/E240, "&gt;999%"))</f>
        <v>2</v>
      </c>
    </row>
    <row r="241" spans="1:10" x14ac:dyDescent="0.2">
      <c r="A241" s="177"/>
      <c r="B241" s="143"/>
      <c r="C241" s="144"/>
      <c r="D241" s="143"/>
      <c r="E241" s="144"/>
      <c r="F241" s="145"/>
      <c r="G241" s="143"/>
      <c r="H241" s="144"/>
      <c r="I241" s="151"/>
      <c r="J241" s="152"/>
    </row>
    <row r="242" spans="1:10" s="139" customFormat="1" x14ac:dyDescent="0.2">
      <c r="A242" s="159" t="s">
        <v>62</v>
      </c>
      <c r="B242" s="65"/>
      <c r="C242" s="66"/>
      <c r="D242" s="65"/>
      <c r="E242" s="66"/>
      <c r="F242" s="67"/>
      <c r="G242" s="65"/>
      <c r="H242" s="66"/>
      <c r="I242" s="20"/>
      <c r="J242" s="21"/>
    </row>
    <row r="243" spans="1:10" x14ac:dyDescent="0.2">
      <c r="A243" s="158" t="s">
        <v>426</v>
      </c>
      <c r="B243" s="65">
        <v>17</v>
      </c>
      <c r="C243" s="66">
        <v>11</v>
      </c>
      <c r="D243" s="65">
        <v>37</v>
      </c>
      <c r="E243" s="66">
        <v>47</v>
      </c>
      <c r="F243" s="67"/>
      <c r="G243" s="65">
        <f t="shared" ref="G243:G250" si="36">B243-C243</f>
        <v>6</v>
      </c>
      <c r="H243" s="66">
        <f t="shared" ref="H243:H250" si="37">D243-E243</f>
        <v>-10</v>
      </c>
      <c r="I243" s="20">
        <f t="shared" ref="I243:I250" si="38">IF(C243=0, "-", IF(G243/C243&lt;10, G243/C243, "&gt;999%"))</f>
        <v>0.54545454545454541</v>
      </c>
      <c r="J243" s="21">
        <f t="shared" ref="J243:J250" si="39">IF(E243=0, "-", IF(H243/E243&lt;10, H243/E243, "&gt;999%"))</f>
        <v>-0.21276595744680851</v>
      </c>
    </row>
    <row r="244" spans="1:10" x14ac:dyDescent="0.2">
      <c r="A244" s="158" t="s">
        <v>444</v>
      </c>
      <c r="B244" s="65">
        <v>2</v>
      </c>
      <c r="C244" s="66">
        <v>0</v>
      </c>
      <c r="D244" s="65">
        <v>7</v>
      </c>
      <c r="E244" s="66">
        <v>1</v>
      </c>
      <c r="F244" s="67"/>
      <c r="G244" s="65">
        <f t="shared" si="36"/>
        <v>2</v>
      </c>
      <c r="H244" s="66">
        <f t="shared" si="37"/>
        <v>6</v>
      </c>
      <c r="I244" s="20" t="str">
        <f t="shared" si="38"/>
        <v>-</v>
      </c>
      <c r="J244" s="21">
        <f t="shared" si="39"/>
        <v>6</v>
      </c>
    </row>
    <row r="245" spans="1:10" x14ac:dyDescent="0.2">
      <c r="A245" s="158" t="s">
        <v>385</v>
      </c>
      <c r="B245" s="65">
        <v>9</v>
      </c>
      <c r="C245" s="66">
        <v>7</v>
      </c>
      <c r="D245" s="65">
        <v>18</v>
      </c>
      <c r="E245" s="66">
        <v>12</v>
      </c>
      <c r="F245" s="67"/>
      <c r="G245" s="65">
        <f t="shared" si="36"/>
        <v>2</v>
      </c>
      <c r="H245" s="66">
        <f t="shared" si="37"/>
        <v>6</v>
      </c>
      <c r="I245" s="20">
        <f t="shared" si="38"/>
        <v>0.2857142857142857</v>
      </c>
      <c r="J245" s="21">
        <f t="shared" si="39"/>
        <v>0.5</v>
      </c>
    </row>
    <row r="246" spans="1:10" x14ac:dyDescent="0.2">
      <c r="A246" s="158" t="s">
        <v>445</v>
      </c>
      <c r="B246" s="65">
        <v>0</v>
      </c>
      <c r="C246" s="66">
        <v>2</v>
      </c>
      <c r="D246" s="65">
        <v>0</v>
      </c>
      <c r="E246" s="66">
        <v>4</v>
      </c>
      <c r="F246" s="67"/>
      <c r="G246" s="65">
        <f t="shared" si="36"/>
        <v>-2</v>
      </c>
      <c r="H246" s="66">
        <f t="shared" si="37"/>
        <v>-4</v>
      </c>
      <c r="I246" s="20">
        <f t="shared" si="38"/>
        <v>-1</v>
      </c>
      <c r="J246" s="21">
        <f t="shared" si="39"/>
        <v>-1</v>
      </c>
    </row>
    <row r="247" spans="1:10" x14ac:dyDescent="0.2">
      <c r="A247" s="158" t="s">
        <v>386</v>
      </c>
      <c r="B247" s="65">
        <v>9</v>
      </c>
      <c r="C247" s="66">
        <v>9</v>
      </c>
      <c r="D247" s="65">
        <v>18</v>
      </c>
      <c r="E247" s="66">
        <v>24</v>
      </c>
      <c r="F247" s="67"/>
      <c r="G247" s="65">
        <f t="shared" si="36"/>
        <v>0</v>
      </c>
      <c r="H247" s="66">
        <f t="shared" si="37"/>
        <v>-6</v>
      </c>
      <c r="I247" s="20">
        <f t="shared" si="38"/>
        <v>0</v>
      </c>
      <c r="J247" s="21">
        <f t="shared" si="39"/>
        <v>-0.25</v>
      </c>
    </row>
    <row r="248" spans="1:10" x14ac:dyDescent="0.2">
      <c r="A248" s="158" t="s">
        <v>427</v>
      </c>
      <c r="B248" s="65">
        <v>16</v>
      </c>
      <c r="C248" s="66">
        <v>17</v>
      </c>
      <c r="D248" s="65">
        <v>45</v>
      </c>
      <c r="E248" s="66">
        <v>41</v>
      </c>
      <c r="F248" s="67"/>
      <c r="G248" s="65">
        <f t="shared" si="36"/>
        <v>-1</v>
      </c>
      <c r="H248" s="66">
        <f t="shared" si="37"/>
        <v>4</v>
      </c>
      <c r="I248" s="20">
        <f t="shared" si="38"/>
        <v>-5.8823529411764705E-2</v>
      </c>
      <c r="J248" s="21">
        <f t="shared" si="39"/>
        <v>9.7560975609756101E-2</v>
      </c>
    </row>
    <row r="249" spans="1:10" x14ac:dyDescent="0.2">
      <c r="A249" s="158" t="s">
        <v>428</v>
      </c>
      <c r="B249" s="65">
        <v>4</v>
      </c>
      <c r="C249" s="66">
        <v>4</v>
      </c>
      <c r="D249" s="65">
        <v>11</v>
      </c>
      <c r="E249" s="66">
        <v>4</v>
      </c>
      <c r="F249" s="67"/>
      <c r="G249" s="65">
        <f t="shared" si="36"/>
        <v>0</v>
      </c>
      <c r="H249" s="66">
        <f t="shared" si="37"/>
        <v>7</v>
      </c>
      <c r="I249" s="20">
        <f t="shared" si="38"/>
        <v>0</v>
      </c>
      <c r="J249" s="21">
        <f t="shared" si="39"/>
        <v>1.75</v>
      </c>
    </row>
    <row r="250" spans="1:10" s="160" customFormat="1" x14ac:dyDescent="0.2">
      <c r="A250" s="178" t="s">
        <v>619</v>
      </c>
      <c r="B250" s="71">
        <v>57</v>
      </c>
      <c r="C250" s="72">
        <v>50</v>
      </c>
      <c r="D250" s="71">
        <v>136</v>
      </c>
      <c r="E250" s="72">
        <v>133</v>
      </c>
      <c r="F250" s="73"/>
      <c r="G250" s="71">
        <f t="shared" si="36"/>
        <v>7</v>
      </c>
      <c r="H250" s="72">
        <f t="shared" si="37"/>
        <v>3</v>
      </c>
      <c r="I250" s="37">
        <f t="shared" si="38"/>
        <v>0.14000000000000001</v>
      </c>
      <c r="J250" s="38">
        <f t="shared" si="39"/>
        <v>2.2556390977443608E-2</v>
      </c>
    </row>
    <row r="251" spans="1:10" x14ac:dyDescent="0.2">
      <c r="A251" s="177"/>
      <c r="B251" s="143"/>
      <c r="C251" s="144"/>
      <c r="D251" s="143"/>
      <c r="E251" s="144"/>
      <c r="F251" s="145"/>
      <c r="G251" s="143"/>
      <c r="H251" s="144"/>
      <c r="I251" s="151"/>
      <c r="J251" s="152"/>
    </row>
    <row r="252" spans="1:10" s="139" customFormat="1" x14ac:dyDescent="0.2">
      <c r="A252" s="159" t="s">
        <v>63</v>
      </c>
      <c r="B252" s="65"/>
      <c r="C252" s="66"/>
      <c r="D252" s="65"/>
      <c r="E252" s="66"/>
      <c r="F252" s="67"/>
      <c r="G252" s="65"/>
      <c r="H252" s="66"/>
      <c r="I252" s="20"/>
      <c r="J252" s="21"/>
    </row>
    <row r="253" spans="1:10" x14ac:dyDescent="0.2">
      <c r="A253" s="158" t="s">
        <v>403</v>
      </c>
      <c r="B253" s="65">
        <v>11</v>
      </c>
      <c r="C253" s="66">
        <v>6</v>
      </c>
      <c r="D253" s="65">
        <v>44</v>
      </c>
      <c r="E253" s="66">
        <v>22</v>
      </c>
      <c r="F253" s="67"/>
      <c r="G253" s="65">
        <f t="shared" ref="G253:G260" si="40">B253-C253</f>
        <v>5</v>
      </c>
      <c r="H253" s="66">
        <f t="shared" ref="H253:H260" si="41">D253-E253</f>
        <v>22</v>
      </c>
      <c r="I253" s="20">
        <f t="shared" ref="I253:I260" si="42">IF(C253=0, "-", IF(G253/C253&lt;10, G253/C253, "&gt;999%"))</f>
        <v>0.83333333333333337</v>
      </c>
      <c r="J253" s="21">
        <f t="shared" ref="J253:J260" si="43">IF(E253=0, "-", IF(H253/E253&lt;10, H253/E253, "&gt;999%"))</f>
        <v>1</v>
      </c>
    </row>
    <row r="254" spans="1:10" x14ac:dyDescent="0.2">
      <c r="A254" s="158" t="s">
        <v>503</v>
      </c>
      <c r="B254" s="65">
        <v>3</v>
      </c>
      <c r="C254" s="66">
        <v>2</v>
      </c>
      <c r="D254" s="65">
        <v>16</v>
      </c>
      <c r="E254" s="66">
        <v>6</v>
      </c>
      <c r="F254" s="67"/>
      <c r="G254" s="65">
        <f t="shared" si="40"/>
        <v>1</v>
      </c>
      <c r="H254" s="66">
        <f t="shared" si="41"/>
        <v>10</v>
      </c>
      <c r="I254" s="20">
        <f t="shared" si="42"/>
        <v>0.5</v>
      </c>
      <c r="J254" s="21">
        <f t="shared" si="43"/>
        <v>1.6666666666666667</v>
      </c>
    </row>
    <row r="255" spans="1:10" x14ac:dyDescent="0.2">
      <c r="A255" s="158" t="s">
        <v>449</v>
      </c>
      <c r="B255" s="65">
        <v>1</v>
      </c>
      <c r="C255" s="66">
        <v>0</v>
      </c>
      <c r="D255" s="65">
        <v>1</v>
      </c>
      <c r="E255" s="66">
        <v>0</v>
      </c>
      <c r="F255" s="67"/>
      <c r="G255" s="65">
        <f t="shared" si="40"/>
        <v>1</v>
      </c>
      <c r="H255" s="66">
        <f t="shared" si="41"/>
        <v>1</v>
      </c>
      <c r="I255" s="20" t="str">
        <f t="shared" si="42"/>
        <v>-</v>
      </c>
      <c r="J255" s="21" t="str">
        <f t="shared" si="43"/>
        <v>-</v>
      </c>
    </row>
    <row r="256" spans="1:10" x14ac:dyDescent="0.2">
      <c r="A256" s="158" t="s">
        <v>282</v>
      </c>
      <c r="B256" s="65">
        <v>1</v>
      </c>
      <c r="C256" s="66">
        <v>3</v>
      </c>
      <c r="D256" s="65">
        <v>8</v>
      </c>
      <c r="E256" s="66">
        <v>8</v>
      </c>
      <c r="F256" s="67"/>
      <c r="G256" s="65">
        <f t="shared" si="40"/>
        <v>-2</v>
      </c>
      <c r="H256" s="66">
        <f t="shared" si="41"/>
        <v>0</v>
      </c>
      <c r="I256" s="20">
        <f t="shared" si="42"/>
        <v>-0.66666666666666663</v>
      </c>
      <c r="J256" s="21">
        <f t="shared" si="43"/>
        <v>0</v>
      </c>
    </row>
    <row r="257" spans="1:10" x14ac:dyDescent="0.2">
      <c r="A257" s="158" t="s">
        <v>461</v>
      </c>
      <c r="B257" s="65">
        <v>13</v>
      </c>
      <c r="C257" s="66">
        <v>8</v>
      </c>
      <c r="D257" s="65">
        <v>51</v>
      </c>
      <c r="E257" s="66">
        <v>25</v>
      </c>
      <c r="F257" s="67"/>
      <c r="G257" s="65">
        <f t="shared" si="40"/>
        <v>5</v>
      </c>
      <c r="H257" s="66">
        <f t="shared" si="41"/>
        <v>26</v>
      </c>
      <c r="I257" s="20">
        <f t="shared" si="42"/>
        <v>0.625</v>
      </c>
      <c r="J257" s="21">
        <f t="shared" si="43"/>
        <v>1.04</v>
      </c>
    </row>
    <row r="258" spans="1:10" x14ac:dyDescent="0.2">
      <c r="A258" s="158" t="s">
        <v>484</v>
      </c>
      <c r="B258" s="65">
        <v>29</v>
      </c>
      <c r="C258" s="66">
        <v>48</v>
      </c>
      <c r="D258" s="65">
        <v>68</v>
      </c>
      <c r="E258" s="66">
        <v>97</v>
      </c>
      <c r="F258" s="67"/>
      <c r="G258" s="65">
        <f t="shared" si="40"/>
        <v>-19</v>
      </c>
      <c r="H258" s="66">
        <f t="shared" si="41"/>
        <v>-29</v>
      </c>
      <c r="I258" s="20">
        <f t="shared" si="42"/>
        <v>-0.39583333333333331</v>
      </c>
      <c r="J258" s="21">
        <f t="shared" si="43"/>
        <v>-0.29896907216494845</v>
      </c>
    </row>
    <row r="259" spans="1:10" x14ac:dyDescent="0.2">
      <c r="A259" s="158" t="s">
        <v>462</v>
      </c>
      <c r="B259" s="65">
        <v>1</v>
      </c>
      <c r="C259" s="66">
        <v>2</v>
      </c>
      <c r="D259" s="65">
        <v>1</v>
      </c>
      <c r="E259" s="66">
        <v>3</v>
      </c>
      <c r="F259" s="67"/>
      <c r="G259" s="65">
        <f t="shared" si="40"/>
        <v>-1</v>
      </c>
      <c r="H259" s="66">
        <f t="shared" si="41"/>
        <v>-2</v>
      </c>
      <c r="I259" s="20">
        <f t="shared" si="42"/>
        <v>-0.5</v>
      </c>
      <c r="J259" s="21">
        <f t="shared" si="43"/>
        <v>-0.66666666666666663</v>
      </c>
    </row>
    <row r="260" spans="1:10" s="160" customFormat="1" x14ac:dyDescent="0.2">
      <c r="A260" s="178" t="s">
        <v>620</v>
      </c>
      <c r="B260" s="71">
        <v>59</v>
      </c>
      <c r="C260" s="72">
        <v>69</v>
      </c>
      <c r="D260" s="71">
        <v>189</v>
      </c>
      <c r="E260" s="72">
        <v>161</v>
      </c>
      <c r="F260" s="73"/>
      <c r="G260" s="71">
        <f t="shared" si="40"/>
        <v>-10</v>
      </c>
      <c r="H260" s="72">
        <f t="shared" si="41"/>
        <v>28</v>
      </c>
      <c r="I260" s="37">
        <f t="shared" si="42"/>
        <v>-0.14492753623188406</v>
      </c>
      <c r="J260" s="38">
        <f t="shared" si="43"/>
        <v>0.17391304347826086</v>
      </c>
    </row>
    <row r="261" spans="1:10" x14ac:dyDescent="0.2">
      <c r="A261" s="177"/>
      <c r="B261" s="143"/>
      <c r="C261" s="144"/>
      <c r="D261" s="143"/>
      <c r="E261" s="144"/>
      <c r="F261" s="145"/>
      <c r="G261" s="143"/>
      <c r="H261" s="144"/>
      <c r="I261" s="151"/>
      <c r="J261" s="152"/>
    </row>
    <row r="262" spans="1:10" s="139" customFormat="1" x14ac:dyDescent="0.2">
      <c r="A262" s="159" t="s">
        <v>64</v>
      </c>
      <c r="B262" s="65"/>
      <c r="C262" s="66"/>
      <c r="D262" s="65"/>
      <c r="E262" s="66"/>
      <c r="F262" s="67"/>
      <c r="G262" s="65"/>
      <c r="H262" s="66"/>
      <c r="I262" s="20"/>
      <c r="J262" s="21"/>
    </row>
    <row r="263" spans="1:10" x14ac:dyDescent="0.2">
      <c r="A263" s="158" t="s">
        <v>228</v>
      </c>
      <c r="B263" s="65">
        <v>0</v>
      </c>
      <c r="C263" s="66">
        <v>1</v>
      </c>
      <c r="D263" s="65">
        <v>0</v>
      </c>
      <c r="E263" s="66">
        <v>2</v>
      </c>
      <c r="F263" s="67"/>
      <c r="G263" s="65">
        <f t="shared" ref="G263:G273" si="44">B263-C263</f>
        <v>-1</v>
      </c>
      <c r="H263" s="66">
        <f t="shared" ref="H263:H273" si="45">D263-E263</f>
        <v>-2</v>
      </c>
      <c r="I263" s="20">
        <f t="shared" ref="I263:I273" si="46">IF(C263=0, "-", IF(G263/C263&lt;10, G263/C263, "&gt;999%"))</f>
        <v>-1</v>
      </c>
      <c r="J263" s="21">
        <f t="shared" ref="J263:J273" si="47">IF(E263=0, "-", IF(H263/E263&lt;10, H263/E263, "&gt;999%"))</f>
        <v>-1</v>
      </c>
    </row>
    <row r="264" spans="1:10" x14ac:dyDescent="0.2">
      <c r="A264" s="158" t="s">
        <v>251</v>
      </c>
      <c r="B264" s="65">
        <v>11</v>
      </c>
      <c r="C264" s="66">
        <v>3</v>
      </c>
      <c r="D264" s="65">
        <v>30</v>
      </c>
      <c r="E264" s="66">
        <v>9</v>
      </c>
      <c r="F264" s="67"/>
      <c r="G264" s="65">
        <f t="shared" si="44"/>
        <v>8</v>
      </c>
      <c r="H264" s="66">
        <f t="shared" si="45"/>
        <v>21</v>
      </c>
      <c r="I264" s="20">
        <f t="shared" si="46"/>
        <v>2.6666666666666665</v>
      </c>
      <c r="J264" s="21">
        <f t="shared" si="47"/>
        <v>2.3333333333333335</v>
      </c>
    </row>
    <row r="265" spans="1:10" x14ac:dyDescent="0.2">
      <c r="A265" s="158" t="s">
        <v>266</v>
      </c>
      <c r="B265" s="65">
        <v>0</v>
      </c>
      <c r="C265" s="66">
        <v>1</v>
      </c>
      <c r="D265" s="65">
        <v>0</v>
      </c>
      <c r="E265" s="66">
        <v>1</v>
      </c>
      <c r="F265" s="67"/>
      <c r="G265" s="65">
        <f t="shared" si="44"/>
        <v>-1</v>
      </c>
      <c r="H265" s="66">
        <f t="shared" si="45"/>
        <v>-1</v>
      </c>
      <c r="I265" s="20">
        <f t="shared" si="46"/>
        <v>-1</v>
      </c>
      <c r="J265" s="21">
        <f t="shared" si="47"/>
        <v>-1</v>
      </c>
    </row>
    <row r="266" spans="1:10" x14ac:dyDescent="0.2">
      <c r="A266" s="158" t="s">
        <v>252</v>
      </c>
      <c r="B266" s="65">
        <v>0</v>
      </c>
      <c r="C266" s="66">
        <v>12</v>
      </c>
      <c r="D266" s="65">
        <v>0</v>
      </c>
      <c r="E266" s="66">
        <v>32</v>
      </c>
      <c r="F266" s="67"/>
      <c r="G266" s="65">
        <f t="shared" si="44"/>
        <v>-12</v>
      </c>
      <c r="H266" s="66">
        <f t="shared" si="45"/>
        <v>-32</v>
      </c>
      <c r="I266" s="20">
        <f t="shared" si="46"/>
        <v>-1</v>
      </c>
      <c r="J266" s="21">
        <f t="shared" si="47"/>
        <v>-1</v>
      </c>
    </row>
    <row r="267" spans="1:10" x14ac:dyDescent="0.2">
      <c r="A267" s="158" t="s">
        <v>274</v>
      </c>
      <c r="B267" s="65">
        <v>0</v>
      </c>
      <c r="C267" s="66">
        <v>0</v>
      </c>
      <c r="D267" s="65">
        <v>0</v>
      </c>
      <c r="E267" s="66">
        <v>1</v>
      </c>
      <c r="F267" s="67"/>
      <c r="G267" s="65">
        <f t="shared" si="44"/>
        <v>0</v>
      </c>
      <c r="H267" s="66">
        <f t="shared" si="45"/>
        <v>-1</v>
      </c>
      <c r="I267" s="20" t="str">
        <f t="shared" si="46"/>
        <v>-</v>
      </c>
      <c r="J267" s="21">
        <f t="shared" si="47"/>
        <v>-1</v>
      </c>
    </row>
    <row r="268" spans="1:10" x14ac:dyDescent="0.2">
      <c r="A268" s="158" t="s">
        <v>446</v>
      </c>
      <c r="B268" s="65">
        <v>0</v>
      </c>
      <c r="C268" s="66">
        <v>4</v>
      </c>
      <c r="D268" s="65">
        <v>0</v>
      </c>
      <c r="E268" s="66">
        <v>11</v>
      </c>
      <c r="F268" s="67"/>
      <c r="G268" s="65">
        <f t="shared" si="44"/>
        <v>-4</v>
      </c>
      <c r="H268" s="66">
        <f t="shared" si="45"/>
        <v>-11</v>
      </c>
      <c r="I268" s="20">
        <f t="shared" si="46"/>
        <v>-1</v>
      </c>
      <c r="J268" s="21">
        <f t="shared" si="47"/>
        <v>-1</v>
      </c>
    </row>
    <row r="269" spans="1:10" x14ac:dyDescent="0.2">
      <c r="A269" s="158" t="s">
        <v>387</v>
      </c>
      <c r="B269" s="65">
        <v>31</v>
      </c>
      <c r="C269" s="66">
        <v>13</v>
      </c>
      <c r="D269" s="65">
        <v>73</v>
      </c>
      <c r="E269" s="66">
        <v>57</v>
      </c>
      <c r="F269" s="67"/>
      <c r="G269" s="65">
        <f t="shared" si="44"/>
        <v>18</v>
      </c>
      <c r="H269" s="66">
        <f t="shared" si="45"/>
        <v>16</v>
      </c>
      <c r="I269" s="20">
        <f t="shared" si="46"/>
        <v>1.3846153846153846</v>
      </c>
      <c r="J269" s="21">
        <f t="shared" si="47"/>
        <v>0.2807017543859649</v>
      </c>
    </row>
    <row r="270" spans="1:10" x14ac:dyDescent="0.2">
      <c r="A270" s="158" t="s">
        <v>304</v>
      </c>
      <c r="B270" s="65">
        <v>0</v>
      </c>
      <c r="C270" s="66">
        <v>1</v>
      </c>
      <c r="D270" s="65">
        <v>0</v>
      </c>
      <c r="E270" s="66">
        <v>2</v>
      </c>
      <c r="F270" s="67"/>
      <c r="G270" s="65">
        <f t="shared" si="44"/>
        <v>-1</v>
      </c>
      <c r="H270" s="66">
        <f t="shared" si="45"/>
        <v>-2</v>
      </c>
      <c r="I270" s="20">
        <f t="shared" si="46"/>
        <v>-1</v>
      </c>
      <c r="J270" s="21">
        <f t="shared" si="47"/>
        <v>-1</v>
      </c>
    </row>
    <row r="271" spans="1:10" x14ac:dyDescent="0.2">
      <c r="A271" s="158" t="s">
        <v>429</v>
      </c>
      <c r="B271" s="65">
        <v>12</v>
      </c>
      <c r="C271" s="66">
        <v>6</v>
      </c>
      <c r="D271" s="65">
        <v>35</v>
      </c>
      <c r="E271" s="66">
        <v>34</v>
      </c>
      <c r="F271" s="67"/>
      <c r="G271" s="65">
        <f t="shared" si="44"/>
        <v>6</v>
      </c>
      <c r="H271" s="66">
        <f t="shared" si="45"/>
        <v>1</v>
      </c>
      <c r="I271" s="20">
        <f t="shared" si="46"/>
        <v>1</v>
      </c>
      <c r="J271" s="21">
        <f t="shared" si="47"/>
        <v>2.9411764705882353E-2</v>
      </c>
    </row>
    <row r="272" spans="1:10" x14ac:dyDescent="0.2">
      <c r="A272" s="158" t="s">
        <v>356</v>
      </c>
      <c r="B272" s="65">
        <v>4</v>
      </c>
      <c r="C272" s="66">
        <v>14</v>
      </c>
      <c r="D272" s="65">
        <v>23</v>
      </c>
      <c r="E272" s="66">
        <v>38</v>
      </c>
      <c r="F272" s="67"/>
      <c r="G272" s="65">
        <f t="shared" si="44"/>
        <v>-10</v>
      </c>
      <c r="H272" s="66">
        <f t="shared" si="45"/>
        <v>-15</v>
      </c>
      <c r="I272" s="20">
        <f t="shared" si="46"/>
        <v>-0.7142857142857143</v>
      </c>
      <c r="J272" s="21">
        <f t="shared" si="47"/>
        <v>-0.39473684210526316</v>
      </c>
    </row>
    <row r="273" spans="1:10" s="160" customFormat="1" x14ac:dyDescent="0.2">
      <c r="A273" s="178" t="s">
        <v>621</v>
      </c>
      <c r="B273" s="71">
        <v>58</v>
      </c>
      <c r="C273" s="72">
        <v>55</v>
      </c>
      <c r="D273" s="71">
        <v>161</v>
      </c>
      <c r="E273" s="72">
        <v>187</v>
      </c>
      <c r="F273" s="73"/>
      <c r="G273" s="71">
        <f t="shared" si="44"/>
        <v>3</v>
      </c>
      <c r="H273" s="72">
        <f t="shared" si="45"/>
        <v>-26</v>
      </c>
      <c r="I273" s="37">
        <f t="shared" si="46"/>
        <v>5.4545454545454543E-2</v>
      </c>
      <c r="J273" s="38">
        <f t="shared" si="47"/>
        <v>-0.13903743315508021</v>
      </c>
    </row>
    <row r="274" spans="1:10" x14ac:dyDescent="0.2">
      <c r="A274" s="177"/>
      <c r="B274" s="143"/>
      <c r="C274" s="144"/>
      <c r="D274" s="143"/>
      <c r="E274" s="144"/>
      <c r="F274" s="145"/>
      <c r="G274" s="143"/>
      <c r="H274" s="144"/>
      <c r="I274" s="151"/>
      <c r="J274" s="152"/>
    </row>
    <row r="275" spans="1:10" s="139" customFormat="1" x14ac:dyDescent="0.2">
      <c r="A275" s="159" t="s">
        <v>65</v>
      </c>
      <c r="B275" s="65"/>
      <c r="C275" s="66"/>
      <c r="D275" s="65"/>
      <c r="E275" s="66"/>
      <c r="F275" s="67"/>
      <c r="G275" s="65"/>
      <c r="H275" s="66"/>
      <c r="I275" s="20"/>
      <c r="J275" s="21"/>
    </row>
    <row r="276" spans="1:10" x14ac:dyDescent="0.2">
      <c r="A276" s="158" t="s">
        <v>305</v>
      </c>
      <c r="B276" s="65">
        <v>4</v>
      </c>
      <c r="C276" s="66">
        <v>0</v>
      </c>
      <c r="D276" s="65">
        <v>4</v>
      </c>
      <c r="E276" s="66">
        <v>1</v>
      </c>
      <c r="F276" s="67"/>
      <c r="G276" s="65">
        <f>B276-C276</f>
        <v>4</v>
      </c>
      <c r="H276" s="66">
        <f>D276-E276</f>
        <v>3</v>
      </c>
      <c r="I276" s="20" t="str">
        <f>IF(C276=0, "-", IF(G276/C276&lt;10, G276/C276, "&gt;999%"))</f>
        <v>-</v>
      </c>
      <c r="J276" s="21">
        <f>IF(E276=0, "-", IF(H276/E276&lt;10, H276/E276, "&gt;999%"))</f>
        <v>3</v>
      </c>
    </row>
    <row r="277" spans="1:10" s="160" customFormat="1" x14ac:dyDescent="0.2">
      <c r="A277" s="178" t="s">
        <v>622</v>
      </c>
      <c r="B277" s="71">
        <v>4</v>
      </c>
      <c r="C277" s="72">
        <v>0</v>
      </c>
      <c r="D277" s="71">
        <v>4</v>
      </c>
      <c r="E277" s="72">
        <v>1</v>
      </c>
      <c r="F277" s="73"/>
      <c r="G277" s="71">
        <f>B277-C277</f>
        <v>4</v>
      </c>
      <c r="H277" s="72">
        <f>D277-E277</f>
        <v>3</v>
      </c>
      <c r="I277" s="37" t="str">
        <f>IF(C277=0, "-", IF(G277/C277&lt;10, G277/C277, "&gt;999%"))</f>
        <v>-</v>
      </c>
      <c r="J277" s="38">
        <f>IF(E277=0, "-", IF(H277/E277&lt;10, H277/E277, "&gt;999%"))</f>
        <v>3</v>
      </c>
    </row>
    <row r="278" spans="1:10" x14ac:dyDescent="0.2">
      <c r="A278" s="177"/>
      <c r="B278" s="143"/>
      <c r="C278" s="144"/>
      <c r="D278" s="143"/>
      <c r="E278" s="144"/>
      <c r="F278" s="145"/>
      <c r="G278" s="143"/>
      <c r="H278" s="144"/>
      <c r="I278" s="151"/>
      <c r="J278" s="152"/>
    </row>
    <row r="279" spans="1:10" s="139" customFormat="1" x14ac:dyDescent="0.2">
      <c r="A279" s="159" t="s">
        <v>66</v>
      </c>
      <c r="B279" s="65"/>
      <c r="C279" s="66"/>
      <c r="D279" s="65"/>
      <c r="E279" s="66"/>
      <c r="F279" s="67"/>
      <c r="G279" s="65"/>
      <c r="H279" s="66"/>
      <c r="I279" s="20"/>
      <c r="J279" s="21"/>
    </row>
    <row r="280" spans="1:10" x14ac:dyDescent="0.2">
      <c r="A280" s="158" t="s">
        <v>524</v>
      </c>
      <c r="B280" s="65">
        <v>7</v>
      </c>
      <c r="C280" s="66">
        <v>8</v>
      </c>
      <c r="D280" s="65">
        <v>16</v>
      </c>
      <c r="E280" s="66">
        <v>24</v>
      </c>
      <c r="F280" s="67"/>
      <c r="G280" s="65">
        <f>B280-C280</f>
        <v>-1</v>
      </c>
      <c r="H280" s="66">
        <f>D280-E280</f>
        <v>-8</v>
      </c>
      <c r="I280" s="20">
        <f>IF(C280=0, "-", IF(G280/C280&lt;10, G280/C280, "&gt;999%"))</f>
        <v>-0.125</v>
      </c>
      <c r="J280" s="21">
        <f>IF(E280=0, "-", IF(H280/E280&lt;10, H280/E280, "&gt;999%"))</f>
        <v>-0.33333333333333331</v>
      </c>
    </row>
    <row r="281" spans="1:10" s="160" customFormat="1" x14ac:dyDescent="0.2">
      <c r="A281" s="178" t="s">
        <v>623</v>
      </c>
      <c r="B281" s="71">
        <v>7</v>
      </c>
      <c r="C281" s="72">
        <v>8</v>
      </c>
      <c r="D281" s="71">
        <v>16</v>
      </c>
      <c r="E281" s="72">
        <v>24</v>
      </c>
      <c r="F281" s="73"/>
      <c r="G281" s="71">
        <f>B281-C281</f>
        <v>-1</v>
      </c>
      <c r="H281" s="72">
        <f>D281-E281</f>
        <v>-8</v>
      </c>
      <c r="I281" s="37">
        <f>IF(C281=0, "-", IF(G281/C281&lt;10, G281/C281, "&gt;999%"))</f>
        <v>-0.125</v>
      </c>
      <c r="J281" s="38">
        <f>IF(E281=0, "-", IF(H281/E281&lt;10, H281/E281, "&gt;999%"))</f>
        <v>-0.33333333333333331</v>
      </c>
    </row>
    <row r="282" spans="1:10" x14ac:dyDescent="0.2">
      <c r="A282" s="177"/>
      <c r="B282" s="143"/>
      <c r="C282" s="144"/>
      <c r="D282" s="143"/>
      <c r="E282" s="144"/>
      <c r="F282" s="145"/>
      <c r="G282" s="143"/>
      <c r="H282" s="144"/>
      <c r="I282" s="151"/>
      <c r="J282" s="152"/>
    </row>
    <row r="283" spans="1:10" s="139" customFormat="1" x14ac:dyDescent="0.2">
      <c r="A283" s="159" t="s">
        <v>67</v>
      </c>
      <c r="B283" s="65"/>
      <c r="C283" s="66"/>
      <c r="D283" s="65"/>
      <c r="E283" s="66"/>
      <c r="F283" s="67"/>
      <c r="G283" s="65"/>
      <c r="H283" s="66"/>
      <c r="I283" s="20"/>
      <c r="J283" s="21"/>
    </row>
    <row r="284" spans="1:10" x14ac:dyDescent="0.2">
      <c r="A284" s="158" t="s">
        <v>525</v>
      </c>
      <c r="B284" s="65">
        <v>15</v>
      </c>
      <c r="C284" s="66">
        <v>7</v>
      </c>
      <c r="D284" s="65">
        <v>39</v>
      </c>
      <c r="E284" s="66">
        <v>19</v>
      </c>
      <c r="F284" s="67"/>
      <c r="G284" s="65">
        <f>B284-C284</f>
        <v>8</v>
      </c>
      <c r="H284" s="66">
        <f>D284-E284</f>
        <v>20</v>
      </c>
      <c r="I284" s="20">
        <f>IF(C284=0, "-", IF(G284/C284&lt;10, G284/C284, "&gt;999%"))</f>
        <v>1.1428571428571428</v>
      </c>
      <c r="J284" s="21">
        <f>IF(E284=0, "-", IF(H284/E284&lt;10, H284/E284, "&gt;999%"))</f>
        <v>1.0526315789473684</v>
      </c>
    </row>
    <row r="285" spans="1:10" x14ac:dyDescent="0.2">
      <c r="A285" s="158" t="s">
        <v>513</v>
      </c>
      <c r="B285" s="65">
        <v>2</v>
      </c>
      <c r="C285" s="66">
        <v>2</v>
      </c>
      <c r="D285" s="65">
        <v>3</v>
      </c>
      <c r="E285" s="66">
        <v>5</v>
      </c>
      <c r="F285" s="67"/>
      <c r="G285" s="65">
        <f>B285-C285</f>
        <v>0</v>
      </c>
      <c r="H285" s="66">
        <f>D285-E285</f>
        <v>-2</v>
      </c>
      <c r="I285" s="20">
        <f>IF(C285=0, "-", IF(G285/C285&lt;10, G285/C285, "&gt;999%"))</f>
        <v>0</v>
      </c>
      <c r="J285" s="21">
        <f>IF(E285=0, "-", IF(H285/E285&lt;10, H285/E285, "&gt;999%"))</f>
        <v>-0.4</v>
      </c>
    </row>
    <row r="286" spans="1:10" s="160" customFormat="1" x14ac:dyDescent="0.2">
      <c r="A286" s="178" t="s">
        <v>624</v>
      </c>
      <c r="B286" s="71">
        <v>17</v>
      </c>
      <c r="C286" s="72">
        <v>9</v>
      </c>
      <c r="D286" s="71">
        <v>42</v>
      </c>
      <c r="E286" s="72">
        <v>24</v>
      </c>
      <c r="F286" s="73"/>
      <c r="G286" s="71">
        <f>B286-C286</f>
        <v>8</v>
      </c>
      <c r="H286" s="72">
        <f>D286-E286</f>
        <v>18</v>
      </c>
      <c r="I286" s="37">
        <f>IF(C286=0, "-", IF(G286/C286&lt;10, G286/C286, "&gt;999%"))</f>
        <v>0.88888888888888884</v>
      </c>
      <c r="J286" s="38">
        <f>IF(E286=0, "-", IF(H286/E286&lt;10, H286/E286, "&gt;999%"))</f>
        <v>0.75</v>
      </c>
    </row>
    <row r="287" spans="1:10" x14ac:dyDescent="0.2">
      <c r="A287" s="177"/>
      <c r="B287" s="143"/>
      <c r="C287" s="144"/>
      <c r="D287" s="143"/>
      <c r="E287" s="144"/>
      <c r="F287" s="145"/>
      <c r="G287" s="143"/>
      <c r="H287" s="144"/>
      <c r="I287" s="151"/>
      <c r="J287" s="152"/>
    </row>
    <row r="288" spans="1:10" s="139" customFormat="1" x14ac:dyDescent="0.2">
      <c r="A288" s="159" t="s">
        <v>68</v>
      </c>
      <c r="B288" s="65"/>
      <c r="C288" s="66"/>
      <c r="D288" s="65"/>
      <c r="E288" s="66"/>
      <c r="F288" s="67"/>
      <c r="G288" s="65"/>
      <c r="H288" s="66"/>
      <c r="I288" s="20"/>
      <c r="J288" s="21"/>
    </row>
    <row r="289" spans="1:10" x14ac:dyDescent="0.2">
      <c r="A289" s="158" t="s">
        <v>267</v>
      </c>
      <c r="B289" s="65">
        <v>1</v>
      </c>
      <c r="C289" s="66">
        <v>3</v>
      </c>
      <c r="D289" s="65">
        <v>3</v>
      </c>
      <c r="E289" s="66">
        <v>5</v>
      </c>
      <c r="F289" s="67"/>
      <c r="G289" s="65">
        <f>B289-C289</f>
        <v>-2</v>
      </c>
      <c r="H289" s="66">
        <f>D289-E289</f>
        <v>-2</v>
      </c>
      <c r="I289" s="20">
        <f>IF(C289=0, "-", IF(G289/C289&lt;10, G289/C289, "&gt;999%"))</f>
        <v>-0.66666666666666663</v>
      </c>
      <c r="J289" s="21">
        <f>IF(E289=0, "-", IF(H289/E289&lt;10, H289/E289, "&gt;999%"))</f>
        <v>-0.4</v>
      </c>
    </row>
    <row r="290" spans="1:10" x14ac:dyDescent="0.2">
      <c r="A290" s="158" t="s">
        <v>430</v>
      </c>
      <c r="B290" s="65">
        <v>5</v>
      </c>
      <c r="C290" s="66">
        <v>8</v>
      </c>
      <c r="D290" s="65">
        <v>13</v>
      </c>
      <c r="E290" s="66">
        <v>9</v>
      </c>
      <c r="F290" s="67"/>
      <c r="G290" s="65">
        <f>B290-C290</f>
        <v>-3</v>
      </c>
      <c r="H290" s="66">
        <f>D290-E290</f>
        <v>4</v>
      </c>
      <c r="I290" s="20">
        <f>IF(C290=0, "-", IF(G290/C290&lt;10, G290/C290, "&gt;999%"))</f>
        <v>-0.375</v>
      </c>
      <c r="J290" s="21">
        <f>IF(E290=0, "-", IF(H290/E290&lt;10, H290/E290, "&gt;999%"))</f>
        <v>0.44444444444444442</v>
      </c>
    </row>
    <row r="291" spans="1:10" s="160" customFormat="1" x14ac:dyDescent="0.2">
      <c r="A291" s="178" t="s">
        <v>625</v>
      </c>
      <c r="B291" s="71">
        <v>6</v>
      </c>
      <c r="C291" s="72">
        <v>11</v>
      </c>
      <c r="D291" s="71">
        <v>16</v>
      </c>
      <c r="E291" s="72">
        <v>14</v>
      </c>
      <c r="F291" s="73"/>
      <c r="G291" s="71">
        <f>B291-C291</f>
        <v>-5</v>
      </c>
      <c r="H291" s="72">
        <f>D291-E291</f>
        <v>2</v>
      </c>
      <c r="I291" s="37">
        <f>IF(C291=0, "-", IF(G291/C291&lt;10, G291/C291, "&gt;999%"))</f>
        <v>-0.45454545454545453</v>
      </c>
      <c r="J291" s="38">
        <f>IF(E291=0, "-", IF(H291/E291&lt;10, H291/E291, "&gt;999%"))</f>
        <v>0.14285714285714285</v>
      </c>
    </row>
    <row r="292" spans="1:10" x14ac:dyDescent="0.2">
      <c r="A292" s="177"/>
      <c r="B292" s="143"/>
      <c r="C292" s="144"/>
      <c r="D292" s="143"/>
      <c r="E292" s="144"/>
      <c r="F292" s="145"/>
      <c r="G292" s="143"/>
      <c r="H292" s="144"/>
      <c r="I292" s="151"/>
      <c r="J292" s="152"/>
    </row>
    <row r="293" spans="1:10" s="139" customFormat="1" x14ac:dyDescent="0.2">
      <c r="A293" s="159" t="s">
        <v>69</v>
      </c>
      <c r="B293" s="65"/>
      <c r="C293" s="66"/>
      <c r="D293" s="65"/>
      <c r="E293" s="66"/>
      <c r="F293" s="67"/>
      <c r="G293" s="65"/>
      <c r="H293" s="66"/>
      <c r="I293" s="20"/>
      <c r="J293" s="21"/>
    </row>
    <row r="294" spans="1:10" x14ac:dyDescent="0.2">
      <c r="A294" s="158" t="s">
        <v>473</v>
      </c>
      <c r="B294" s="65">
        <v>7</v>
      </c>
      <c r="C294" s="66">
        <v>7</v>
      </c>
      <c r="D294" s="65">
        <v>36</v>
      </c>
      <c r="E294" s="66">
        <v>19</v>
      </c>
      <c r="F294" s="67"/>
      <c r="G294" s="65">
        <f t="shared" ref="G294:G306" si="48">B294-C294</f>
        <v>0</v>
      </c>
      <c r="H294" s="66">
        <f t="shared" ref="H294:H306" si="49">D294-E294</f>
        <v>17</v>
      </c>
      <c r="I294" s="20">
        <f t="shared" ref="I294:I306" si="50">IF(C294=0, "-", IF(G294/C294&lt;10, G294/C294, "&gt;999%"))</f>
        <v>0</v>
      </c>
      <c r="J294" s="21">
        <f t="shared" ref="J294:J306" si="51">IF(E294=0, "-", IF(H294/E294&lt;10, H294/E294, "&gt;999%"))</f>
        <v>0.89473684210526316</v>
      </c>
    </row>
    <row r="295" spans="1:10" x14ac:dyDescent="0.2">
      <c r="A295" s="158" t="s">
        <v>485</v>
      </c>
      <c r="B295" s="65">
        <v>102</v>
      </c>
      <c r="C295" s="66">
        <v>74</v>
      </c>
      <c r="D295" s="65">
        <v>286</v>
      </c>
      <c r="E295" s="66">
        <v>184</v>
      </c>
      <c r="F295" s="67"/>
      <c r="G295" s="65">
        <f t="shared" si="48"/>
        <v>28</v>
      </c>
      <c r="H295" s="66">
        <f t="shared" si="49"/>
        <v>102</v>
      </c>
      <c r="I295" s="20">
        <f t="shared" si="50"/>
        <v>0.3783783783783784</v>
      </c>
      <c r="J295" s="21">
        <f t="shared" si="51"/>
        <v>0.55434782608695654</v>
      </c>
    </row>
    <row r="296" spans="1:10" x14ac:dyDescent="0.2">
      <c r="A296" s="158" t="s">
        <v>322</v>
      </c>
      <c r="B296" s="65">
        <v>36</v>
      </c>
      <c r="C296" s="66">
        <v>134</v>
      </c>
      <c r="D296" s="65">
        <v>201</v>
      </c>
      <c r="E296" s="66">
        <v>363</v>
      </c>
      <c r="F296" s="67"/>
      <c r="G296" s="65">
        <f t="shared" si="48"/>
        <v>-98</v>
      </c>
      <c r="H296" s="66">
        <f t="shared" si="49"/>
        <v>-162</v>
      </c>
      <c r="I296" s="20">
        <f t="shared" si="50"/>
        <v>-0.73134328358208955</v>
      </c>
      <c r="J296" s="21">
        <f t="shared" si="51"/>
        <v>-0.4462809917355372</v>
      </c>
    </row>
    <row r="297" spans="1:10" x14ac:dyDescent="0.2">
      <c r="A297" s="158" t="s">
        <v>337</v>
      </c>
      <c r="B297" s="65">
        <v>173</v>
      </c>
      <c r="C297" s="66">
        <v>108</v>
      </c>
      <c r="D297" s="65">
        <v>493</v>
      </c>
      <c r="E297" s="66">
        <v>290</v>
      </c>
      <c r="F297" s="67"/>
      <c r="G297" s="65">
        <f t="shared" si="48"/>
        <v>65</v>
      </c>
      <c r="H297" s="66">
        <f t="shared" si="49"/>
        <v>203</v>
      </c>
      <c r="I297" s="20">
        <f t="shared" si="50"/>
        <v>0.60185185185185186</v>
      </c>
      <c r="J297" s="21">
        <f t="shared" si="51"/>
        <v>0.7</v>
      </c>
    </row>
    <row r="298" spans="1:10" x14ac:dyDescent="0.2">
      <c r="A298" s="158" t="s">
        <v>367</v>
      </c>
      <c r="B298" s="65">
        <v>351</v>
      </c>
      <c r="C298" s="66">
        <v>225</v>
      </c>
      <c r="D298" s="65">
        <v>833</v>
      </c>
      <c r="E298" s="66">
        <v>602</v>
      </c>
      <c r="F298" s="67"/>
      <c r="G298" s="65">
        <f t="shared" si="48"/>
        <v>126</v>
      </c>
      <c r="H298" s="66">
        <f t="shared" si="49"/>
        <v>231</v>
      </c>
      <c r="I298" s="20">
        <f t="shared" si="50"/>
        <v>0.56000000000000005</v>
      </c>
      <c r="J298" s="21">
        <f t="shared" si="51"/>
        <v>0.38372093023255816</v>
      </c>
    </row>
    <row r="299" spans="1:10" x14ac:dyDescent="0.2">
      <c r="A299" s="158" t="s">
        <v>404</v>
      </c>
      <c r="B299" s="65">
        <v>45</v>
      </c>
      <c r="C299" s="66">
        <v>37</v>
      </c>
      <c r="D299" s="65">
        <v>99</v>
      </c>
      <c r="E299" s="66">
        <v>123</v>
      </c>
      <c r="F299" s="67"/>
      <c r="G299" s="65">
        <f t="shared" si="48"/>
        <v>8</v>
      </c>
      <c r="H299" s="66">
        <f t="shared" si="49"/>
        <v>-24</v>
      </c>
      <c r="I299" s="20">
        <f t="shared" si="50"/>
        <v>0.21621621621621623</v>
      </c>
      <c r="J299" s="21">
        <f t="shared" si="51"/>
        <v>-0.1951219512195122</v>
      </c>
    </row>
    <row r="300" spans="1:10" x14ac:dyDescent="0.2">
      <c r="A300" s="158" t="s">
        <v>405</v>
      </c>
      <c r="B300" s="65">
        <v>55</v>
      </c>
      <c r="C300" s="66">
        <v>58</v>
      </c>
      <c r="D300" s="65">
        <v>161</v>
      </c>
      <c r="E300" s="66">
        <v>138</v>
      </c>
      <c r="F300" s="67"/>
      <c r="G300" s="65">
        <f t="shared" si="48"/>
        <v>-3</v>
      </c>
      <c r="H300" s="66">
        <f t="shared" si="49"/>
        <v>23</v>
      </c>
      <c r="I300" s="20">
        <f t="shared" si="50"/>
        <v>-5.1724137931034482E-2</v>
      </c>
      <c r="J300" s="21">
        <f t="shared" si="51"/>
        <v>0.16666666666666666</v>
      </c>
    </row>
    <row r="301" spans="1:10" x14ac:dyDescent="0.2">
      <c r="A301" s="158" t="s">
        <v>338</v>
      </c>
      <c r="B301" s="65">
        <v>4</v>
      </c>
      <c r="C301" s="66">
        <v>0</v>
      </c>
      <c r="D301" s="65">
        <v>11</v>
      </c>
      <c r="E301" s="66">
        <v>0</v>
      </c>
      <c r="F301" s="67"/>
      <c r="G301" s="65">
        <f t="shared" si="48"/>
        <v>4</v>
      </c>
      <c r="H301" s="66">
        <f t="shared" si="49"/>
        <v>11</v>
      </c>
      <c r="I301" s="20" t="str">
        <f t="shared" si="50"/>
        <v>-</v>
      </c>
      <c r="J301" s="21" t="str">
        <f t="shared" si="51"/>
        <v>-</v>
      </c>
    </row>
    <row r="302" spans="1:10" x14ac:dyDescent="0.2">
      <c r="A302" s="158" t="s">
        <v>293</v>
      </c>
      <c r="B302" s="65">
        <v>0</v>
      </c>
      <c r="C302" s="66">
        <v>4</v>
      </c>
      <c r="D302" s="65">
        <v>7</v>
      </c>
      <c r="E302" s="66">
        <v>12</v>
      </c>
      <c r="F302" s="67"/>
      <c r="G302" s="65">
        <f t="shared" si="48"/>
        <v>-4</v>
      </c>
      <c r="H302" s="66">
        <f t="shared" si="49"/>
        <v>-5</v>
      </c>
      <c r="I302" s="20">
        <f t="shared" si="50"/>
        <v>-1</v>
      </c>
      <c r="J302" s="21">
        <f t="shared" si="51"/>
        <v>-0.41666666666666669</v>
      </c>
    </row>
    <row r="303" spans="1:10" x14ac:dyDescent="0.2">
      <c r="A303" s="158" t="s">
        <v>199</v>
      </c>
      <c r="B303" s="65">
        <v>19</v>
      </c>
      <c r="C303" s="66">
        <v>29</v>
      </c>
      <c r="D303" s="65">
        <v>100</v>
      </c>
      <c r="E303" s="66">
        <v>73</v>
      </c>
      <c r="F303" s="67"/>
      <c r="G303" s="65">
        <f t="shared" si="48"/>
        <v>-10</v>
      </c>
      <c r="H303" s="66">
        <f t="shared" si="49"/>
        <v>27</v>
      </c>
      <c r="I303" s="20">
        <f t="shared" si="50"/>
        <v>-0.34482758620689657</v>
      </c>
      <c r="J303" s="21">
        <f t="shared" si="51"/>
        <v>0.36986301369863012</v>
      </c>
    </row>
    <row r="304" spans="1:10" x14ac:dyDescent="0.2">
      <c r="A304" s="158" t="s">
        <v>215</v>
      </c>
      <c r="B304" s="65">
        <v>51</v>
      </c>
      <c r="C304" s="66">
        <v>118</v>
      </c>
      <c r="D304" s="65">
        <v>189</v>
      </c>
      <c r="E304" s="66">
        <v>323</v>
      </c>
      <c r="F304" s="67"/>
      <c r="G304" s="65">
        <f t="shared" si="48"/>
        <v>-67</v>
      </c>
      <c r="H304" s="66">
        <f t="shared" si="49"/>
        <v>-134</v>
      </c>
      <c r="I304" s="20">
        <f t="shared" si="50"/>
        <v>-0.56779661016949157</v>
      </c>
      <c r="J304" s="21">
        <f t="shared" si="51"/>
        <v>-0.4148606811145511</v>
      </c>
    </row>
    <row r="305" spans="1:10" x14ac:dyDescent="0.2">
      <c r="A305" s="158" t="s">
        <v>236</v>
      </c>
      <c r="B305" s="65">
        <v>5</v>
      </c>
      <c r="C305" s="66">
        <v>12</v>
      </c>
      <c r="D305" s="65">
        <v>23</v>
      </c>
      <c r="E305" s="66">
        <v>33</v>
      </c>
      <c r="F305" s="67"/>
      <c r="G305" s="65">
        <f t="shared" si="48"/>
        <v>-7</v>
      </c>
      <c r="H305" s="66">
        <f t="shared" si="49"/>
        <v>-10</v>
      </c>
      <c r="I305" s="20">
        <f t="shared" si="50"/>
        <v>-0.58333333333333337</v>
      </c>
      <c r="J305" s="21">
        <f t="shared" si="51"/>
        <v>-0.30303030303030304</v>
      </c>
    </row>
    <row r="306" spans="1:10" s="160" customFormat="1" x14ac:dyDescent="0.2">
      <c r="A306" s="178" t="s">
        <v>626</v>
      </c>
      <c r="B306" s="71">
        <v>848</v>
      </c>
      <c r="C306" s="72">
        <v>806</v>
      </c>
      <c r="D306" s="71">
        <v>2439</v>
      </c>
      <c r="E306" s="72">
        <v>2160</v>
      </c>
      <c r="F306" s="73"/>
      <c r="G306" s="71">
        <f t="shared" si="48"/>
        <v>42</v>
      </c>
      <c r="H306" s="72">
        <f t="shared" si="49"/>
        <v>279</v>
      </c>
      <c r="I306" s="37">
        <f t="shared" si="50"/>
        <v>5.2109181141439205E-2</v>
      </c>
      <c r="J306" s="38">
        <f t="shared" si="51"/>
        <v>0.12916666666666668</v>
      </c>
    </row>
    <row r="307" spans="1:10" x14ac:dyDescent="0.2">
      <c r="A307" s="177"/>
      <c r="B307" s="143"/>
      <c r="C307" s="144"/>
      <c r="D307" s="143"/>
      <c r="E307" s="144"/>
      <c r="F307" s="145"/>
      <c r="G307" s="143"/>
      <c r="H307" s="144"/>
      <c r="I307" s="151"/>
      <c r="J307" s="152"/>
    </row>
    <row r="308" spans="1:10" s="139" customFormat="1" x14ac:dyDescent="0.2">
      <c r="A308" s="159" t="s">
        <v>70</v>
      </c>
      <c r="B308" s="65"/>
      <c r="C308" s="66"/>
      <c r="D308" s="65"/>
      <c r="E308" s="66"/>
      <c r="F308" s="67"/>
      <c r="G308" s="65"/>
      <c r="H308" s="66"/>
      <c r="I308" s="20"/>
      <c r="J308" s="21"/>
    </row>
    <row r="309" spans="1:10" x14ac:dyDescent="0.2">
      <c r="A309" s="158" t="s">
        <v>229</v>
      </c>
      <c r="B309" s="65">
        <v>14</v>
      </c>
      <c r="C309" s="66">
        <v>25</v>
      </c>
      <c r="D309" s="65">
        <v>28</v>
      </c>
      <c r="E309" s="66">
        <v>59</v>
      </c>
      <c r="F309" s="67"/>
      <c r="G309" s="65">
        <f t="shared" ref="G309:G328" si="52">B309-C309</f>
        <v>-11</v>
      </c>
      <c r="H309" s="66">
        <f t="shared" ref="H309:H328" si="53">D309-E309</f>
        <v>-31</v>
      </c>
      <c r="I309" s="20">
        <f t="shared" ref="I309:I328" si="54">IF(C309=0, "-", IF(G309/C309&lt;10, G309/C309, "&gt;999%"))</f>
        <v>-0.44</v>
      </c>
      <c r="J309" s="21">
        <f t="shared" ref="J309:J328" si="55">IF(E309=0, "-", IF(H309/E309&lt;10, H309/E309, "&gt;999%"))</f>
        <v>-0.52542372881355937</v>
      </c>
    </row>
    <row r="310" spans="1:10" x14ac:dyDescent="0.2">
      <c r="A310" s="158" t="s">
        <v>230</v>
      </c>
      <c r="B310" s="65">
        <v>0</v>
      </c>
      <c r="C310" s="66">
        <v>9</v>
      </c>
      <c r="D310" s="65">
        <v>3</v>
      </c>
      <c r="E310" s="66">
        <v>14</v>
      </c>
      <c r="F310" s="67"/>
      <c r="G310" s="65">
        <f t="shared" si="52"/>
        <v>-9</v>
      </c>
      <c r="H310" s="66">
        <f t="shared" si="53"/>
        <v>-11</v>
      </c>
      <c r="I310" s="20">
        <f t="shared" si="54"/>
        <v>-1</v>
      </c>
      <c r="J310" s="21">
        <f t="shared" si="55"/>
        <v>-0.7857142857142857</v>
      </c>
    </row>
    <row r="311" spans="1:10" x14ac:dyDescent="0.2">
      <c r="A311" s="158" t="s">
        <v>253</v>
      </c>
      <c r="B311" s="65">
        <v>9</v>
      </c>
      <c r="C311" s="66">
        <v>26</v>
      </c>
      <c r="D311" s="65">
        <v>19</v>
      </c>
      <c r="E311" s="66">
        <v>71</v>
      </c>
      <c r="F311" s="67"/>
      <c r="G311" s="65">
        <f t="shared" si="52"/>
        <v>-17</v>
      </c>
      <c r="H311" s="66">
        <f t="shared" si="53"/>
        <v>-52</v>
      </c>
      <c r="I311" s="20">
        <f t="shared" si="54"/>
        <v>-0.65384615384615385</v>
      </c>
      <c r="J311" s="21">
        <f t="shared" si="55"/>
        <v>-0.73239436619718312</v>
      </c>
    </row>
    <row r="312" spans="1:10" x14ac:dyDescent="0.2">
      <c r="A312" s="158" t="s">
        <v>306</v>
      </c>
      <c r="B312" s="65">
        <v>2</v>
      </c>
      <c r="C312" s="66">
        <v>8</v>
      </c>
      <c r="D312" s="65">
        <v>3</v>
      </c>
      <c r="E312" s="66">
        <v>19</v>
      </c>
      <c r="F312" s="67"/>
      <c r="G312" s="65">
        <f t="shared" si="52"/>
        <v>-6</v>
      </c>
      <c r="H312" s="66">
        <f t="shared" si="53"/>
        <v>-16</v>
      </c>
      <c r="I312" s="20">
        <f t="shared" si="54"/>
        <v>-0.75</v>
      </c>
      <c r="J312" s="21">
        <f t="shared" si="55"/>
        <v>-0.84210526315789469</v>
      </c>
    </row>
    <row r="313" spans="1:10" x14ac:dyDescent="0.2">
      <c r="A313" s="158" t="s">
        <v>254</v>
      </c>
      <c r="B313" s="65">
        <v>7</v>
      </c>
      <c r="C313" s="66">
        <v>5</v>
      </c>
      <c r="D313" s="65">
        <v>30</v>
      </c>
      <c r="E313" s="66">
        <v>17</v>
      </c>
      <c r="F313" s="67"/>
      <c r="G313" s="65">
        <f t="shared" si="52"/>
        <v>2</v>
      </c>
      <c r="H313" s="66">
        <f t="shared" si="53"/>
        <v>13</v>
      </c>
      <c r="I313" s="20">
        <f t="shared" si="54"/>
        <v>0.4</v>
      </c>
      <c r="J313" s="21">
        <f t="shared" si="55"/>
        <v>0.76470588235294112</v>
      </c>
    </row>
    <row r="314" spans="1:10" x14ac:dyDescent="0.2">
      <c r="A314" s="158" t="s">
        <v>268</v>
      </c>
      <c r="B314" s="65">
        <v>0</v>
      </c>
      <c r="C314" s="66">
        <v>1</v>
      </c>
      <c r="D314" s="65">
        <v>0</v>
      </c>
      <c r="E314" s="66">
        <v>3</v>
      </c>
      <c r="F314" s="67"/>
      <c r="G314" s="65">
        <f t="shared" si="52"/>
        <v>-1</v>
      </c>
      <c r="H314" s="66">
        <f t="shared" si="53"/>
        <v>-3</v>
      </c>
      <c r="I314" s="20">
        <f t="shared" si="54"/>
        <v>-1</v>
      </c>
      <c r="J314" s="21">
        <f t="shared" si="55"/>
        <v>-1</v>
      </c>
    </row>
    <row r="315" spans="1:10" x14ac:dyDescent="0.2">
      <c r="A315" s="158" t="s">
        <v>269</v>
      </c>
      <c r="B315" s="65">
        <v>1</v>
      </c>
      <c r="C315" s="66">
        <v>6</v>
      </c>
      <c r="D315" s="65">
        <v>5</v>
      </c>
      <c r="E315" s="66">
        <v>15</v>
      </c>
      <c r="F315" s="67"/>
      <c r="G315" s="65">
        <f t="shared" si="52"/>
        <v>-5</v>
      </c>
      <c r="H315" s="66">
        <f t="shared" si="53"/>
        <v>-10</v>
      </c>
      <c r="I315" s="20">
        <f t="shared" si="54"/>
        <v>-0.83333333333333337</v>
      </c>
      <c r="J315" s="21">
        <f t="shared" si="55"/>
        <v>-0.66666666666666663</v>
      </c>
    </row>
    <row r="316" spans="1:10" x14ac:dyDescent="0.2">
      <c r="A316" s="158" t="s">
        <v>307</v>
      </c>
      <c r="B316" s="65">
        <v>0</v>
      </c>
      <c r="C316" s="66">
        <v>2</v>
      </c>
      <c r="D316" s="65">
        <v>5</v>
      </c>
      <c r="E316" s="66">
        <v>5</v>
      </c>
      <c r="F316" s="67"/>
      <c r="G316" s="65">
        <f t="shared" si="52"/>
        <v>-2</v>
      </c>
      <c r="H316" s="66">
        <f t="shared" si="53"/>
        <v>0</v>
      </c>
      <c r="I316" s="20">
        <f t="shared" si="54"/>
        <v>-1</v>
      </c>
      <c r="J316" s="21">
        <f t="shared" si="55"/>
        <v>0</v>
      </c>
    </row>
    <row r="317" spans="1:10" x14ac:dyDescent="0.2">
      <c r="A317" s="158" t="s">
        <v>357</v>
      </c>
      <c r="B317" s="65">
        <v>19</v>
      </c>
      <c r="C317" s="66">
        <v>0</v>
      </c>
      <c r="D317" s="65">
        <v>29</v>
      </c>
      <c r="E317" s="66">
        <v>0</v>
      </c>
      <c r="F317" s="67"/>
      <c r="G317" s="65">
        <f t="shared" si="52"/>
        <v>19</v>
      </c>
      <c r="H317" s="66">
        <f t="shared" si="53"/>
        <v>29</v>
      </c>
      <c r="I317" s="20" t="str">
        <f t="shared" si="54"/>
        <v>-</v>
      </c>
      <c r="J317" s="21" t="str">
        <f t="shared" si="55"/>
        <v>-</v>
      </c>
    </row>
    <row r="318" spans="1:10" x14ac:dyDescent="0.2">
      <c r="A318" s="158" t="s">
        <v>388</v>
      </c>
      <c r="B318" s="65">
        <v>7</v>
      </c>
      <c r="C318" s="66">
        <v>0</v>
      </c>
      <c r="D318" s="65">
        <v>11</v>
      </c>
      <c r="E318" s="66">
        <v>0</v>
      </c>
      <c r="F318" s="67"/>
      <c r="G318" s="65">
        <f t="shared" si="52"/>
        <v>7</v>
      </c>
      <c r="H318" s="66">
        <f t="shared" si="53"/>
        <v>11</v>
      </c>
      <c r="I318" s="20" t="str">
        <f t="shared" si="54"/>
        <v>-</v>
      </c>
      <c r="J318" s="21" t="str">
        <f t="shared" si="55"/>
        <v>-</v>
      </c>
    </row>
    <row r="319" spans="1:10" x14ac:dyDescent="0.2">
      <c r="A319" s="158" t="s">
        <v>447</v>
      </c>
      <c r="B319" s="65">
        <v>0</v>
      </c>
      <c r="C319" s="66">
        <v>2</v>
      </c>
      <c r="D319" s="65">
        <v>0</v>
      </c>
      <c r="E319" s="66">
        <v>10</v>
      </c>
      <c r="F319" s="67"/>
      <c r="G319" s="65">
        <f t="shared" si="52"/>
        <v>-2</v>
      </c>
      <c r="H319" s="66">
        <f t="shared" si="53"/>
        <v>-10</v>
      </c>
      <c r="I319" s="20">
        <f t="shared" si="54"/>
        <v>-1</v>
      </c>
      <c r="J319" s="21">
        <f t="shared" si="55"/>
        <v>-1</v>
      </c>
    </row>
    <row r="320" spans="1:10" x14ac:dyDescent="0.2">
      <c r="A320" s="158" t="s">
        <v>358</v>
      </c>
      <c r="B320" s="65">
        <v>7</v>
      </c>
      <c r="C320" s="66">
        <v>14</v>
      </c>
      <c r="D320" s="65">
        <v>28</v>
      </c>
      <c r="E320" s="66">
        <v>55</v>
      </c>
      <c r="F320" s="67"/>
      <c r="G320" s="65">
        <f t="shared" si="52"/>
        <v>-7</v>
      </c>
      <c r="H320" s="66">
        <f t="shared" si="53"/>
        <v>-27</v>
      </c>
      <c r="I320" s="20">
        <f t="shared" si="54"/>
        <v>-0.5</v>
      </c>
      <c r="J320" s="21">
        <f t="shared" si="55"/>
        <v>-0.49090909090909091</v>
      </c>
    </row>
    <row r="321" spans="1:10" x14ac:dyDescent="0.2">
      <c r="A321" s="158" t="s">
        <v>389</v>
      </c>
      <c r="B321" s="65">
        <v>7</v>
      </c>
      <c r="C321" s="66">
        <v>14</v>
      </c>
      <c r="D321" s="65">
        <v>20</v>
      </c>
      <c r="E321" s="66">
        <v>45</v>
      </c>
      <c r="F321" s="67"/>
      <c r="G321" s="65">
        <f t="shared" si="52"/>
        <v>-7</v>
      </c>
      <c r="H321" s="66">
        <f t="shared" si="53"/>
        <v>-25</v>
      </c>
      <c r="I321" s="20">
        <f t="shared" si="54"/>
        <v>-0.5</v>
      </c>
      <c r="J321" s="21">
        <f t="shared" si="55"/>
        <v>-0.55555555555555558</v>
      </c>
    </row>
    <row r="322" spans="1:10" x14ac:dyDescent="0.2">
      <c r="A322" s="158" t="s">
        <v>390</v>
      </c>
      <c r="B322" s="65">
        <v>11</v>
      </c>
      <c r="C322" s="66">
        <v>1</v>
      </c>
      <c r="D322" s="65">
        <v>22</v>
      </c>
      <c r="E322" s="66">
        <v>5</v>
      </c>
      <c r="F322" s="67"/>
      <c r="G322" s="65">
        <f t="shared" si="52"/>
        <v>10</v>
      </c>
      <c r="H322" s="66">
        <f t="shared" si="53"/>
        <v>17</v>
      </c>
      <c r="I322" s="20" t="str">
        <f t="shared" si="54"/>
        <v>&gt;999%</v>
      </c>
      <c r="J322" s="21">
        <f t="shared" si="55"/>
        <v>3.4</v>
      </c>
    </row>
    <row r="323" spans="1:10" x14ac:dyDescent="0.2">
      <c r="A323" s="158" t="s">
        <v>391</v>
      </c>
      <c r="B323" s="65">
        <v>20</v>
      </c>
      <c r="C323" s="66">
        <v>14</v>
      </c>
      <c r="D323" s="65">
        <v>50</v>
      </c>
      <c r="E323" s="66">
        <v>44</v>
      </c>
      <c r="F323" s="67"/>
      <c r="G323" s="65">
        <f t="shared" si="52"/>
        <v>6</v>
      </c>
      <c r="H323" s="66">
        <f t="shared" si="53"/>
        <v>6</v>
      </c>
      <c r="I323" s="20">
        <f t="shared" si="54"/>
        <v>0.42857142857142855</v>
      </c>
      <c r="J323" s="21">
        <f t="shared" si="55"/>
        <v>0.13636363636363635</v>
      </c>
    </row>
    <row r="324" spans="1:10" x14ac:dyDescent="0.2">
      <c r="A324" s="158" t="s">
        <v>431</v>
      </c>
      <c r="B324" s="65">
        <v>1</v>
      </c>
      <c r="C324" s="66">
        <v>5</v>
      </c>
      <c r="D324" s="65">
        <v>2</v>
      </c>
      <c r="E324" s="66">
        <v>13</v>
      </c>
      <c r="F324" s="67"/>
      <c r="G324" s="65">
        <f t="shared" si="52"/>
        <v>-4</v>
      </c>
      <c r="H324" s="66">
        <f t="shared" si="53"/>
        <v>-11</v>
      </c>
      <c r="I324" s="20">
        <f t="shared" si="54"/>
        <v>-0.8</v>
      </c>
      <c r="J324" s="21">
        <f t="shared" si="55"/>
        <v>-0.84615384615384615</v>
      </c>
    </row>
    <row r="325" spans="1:10" x14ac:dyDescent="0.2">
      <c r="A325" s="158" t="s">
        <v>432</v>
      </c>
      <c r="B325" s="65">
        <v>9</v>
      </c>
      <c r="C325" s="66">
        <v>9</v>
      </c>
      <c r="D325" s="65">
        <v>19</v>
      </c>
      <c r="E325" s="66">
        <v>31</v>
      </c>
      <c r="F325" s="67"/>
      <c r="G325" s="65">
        <f t="shared" si="52"/>
        <v>0</v>
      </c>
      <c r="H325" s="66">
        <f t="shared" si="53"/>
        <v>-12</v>
      </c>
      <c r="I325" s="20">
        <f t="shared" si="54"/>
        <v>0</v>
      </c>
      <c r="J325" s="21">
        <f t="shared" si="55"/>
        <v>-0.38709677419354838</v>
      </c>
    </row>
    <row r="326" spans="1:10" x14ac:dyDescent="0.2">
      <c r="A326" s="158" t="s">
        <v>448</v>
      </c>
      <c r="B326" s="65">
        <v>3</v>
      </c>
      <c r="C326" s="66">
        <v>2</v>
      </c>
      <c r="D326" s="65">
        <v>8</v>
      </c>
      <c r="E326" s="66">
        <v>8</v>
      </c>
      <c r="F326" s="67"/>
      <c r="G326" s="65">
        <f t="shared" si="52"/>
        <v>1</v>
      </c>
      <c r="H326" s="66">
        <f t="shared" si="53"/>
        <v>0</v>
      </c>
      <c r="I326" s="20">
        <f t="shared" si="54"/>
        <v>0.5</v>
      </c>
      <c r="J326" s="21">
        <f t="shared" si="55"/>
        <v>0</v>
      </c>
    </row>
    <row r="327" spans="1:10" x14ac:dyDescent="0.2">
      <c r="A327" s="158" t="s">
        <v>275</v>
      </c>
      <c r="B327" s="65">
        <v>1</v>
      </c>
      <c r="C327" s="66">
        <v>4</v>
      </c>
      <c r="D327" s="65">
        <v>5</v>
      </c>
      <c r="E327" s="66">
        <v>6</v>
      </c>
      <c r="F327" s="67"/>
      <c r="G327" s="65">
        <f t="shared" si="52"/>
        <v>-3</v>
      </c>
      <c r="H327" s="66">
        <f t="shared" si="53"/>
        <v>-1</v>
      </c>
      <c r="I327" s="20">
        <f t="shared" si="54"/>
        <v>-0.75</v>
      </c>
      <c r="J327" s="21">
        <f t="shared" si="55"/>
        <v>-0.16666666666666666</v>
      </c>
    </row>
    <row r="328" spans="1:10" s="160" customFormat="1" x14ac:dyDescent="0.2">
      <c r="A328" s="178" t="s">
        <v>627</v>
      </c>
      <c r="B328" s="71">
        <v>118</v>
      </c>
      <c r="C328" s="72">
        <v>147</v>
      </c>
      <c r="D328" s="71">
        <v>287</v>
      </c>
      <c r="E328" s="72">
        <v>420</v>
      </c>
      <c r="F328" s="73"/>
      <c r="G328" s="71">
        <f t="shared" si="52"/>
        <v>-29</v>
      </c>
      <c r="H328" s="72">
        <f t="shared" si="53"/>
        <v>-133</v>
      </c>
      <c r="I328" s="37">
        <f t="shared" si="54"/>
        <v>-0.19727891156462585</v>
      </c>
      <c r="J328" s="38">
        <f t="shared" si="55"/>
        <v>-0.31666666666666665</v>
      </c>
    </row>
    <row r="329" spans="1:10" x14ac:dyDescent="0.2">
      <c r="A329" s="177"/>
      <c r="B329" s="143"/>
      <c r="C329" s="144"/>
      <c r="D329" s="143"/>
      <c r="E329" s="144"/>
      <c r="F329" s="145"/>
      <c r="G329" s="143"/>
      <c r="H329" s="144"/>
      <c r="I329" s="151"/>
      <c r="J329" s="152"/>
    </row>
    <row r="330" spans="1:10" s="139" customFormat="1" x14ac:dyDescent="0.2">
      <c r="A330" s="159" t="s">
        <v>71</v>
      </c>
      <c r="B330" s="65"/>
      <c r="C330" s="66"/>
      <c r="D330" s="65"/>
      <c r="E330" s="66"/>
      <c r="F330" s="67"/>
      <c r="G330" s="65"/>
      <c r="H330" s="66"/>
      <c r="I330" s="20"/>
      <c r="J330" s="21"/>
    </row>
    <row r="331" spans="1:10" x14ac:dyDescent="0.2">
      <c r="A331" s="158" t="s">
        <v>526</v>
      </c>
      <c r="B331" s="65">
        <v>10</v>
      </c>
      <c r="C331" s="66">
        <v>17</v>
      </c>
      <c r="D331" s="65">
        <v>22</v>
      </c>
      <c r="E331" s="66">
        <v>25</v>
      </c>
      <c r="F331" s="67"/>
      <c r="G331" s="65">
        <f>B331-C331</f>
        <v>-7</v>
      </c>
      <c r="H331" s="66">
        <f>D331-E331</f>
        <v>-3</v>
      </c>
      <c r="I331" s="20">
        <f>IF(C331=0, "-", IF(G331/C331&lt;10, G331/C331, "&gt;999%"))</f>
        <v>-0.41176470588235292</v>
      </c>
      <c r="J331" s="21">
        <f>IF(E331=0, "-", IF(H331/E331&lt;10, H331/E331, "&gt;999%"))</f>
        <v>-0.12</v>
      </c>
    </row>
    <row r="332" spans="1:10" x14ac:dyDescent="0.2">
      <c r="A332" s="158" t="s">
        <v>514</v>
      </c>
      <c r="B332" s="65">
        <v>0</v>
      </c>
      <c r="C332" s="66">
        <v>1</v>
      </c>
      <c r="D332" s="65">
        <v>1</v>
      </c>
      <c r="E332" s="66">
        <v>1</v>
      </c>
      <c r="F332" s="67"/>
      <c r="G332" s="65">
        <f>B332-C332</f>
        <v>-1</v>
      </c>
      <c r="H332" s="66">
        <f>D332-E332</f>
        <v>0</v>
      </c>
      <c r="I332" s="20">
        <f>IF(C332=0, "-", IF(G332/C332&lt;10, G332/C332, "&gt;999%"))</f>
        <v>-1</v>
      </c>
      <c r="J332" s="21">
        <f>IF(E332=0, "-", IF(H332/E332&lt;10, H332/E332, "&gt;999%"))</f>
        <v>0</v>
      </c>
    </row>
    <row r="333" spans="1:10" s="160" customFormat="1" x14ac:dyDescent="0.2">
      <c r="A333" s="178" t="s">
        <v>628</v>
      </c>
      <c r="B333" s="71">
        <v>10</v>
      </c>
      <c r="C333" s="72">
        <v>18</v>
      </c>
      <c r="D333" s="71">
        <v>23</v>
      </c>
      <c r="E333" s="72">
        <v>26</v>
      </c>
      <c r="F333" s="73"/>
      <c r="G333" s="71">
        <f>B333-C333</f>
        <v>-8</v>
      </c>
      <c r="H333" s="72">
        <f>D333-E333</f>
        <v>-3</v>
      </c>
      <c r="I333" s="37">
        <f>IF(C333=0, "-", IF(G333/C333&lt;10, G333/C333, "&gt;999%"))</f>
        <v>-0.44444444444444442</v>
      </c>
      <c r="J333" s="38">
        <f>IF(E333=0, "-", IF(H333/E333&lt;10, H333/E333, "&gt;999%"))</f>
        <v>-0.11538461538461539</v>
      </c>
    </row>
    <row r="334" spans="1:10" x14ac:dyDescent="0.2">
      <c r="A334" s="177"/>
      <c r="B334" s="143"/>
      <c r="C334" s="144"/>
      <c r="D334" s="143"/>
      <c r="E334" s="144"/>
      <c r="F334" s="145"/>
      <c r="G334" s="143"/>
      <c r="H334" s="144"/>
      <c r="I334" s="151"/>
      <c r="J334" s="152"/>
    </row>
    <row r="335" spans="1:10" s="139" customFormat="1" x14ac:dyDescent="0.2">
      <c r="A335" s="159" t="s">
        <v>72</v>
      </c>
      <c r="B335" s="65"/>
      <c r="C335" s="66"/>
      <c r="D335" s="65"/>
      <c r="E335" s="66"/>
      <c r="F335" s="67"/>
      <c r="G335" s="65"/>
      <c r="H335" s="66"/>
      <c r="I335" s="20"/>
      <c r="J335" s="21"/>
    </row>
    <row r="336" spans="1:10" x14ac:dyDescent="0.2">
      <c r="A336" s="158" t="s">
        <v>504</v>
      </c>
      <c r="B336" s="65">
        <v>10</v>
      </c>
      <c r="C336" s="66">
        <v>19</v>
      </c>
      <c r="D336" s="65">
        <v>27</v>
      </c>
      <c r="E336" s="66">
        <v>39</v>
      </c>
      <c r="F336" s="67"/>
      <c r="G336" s="65">
        <f t="shared" ref="G336:G342" si="56">B336-C336</f>
        <v>-9</v>
      </c>
      <c r="H336" s="66">
        <f t="shared" ref="H336:H342" si="57">D336-E336</f>
        <v>-12</v>
      </c>
      <c r="I336" s="20">
        <f t="shared" ref="I336:I342" si="58">IF(C336=0, "-", IF(G336/C336&lt;10, G336/C336, "&gt;999%"))</f>
        <v>-0.47368421052631576</v>
      </c>
      <c r="J336" s="21">
        <f t="shared" ref="J336:J342" si="59">IF(E336=0, "-", IF(H336/E336&lt;10, H336/E336, "&gt;999%"))</f>
        <v>-0.30769230769230771</v>
      </c>
    </row>
    <row r="337" spans="1:10" x14ac:dyDescent="0.2">
      <c r="A337" s="158" t="s">
        <v>450</v>
      </c>
      <c r="B337" s="65">
        <v>0</v>
      </c>
      <c r="C337" s="66">
        <v>2</v>
      </c>
      <c r="D337" s="65">
        <v>0</v>
      </c>
      <c r="E337" s="66">
        <v>3</v>
      </c>
      <c r="F337" s="67"/>
      <c r="G337" s="65">
        <f t="shared" si="56"/>
        <v>-2</v>
      </c>
      <c r="H337" s="66">
        <f t="shared" si="57"/>
        <v>-3</v>
      </c>
      <c r="I337" s="20">
        <f t="shared" si="58"/>
        <v>-1</v>
      </c>
      <c r="J337" s="21">
        <f t="shared" si="59"/>
        <v>-1</v>
      </c>
    </row>
    <row r="338" spans="1:10" x14ac:dyDescent="0.2">
      <c r="A338" s="158" t="s">
        <v>286</v>
      </c>
      <c r="B338" s="65">
        <v>1</v>
      </c>
      <c r="C338" s="66">
        <v>4</v>
      </c>
      <c r="D338" s="65">
        <v>3</v>
      </c>
      <c r="E338" s="66">
        <v>5</v>
      </c>
      <c r="F338" s="67"/>
      <c r="G338" s="65">
        <f t="shared" si="56"/>
        <v>-3</v>
      </c>
      <c r="H338" s="66">
        <f t="shared" si="57"/>
        <v>-2</v>
      </c>
      <c r="I338" s="20">
        <f t="shared" si="58"/>
        <v>-0.75</v>
      </c>
      <c r="J338" s="21">
        <f t="shared" si="59"/>
        <v>-0.4</v>
      </c>
    </row>
    <row r="339" spans="1:10" x14ac:dyDescent="0.2">
      <c r="A339" s="158" t="s">
        <v>287</v>
      </c>
      <c r="B339" s="65">
        <v>0</v>
      </c>
      <c r="C339" s="66">
        <v>2</v>
      </c>
      <c r="D339" s="65">
        <v>4</v>
      </c>
      <c r="E339" s="66">
        <v>5</v>
      </c>
      <c r="F339" s="67"/>
      <c r="G339" s="65">
        <f t="shared" si="56"/>
        <v>-2</v>
      </c>
      <c r="H339" s="66">
        <f t="shared" si="57"/>
        <v>-1</v>
      </c>
      <c r="I339" s="20">
        <f t="shared" si="58"/>
        <v>-1</v>
      </c>
      <c r="J339" s="21">
        <f t="shared" si="59"/>
        <v>-0.2</v>
      </c>
    </row>
    <row r="340" spans="1:10" x14ac:dyDescent="0.2">
      <c r="A340" s="158" t="s">
        <v>463</v>
      </c>
      <c r="B340" s="65">
        <v>6</v>
      </c>
      <c r="C340" s="66">
        <v>6</v>
      </c>
      <c r="D340" s="65">
        <v>16</v>
      </c>
      <c r="E340" s="66">
        <v>9</v>
      </c>
      <c r="F340" s="67"/>
      <c r="G340" s="65">
        <f t="shared" si="56"/>
        <v>0</v>
      </c>
      <c r="H340" s="66">
        <f t="shared" si="57"/>
        <v>7</v>
      </c>
      <c r="I340" s="20">
        <f t="shared" si="58"/>
        <v>0</v>
      </c>
      <c r="J340" s="21">
        <f t="shared" si="59"/>
        <v>0.77777777777777779</v>
      </c>
    </row>
    <row r="341" spans="1:10" x14ac:dyDescent="0.2">
      <c r="A341" s="158" t="s">
        <v>486</v>
      </c>
      <c r="B341" s="65">
        <v>0</v>
      </c>
      <c r="C341" s="66">
        <v>0</v>
      </c>
      <c r="D341" s="65">
        <v>0</v>
      </c>
      <c r="E341" s="66">
        <v>2</v>
      </c>
      <c r="F341" s="67"/>
      <c r="G341" s="65">
        <f t="shared" si="56"/>
        <v>0</v>
      </c>
      <c r="H341" s="66">
        <f t="shared" si="57"/>
        <v>-2</v>
      </c>
      <c r="I341" s="20" t="str">
        <f t="shared" si="58"/>
        <v>-</v>
      </c>
      <c r="J341" s="21">
        <f t="shared" si="59"/>
        <v>-1</v>
      </c>
    </row>
    <row r="342" spans="1:10" s="160" customFormat="1" x14ac:dyDescent="0.2">
      <c r="A342" s="178" t="s">
        <v>629</v>
      </c>
      <c r="B342" s="71">
        <v>17</v>
      </c>
      <c r="C342" s="72">
        <v>33</v>
      </c>
      <c r="D342" s="71">
        <v>50</v>
      </c>
      <c r="E342" s="72">
        <v>63</v>
      </c>
      <c r="F342" s="73"/>
      <c r="G342" s="71">
        <f t="shared" si="56"/>
        <v>-16</v>
      </c>
      <c r="H342" s="72">
        <f t="shared" si="57"/>
        <v>-13</v>
      </c>
      <c r="I342" s="37">
        <f t="shared" si="58"/>
        <v>-0.48484848484848486</v>
      </c>
      <c r="J342" s="38">
        <f t="shared" si="59"/>
        <v>-0.20634920634920634</v>
      </c>
    </row>
    <row r="343" spans="1:10" x14ac:dyDescent="0.2">
      <c r="A343" s="177"/>
      <c r="B343" s="143"/>
      <c r="C343" s="144"/>
      <c r="D343" s="143"/>
      <c r="E343" s="144"/>
      <c r="F343" s="145"/>
      <c r="G343" s="143"/>
      <c r="H343" s="144"/>
      <c r="I343" s="151"/>
      <c r="J343" s="152"/>
    </row>
    <row r="344" spans="1:10" s="139" customFormat="1" x14ac:dyDescent="0.2">
      <c r="A344" s="159" t="s">
        <v>73</v>
      </c>
      <c r="B344" s="65"/>
      <c r="C344" s="66"/>
      <c r="D344" s="65"/>
      <c r="E344" s="66"/>
      <c r="F344" s="67"/>
      <c r="G344" s="65"/>
      <c r="H344" s="66"/>
      <c r="I344" s="20"/>
      <c r="J344" s="21"/>
    </row>
    <row r="345" spans="1:10" x14ac:dyDescent="0.2">
      <c r="A345" s="158" t="s">
        <v>368</v>
      </c>
      <c r="B345" s="65">
        <v>115</v>
      </c>
      <c r="C345" s="66">
        <v>22</v>
      </c>
      <c r="D345" s="65">
        <v>179</v>
      </c>
      <c r="E345" s="66">
        <v>66</v>
      </c>
      <c r="F345" s="67"/>
      <c r="G345" s="65">
        <f>B345-C345</f>
        <v>93</v>
      </c>
      <c r="H345" s="66">
        <f>D345-E345</f>
        <v>113</v>
      </c>
      <c r="I345" s="20">
        <f>IF(C345=0, "-", IF(G345/C345&lt;10, G345/C345, "&gt;999%"))</f>
        <v>4.2272727272727275</v>
      </c>
      <c r="J345" s="21">
        <f>IF(E345=0, "-", IF(H345/E345&lt;10, H345/E345, "&gt;999%"))</f>
        <v>1.7121212121212122</v>
      </c>
    </row>
    <row r="346" spans="1:10" x14ac:dyDescent="0.2">
      <c r="A346" s="158" t="s">
        <v>200</v>
      </c>
      <c r="B346" s="65">
        <v>140</v>
      </c>
      <c r="C346" s="66">
        <v>170</v>
      </c>
      <c r="D346" s="65">
        <v>372</v>
      </c>
      <c r="E346" s="66">
        <v>445</v>
      </c>
      <c r="F346" s="67"/>
      <c r="G346" s="65">
        <f>B346-C346</f>
        <v>-30</v>
      </c>
      <c r="H346" s="66">
        <f>D346-E346</f>
        <v>-73</v>
      </c>
      <c r="I346" s="20">
        <f>IF(C346=0, "-", IF(G346/C346&lt;10, G346/C346, "&gt;999%"))</f>
        <v>-0.17647058823529413</v>
      </c>
      <c r="J346" s="21">
        <f>IF(E346=0, "-", IF(H346/E346&lt;10, H346/E346, "&gt;999%"))</f>
        <v>-0.16404494382022472</v>
      </c>
    </row>
    <row r="347" spans="1:10" x14ac:dyDescent="0.2">
      <c r="A347" s="158" t="s">
        <v>339</v>
      </c>
      <c r="B347" s="65">
        <v>167</v>
      </c>
      <c r="C347" s="66">
        <v>124</v>
      </c>
      <c r="D347" s="65">
        <v>492</v>
      </c>
      <c r="E347" s="66">
        <v>299</v>
      </c>
      <c r="F347" s="67"/>
      <c r="G347" s="65">
        <f>B347-C347</f>
        <v>43</v>
      </c>
      <c r="H347" s="66">
        <f>D347-E347</f>
        <v>193</v>
      </c>
      <c r="I347" s="20">
        <f>IF(C347=0, "-", IF(G347/C347&lt;10, G347/C347, "&gt;999%"))</f>
        <v>0.34677419354838712</v>
      </c>
      <c r="J347" s="21">
        <f>IF(E347=0, "-", IF(H347/E347&lt;10, H347/E347, "&gt;999%"))</f>
        <v>0.64548494983277593</v>
      </c>
    </row>
    <row r="348" spans="1:10" s="160" customFormat="1" x14ac:dyDescent="0.2">
      <c r="A348" s="178" t="s">
        <v>630</v>
      </c>
      <c r="B348" s="71">
        <v>422</v>
      </c>
      <c r="C348" s="72">
        <v>316</v>
      </c>
      <c r="D348" s="71">
        <v>1043</v>
      </c>
      <c r="E348" s="72">
        <v>810</v>
      </c>
      <c r="F348" s="73"/>
      <c r="G348" s="71">
        <f>B348-C348</f>
        <v>106</v>
      </c>
      <c r="H348" s="72">
        <f>D348-E348</f>
        <v>233</v>
      </c>
      <c r="I348" s="37">
        <f>IF(C348=0, "-", IF(G348/C348&lt;10, G348/C348, "&gt;999%"))</f>
        <v>0.33544303797468356</v>
      </c>
      <c r="J348" s="38">
        <f>IF(E348=0, "-", IF(H348/E348&lt;10, H348/E348, "&gt;999%"))</f>
        <v>0.28765432098765431</v>
      </c>
    </row>
    <row r="349" spans="1:10" x14ac:dyDescent="0.2">
      <c r="A349" s="177"/>
      <c r="B349" s="143"/>
      <c r="C349" s="144"/>
      <c r="D349" s="143"/>
      <c r="E349" s="144"/>
      <c r="F349" s="145"/>
      <c r="G349" s="143"/>
      <c r="H349" s="144"/>
      <c r="I349" s="151"/>
      <c r="J349" s="152"/>
    </row>
    <row r="350" spans="1:10" s="139" customFormat="1" x14ac:dyDescent="0.2">
      <c r="A350" s="159" t="s">
        <v>74</v>
      </c>
      <c r="B350" s="65"/>
      <c r="C350" s="66"/>
      <c r="D350" s="65"/>
      <c r="E350" s="66"/>
      <c r="F350" s="67"/>
      <c r="G350" s="65"/>
      <c r="H350" s="66"/>
      <c r="I350" s="20"/>
      <c r="J350" s="21"/>
    </row>
    <row r="351" spans="1:10" x14ac:dyDescent="0.2">
      <c r="A351" s="158" t="s">
        <v>294</v>
      </c>
      <c r="B351" s="65">
        <v>2</v>
      </c>
      <c r="C351" s="66">
        <v>0</v>
      </c>
      <c r="D351" s="65">
        <v>5</v>
      </c>
      <c r="E351" s="66">
        <v>4</v>
      </c>
      <c r="F351" s="67"/>
      <c r="G351" s="65">
        <f>B351-C351</f>
        <v>2</v>
      </c>
      <c r="H351" s="66">
        <f>D351-E351</f>
        <v>1</v>
      </c>
      <c r="I351" s="20" t="str">
        <f>IF(C351=0, "-", IF(G351/C351&lt;10, G351/C351, "&gt;999%"))</f>
        <v>-</v>
      </c>
      <c r="J351" s="21">
        <f>IF(E351=0, "-", IF(H351/E351&lt;10, H351/E351, "&gt;999%"))</f>
        <v>0.25</v>
      </c>
    </row>
    <row r="352" spans="1:10" x14ac:dyDescent="0.2">
      <c r="A352" s="158" t="s">
        <v>231</v>
      </c>
      <c r="B352" s="65">
        <v>2</v>
      </c>
      <c r="C352" s="66">
        <v>2</v>
      </c>
      <c r="D352" s="65">
        <v>7</v>
      </c>
      <c r="E352" s="66">
        <v>7</v>
      </c>
      <c r="F352" s="67"/>
      <c r="G352" s="65">
        <f>B352-C352</f>
        <v>0</v>
      </c>
      <c r="H352" s="66">
        <f>D352-E352</f>
        <v>0</v>
      </c>
      <c r="I352" s="20">
        <f>IF(C352=0, "-", IF(G352/C352&lt;10, G352/C352, "&gt;999%"))</f>
        <v>0</v>
      </c>
      <c r="J352" s="21">
        <f>IF(E352=0, "-", IF(H352/E352&lt;10, H352/E352, "&gt;999%"))</f>
        <v>0</v>
      </c>
    </row>
    <row r="353" spans="1:10" x14ac:dyDescent="0.2">
      <c r="A353" s="158" t="s">
        <v>359</v>
      </c>
      <c r="B353" s="65">
        <v>5</v>
      </c>
      <c r="C353" s="66">
        <v>7</v>
      </c>
      <c r="D353" s="65">
        <v>24</v>
      </c>
      <c r="E353" s="66">
        <v>19</v>
      </c>
      <c r="F353" s="67"/>
      <c r="G353" s="65">
        <f>B353-C353</f>
        <v>-2</v>
      </c>
      <c r="H353" s="66">
        <f>D353-E353</f>
        <v>5</v>
      </c>
      <c r="I353" s="20">
        <f>IF(C353=0, "-", IF(G353/C353&lt;10, G353/C353, "&gt;999%"))</f>
        <v>-0.2857142857142857</v>
      </c>
      <c r="J353" s="21">
        <f>IF(E353=0, "-", IF(H353/E353&lt;10, H353/E353, "&gt;999%"))</f>
        <v>0.26315789473684209</v>
      </c>
    </row>
    <row r="354" spans="1:10" x14ac:dyDescent="0.2">
      <c r="A354" s="158" t="s">
        <v>208</v>
      </c>
      <c r="B354" s="65">
        <v>7</v>
      </c>
      <c r="C354" s="66">
        <v>2</v>
      </c>
      <c r="D354" s="65">
        <v>29</v>
      </c>
      <c r="E354" s="66">
        <v>22</v>
      </c>
      <c r="F354" s="67"/>
      <c r="G354" s="65">
        <f>B354-C354</f>
        <v>5</v>
      </c>
      <c r="H354" s="66">
        <f>D354-E354</f>
        <v>7</v>
      </c>
      <c r="I354" s="20">
        <f>IF(C354=0, "-", IF(G354/C354&lt;10, G354/C354, "&gt;999%"))</f>
        <v>2.5</v>
      </c>
      <c r="J354" s="21">
        <f>IF(E354=0, "-", IF(H354/E354&lt;10, H354/E354, "&gt;999%"))</f>
        <v>0.31818181818181818</v>
      </c>
    </row>
    <row r="355" spans="1:10" s="160" customFormat="1" x14ac:dyDescent="0.2">
      <c r="A355" s="178" t="s">
        <v>631</v>
      </c>
      <c r="B355" s="71">
        <v>16</v>
      </c>
      <c r="C355" s="72">
        <v>11</v>
      </c>
      <c r="D355" s="71">
        <v>65</v>
      </c>
      <c r="E355" s="72">
        <v>52</v>
      </c>
      <c r="F355" s="73"/>
      <c r="G355" s="71">
        <f>B355-C355</f>
        <v>5</v>
      </c>
      <c r="H355" s="72">
        <f>D355-E355</f>
        <v>13</v>
      </c>
      <c r="I355" s="37">
        <f>IF(C355=0, "-", IF(G355/C355&lt;10, G355/C355, "&gt;999%"))</f>
        <v>0.45454545454545453</v>
      </c>
      <c r="J355" s="38">
        <f>IF(E355=0, "-", IF(H355/E355&lt;10, H355/E355, "&gt;999%"))</f>
        <v>0.25</v>
      </c>
    </row>
    <row r="356" spans="1:10" x14ac:dyDescent="0.2">
      <c r="A356" s="177"/>
      <c r="B356" s="143"/>
      <c r="C356" s="144"/>
      <c r="D356" s="143"/>
      <c r="E356" s="144"/>
      <c r="F356" s="145"/>
      <c r="G356" s="143"/>
      <c r="H356" s="144"/>
      <c r="I356" s="151"/>
      <c r="J356" s="152"/>
    </row>
    <row r="357" spans="1:10" s="139" customFormat="1" x14ac:dyDescent="0.2">
      <c r="A357" s="159" t="s">
        <v>75</v>
      </c>
      <c r="B357" s="65"/>
      <c r="C357" s="66"/>
      <c r="D357" s="65"/>
      <c r="E357" s="66"/>
      <c r="F357" s="67"/>
      <c r="G357" s="65"/>
      <c r="H357" s="66"/>
      <c r="I357" s="20"/>
      <c r="J357" s="21"/>
    </row>
    <row r="358" spans="1:10" x14ac:dyDescent="0.2">
      <c r="A358" s="158" t="s">
        <v>340</v>
      </c>
      <c r="B358" s="65">
        <v>111</v>
      </c>
      <c r="C358" s="66">
        <v>104</v>
      </c>
      <c r="D358" s="65">
        <v>427</v>
      </c>
      <c r="E358" s="66">
        <v>498</v>
      </c>
      <c r="F358" s="67"/>
      <c r="G358" s="65">
        <f t="shared" ref="G358:G367" si="60">B358-C358</f>
        <v>7</v>
      </c>
      <c r="H358" s="66">
        <f t="shared" ref="H358:H367" si="61">D358-E358</f>
        <v>-71</v>
      </c>
      <c r="I358" s="20">
        <f t="shared" ref="I358:I367" si="62">IF(C358=0, "-", IF(G358/C358&lt;10, G358/C358, "&gt;999%"))</f>
        <v>6.7307692307692304E-2</v>
      </c>
      <c r="J358" s="21">
        <f t="shared" ref="J358:J367" si="63">IF(E358=0, "-", IF(H358/E358&lt;10, H358/E358, "&gt;999%"))</f>
        <v>-0.14257028112449799</v>
      </c>
    </row>
    <row r="359" spans="1:10" x14ac:dyDescent="0.2">
      <c r="A359" s="158" t="s">
        <v>341</v>
      </c>
      <c r="B359" s="65">
        <v>84</v>
      </c>
      <c r="C359" s="66">
        <v>49</v>
      </c>
      <c r="D359" s="65">
        <v>244</v>
      </c>
      <c r="E359" s="66">
        <v>211</v>
      </c>
      <c r="F359" s="67"/>
      <c r="G359" s="65">
        <f t="shared" si="60"/>
        <v>35</v>
      </c>
      <c r="H359" s="66">
        <f t="shared" si="61"/>
        <v>33</v>
      </c>
      <c r="I359" s="20">
        <f t="shared" si="62"/>
        <v>0.7142857142857143</v>
      </c>
      <c r="J359" s="21">
        <f t="shared" si="63"/>
        <v>0.15639810426540285</v>
      </c>
    </row>
    <row r="360" spans="1:10" x14ac:dyDescent="0.2">
      <c r="A360" s="158" t="s">
        <v>464</v>
      </c>
      <c r="B360" s="65">
        <v>9</v>
      </c>
      <c r="C360" s="66">
        <v>6</v>
      </c>
      <c r="D360" s="65">
        <v>47</v>
      </c>
      <c r="E360" s="66">
        <v>14</v>
      </c>
      <c r="F360" s="67"/>
      <c r="G360" s="65">
        <f t="shared" si="60"/>
        <v>3</v>
      </c>
      <c r="H360" s="66">
        <f t="shared" si="61"/>
        <v>33</v>
      </c>
      <c r="I360" s="20">
        <f t="shared" si="62"/>
        <v>0.5</v>
      </c>
      <c r="J360" s="21">
        <f t="shared" si="63"/>
        <v>2.3571428571428572</v>
      </c>
    </row>
    <row r="361" spans="1:10" x14ac:dyDescent="0.2">
      <c r="A361" s="158" t="s">
        <v>194</v>
      </c>
      <c r="B361" s="65">
        <v>12</v>
      </c>
      <c r="C361" s="66">
        <v>11</v>
      </c>
      <c r="D361" s="65">
        <v>58</v>
      </c>
      <c r="E361" s="66">
        <v>19</v>
      </c>
      <c r="F361" s="67"/>
      <c r="G361" s="65">
        <f t="shared" si="60"/>
        <v>1</v>
      </c>
      <c r="H361" s="66">
        <f t="shared" si="61"/>
        <v>39</v>
      </c>
      <c r="I361" s="20">
        <f t="shared" si="62"/>
        <v>9.0909090909090912E-2</v>
      </c>
      <c r="J361" s="21">
        <f t="shared" si="63"/>
        <v>2.0526315789473686</v>
      </c>
    </row>
    <row r="362" spans="1:10" x14ac:dyDescent="0.2">
      <c r="A362" s="158" t="s">
        <v>369</v>
      </c>
      <c r="B362" s="65">
        <v>310</v>
      </c>
      <c r="C362" s="66">
        <v>127</v>
      </c>
      <c r="D362" s="65">
        <v>754</v>
      </c>
      <c r="E362" s="66">
        <v>372</v>
      </c>
      <c r="F362" s="67"/>
      <c r="G362" s="65">
        <f t="shared" si="60"/>
        <v>183</v>
      </c>
      <c r="H362" s="66">
        <f t="shared" si="61"/>
        <v>382</v>
      </c>
      <c r="I362" s="20">
        <f t="shared" si="62"/>
        <v>1.4409448818897639</v>
      </c>
      <c r="J362" s="21">
        <f t="shared" si="63"/>
        <v>1.0268817204301075</v>
      </c>
    </row>
    <row r="363" spans="1:10" x14ac:dyDescent="0.2">
      <c r="A363" s="158" t="s">
        <v>406</v>
      </c>
      <c r="B363" s="65">
        <v>1</v>
      </c>
      <c r="C363" s="66">
        <v>36</v>
      </c>
      <c r="D363" s="65">
        <v>1</v>
      </c>
      <c r="E363" s="66">
        <v>101</v>
      </c>
      <c r="F363" s="67"/>
      <c r="G363" s="65">
        <f t="shared" si="60"/>
        <v>-35</v>
      </c>
      <c r="H363" s="66">
        <f t="shared" si="61"/>
        <v>-100</v>
      </c>
      <c r="I363" s="20">
        <f t="shared" si="62"/>
        <v>-0.97222222222222221</v>
      </c>
      <c r="J363" s="21">
        <f t="shared" si="63"/>
        <v>-0.99009900990099009</v>
      </c>
    </row>
    <row r="364" spans="1:10" x14ac:dyDescent="0.2">
      <c r="A364" s="158" t="s">
        <v>407</v>
      </c>
      <c r="B364" s="65">
        <v>133</v>
      </c>
      <c r="C364" s="66">
        <v>73</v>
      </c>
      <c r="D364" s="65">
        <v>249</v>
      </c>
      <c r="E364" s="66">
        <v>162</v>
      </c>
      <c r="F364" s="67"/>
      <c r="G364" s="65">
        <f t="shared" si="60"/>
        <v>60</v>
      </c>
      <c r="H364" s="66">
        <f t="shared" si="61"/>
        <v>87</v>
      </c>
      <c r="I364" s="20">
        <f t="shared" si="62"/>
        <v>0.82191780821917804</v>
      </c>
      <c r="J364" s="21">
        <f t="shared" si="63"/>
        <v>0.53703703703703709</v>
      </c>
    </row>
    <row r="365" spans="1:10" x14ac:dyDescent="0.2">
      <c r="A365" s="158" t="s">
        <v>474</v>
      </c>
      <c r="B365" s="65">
        <v>39</v>
      </c>
      <c r="C365" s="66">
        <v>36</v>
      </c>
      <c r="D365" s="65">
        <v>113</v>
      </c>
      <c r="E365" s="66">
        <v>80</v>
      </c>
      <c r="F365" s="67"/>
      <c r="G365" s="65">
        <f t="shared" si="60"/>
        <v>3</v>
      </c>
      <c r="H365" s="66">
        <f t="shared" si="61"/>
        <v>33</v>
      </c>
      <c r="I365" s="20">
        <f t="shared" si="62"/>
        <v>8.3333333333333329E-2</v>
      </c>
      <c r="J365" s="21">
        <f t="shared" si="63"/>
        <v>0.41249999999999998</v>
      </c>
    </row>
    <row r="366" spans="1:10" x14ac:dyDescent="0.2">
      <c r="A366" s="158" t="s">
        <v>487</v>
      </c>
      <c r="B366" s="65">
        <v>371</v>
      </c>
      <c r="C366" s="66">
        <v>204</v>
      </c>
      <c r="D366" s="65">
        <v>1011</v>
      </c>
      <c r="E366" s="66">
        <v>651</v>
      </c>
      <c r="F366" s="67"/>
      <c r="G366" s="65">
        <f t="shared" si="60"/>
        <v>167</v>
      </c>
      <c r="H366" s="66">
        <f t="shared" si="61"/>
        <v>360</v>
      </c>
      <c r="I366" s="20">
        <f t="shared" si="62"/>
        <v>0.81862745098039214</v>
      </c>
      <c r="J366" s="21">
        <f t="shared" si="63"/>
        <v>0.55299539170506917</v>
      </c>
    </row>
    <row r="367" spans="1:10" s="160" customFormat="1" x14ac:dyDescent="0.2">
      <c r="A367" s="178" t="s">
        <v>632</v>
      </c>
      <c r="B367" s="71">
        <v>1070</v>
      </c>
      <c r="C367" s="72">
        <v>646</v>
      </c>
      <c r="D367" s="71">
        <v>2904</v>
      </c>
      <c r="E367" s="72">
        <v>2108</v>
      </c>
      <c r="F367" s="73"/>
      <c r="G367" s="71">
        <f t="shared" si="60"/>
        <v>424</v>
      </c>
      <c r="H367" s="72">
        <f t="shared" si="61"/>
        <v>796</v>
      </c>
      <c r="I367" s="37">
        <f t="shared" si="62"/>
        <v>0.65634674922600622</v>
      </c>
      <c r="J367" s="38">
        <f t="shared" si="63"/>
        <v>0.3776091081593928</v>
      </c>
    </row>
    <row r="368" spans="1:10" x14ac:dyDescent="0.2">
      <c r="A368" s="177"/>
      <c r="B368" s="143"/>
      <c r="C368" s="144"/>
      <c r="D368" s="143"/>
      <c r="E368" s="144"/>
      <c r="F368" s="145"/>
      <c r="G368" s="143"/>
      <c r="H368" s="144"/>
      <c r="I368" s="151"/>
      <c r="J368" s="152"/>
    </row>
    <row r="369" spans="1:10" s="139" customFormat="1" x14ac:dyDescent="0.2">
      <c r="A369" s="159" t="s">
        <v>76</v>
      </c>
      <c r="B369" s="65"/>
      <c r="C369" s="66"/>
      <c r="D369" s="65"/>
      <c r="E369" s="66"/>
      <c r="F369" s="67"/>
      <c r="G369" s="65"/>
      <c r="H369" s="66"/>
      <c r="I369" s="20"/>
      <c r="J369" s="21"/>
    </row>
    <row r="370" spans="1:10" x14ac:dyDescent="0.2">
      <c r="A370" s="158" t="s">
        <v>295</v>
      </c>
      <c r="B370" s="65">
        <v>0</v>
      </c>
      <c r="C370" s="66">
        <v>0</v>
      </c>
      <c r="D370" s="65">
        <v>1</v>
      </c>
      <c r="E370" s="66">
        <v>1</v>
      </c>
      <c r="F370" s="67"/>
      <c r="G370" s="65">
        <f t="shared" ref="G370:G380" si="64">B370-C370</f>
        <v>0</v>
      </c>
      <c r="H370" s="66">
        <f t="shared" ref="H370:H380" si="65">D370-E370</f>
        <v>0</v>
      </c>
      <c r="I370" s="20" t="str">
        <f t="shared" ref="I370:I380" si="66">IF(C370=0, "-", IF(G370/C370&lt;10, G370/C370, "&gt;999%"))</f>
        <v>-</v>
      </c>
      <c r="J370" s="21">
        <f t="shared" ref="J370:J380" si="67">IF(E370=0, "-", IF(H370/E370&lt;10, H370/E370, "&gt;999%"))</f>
        <v>0</v>
      </c>
    </row>
    <row r="371" spans="1:10" x14ac:dyDescent="0.2">
      <c r="A371" s="158" t="s">
        <v>315</v>
      </c>
      <c r="B371" s="65">
        <v>0</v>
      </c>
      <c r="C371" s="66">
        <v>0</v>
      </c>
      <c r="D371" s="65">
        <v>0</v>
      </c>
      <c r="E371" s="66">
        <v>1</v>
      </c>
      <c r="F371" s="67"/>
      <c r="G371" s="65">
        <f t="shared" si="64"/>
        <v>0</v>
      </c>
      <c r="H371" s="66">
        <f t="shared" si="65"/>
        <v>-1</v>
      </c>
      <c r="I371" s="20" t="str">
        <f t="shared" si="66"/>
        <v>-</v>
      </c>
      <c r="J371" s="21">
        <f t="shared" si="67"/>
        <v>-1</v>
      </c>
    </row>
    <row r="372" spans="1:10" x14ac:dyDescent="0.2">
      <c r="A372" s="158" t="s">
        <v>323</v>
      </c>
      <c r="B372" s="65">
        <v>16</v>
      </c>
      <c r="C372" s="66">
        <v>18</v>
      </c>
      <c r="D372" s="65">
        <v>32</v>
      </c>
      <c r="E372" s="66">
        <v>49</v>
      </c>
      <c r="F372" s="67"/>
      <c r="G372" s="65">
        <f t="shared" si="64"/>
        <v>-2</v>
      </c>
      <c r="H372" s="66">
        <f t="shared" si="65"/>
        <v>-17</v>
      </c>
      <c r="I372" s="20">
        <f t="shared" si="66"/>
        <v>-0.1111111111111111</v>
      </c>
      <c r="J372" s="21">
        <f t="shared" si="67"/>
        <v>-0.34693877551020408</v>
      </c>
    </row>
    <row r="373" spans="1:10" x14ac:dyDescent="0.2">
      <c r="A373" s="158" t="s">
        <v>232</v>
      </c>
      <c r="B373" s="65">
        <v>3</v>
      </c>
      <c r="C373" s="66">
        <v>3</v>
      </c>
      <c r="D373" s="65">
        <v>9</v>
      </c>
      <c r="E373" s="66">
        <v>8</v>
      </c>
      <c r="F373" s="67"/>
      <c r="G373" s="65">
        <f t="shared" si="64"/>
        <v>0</v>
      </c>
      <c r="H373" s="66">
        <f t="shared" si="65"/>
        <v>1</v>
      </c>
      <c r="I373" s="20">
        <f t="shared" si="66"/>
        <v>0</v>
      </c>
      <c r="J373" s="21">
        <f t="shared" si="67"/>
        <v>0.125</v>
      </c>
    </row>
    <row r="374" spans="1:10" x14ac:dyDescent="0.2">
      <c r="A374" s="158" t="s">
        <v>475</v>
      </c>
      <c r="B374" s="65">
        <v>6</v>
      </c>
      <c r="C374" s="66">
        <v>10</v>
      </c>
      <c r="D374" s="65">
        <v>28</v>
      </c>
      <c r="E374" s="66">
        <v>22</v>
      </c>
      <c r="F374" s="67"/>
      <c r="G374" s="65">
        <f t="shared" si="64"/>
        <v>-4</v>
      </c>
      <c r="H374" s="66">
        <f t="shared" si="65"/>
        <v>6</v>
      </c>
      <c r="I374" s="20">
        <f t="shared" si="66"/>
        <v>-0.4</v>
      </c>
      <c r="J374" s="21">
        <f t="shared" si="67"/>
        <v>0.27272727272727271</v>
      </c>
    </row>
    <row r="375" spans="1:10" x14ac:dyDescent="0.2">
      <c r="A375" s="158" t="s">
        <v>488</v>
      </c>
      <c r="B375" s="65">
        <v>120</v>
      </c>
      <c r="C375" s="66">
        <v>79</v>
      </c>
      <c r="D375" s="65">
        <v>353</v>
      </c>
      <c r="E375" s="66">
        <v>229</v>
      </c>
      <c r="F375" s="67"/>
      <c r="G375" s="65">
        <f t="shared" si="64"/>
        <v>41</v>
      </c>
      <c r="H375" s="66">
        <f t="shared" si="65"/>
        <v>124</v>
      </c>
      <c r="I375" s="20">
        <f t="shared" si="66"/>
        <v>0.51898734177215189</v>
      </c>
      <c r="J375" s="21">
        <f t="shared" si="67"/>
        <v>0.54148471615720528</v>
      </c>
    </row>
    <row r="376" spans="1:10" x14ac:dyDescent="0.2">
      <c r="A376" s="158" t="s">
        <v>408</v>
      </c>
      <c r="B376" s="65">
        <v>0</v>
      </c>
      <c r="C376" s="66">
        <v>0</v>
      </c>
      <c r="D376" s="65">
        <v>0</v>
      </c>
      <c r="E376" s="66">
        <v>4</v>
      </c>
      <c r="F376" s="67"/>
      <c r="G376" s="65">
        <f t="shared" si="64"/>
        <v>0</v>
      </c>
      <c r="H376" s="66">
        <f t="shared" si="65"/>
        <v>-4</v>
      </c>
      <c r="I376" s="20" t="str">
        <f t="shared" si="66"/>
        <v>-</v>
      </c>
      <c r="J376" s="21">
        <f t="shared" si="67"/>
        <v>-1</v>
      </c>
    </row>
    <row r="377" spans="1:10" x14ac:dyDescent="0.2">
      <c r="A377" s="158" t="s">
        <v>437</v>
      </c>
      <c r="B377" s="65">
        <v>137</v>
      </c>
      <c r="C377" s="66">
        <v>49</v>
      </c>
      <c r="D377" s="65">
        <v>240</v>
      </c>
      <c r="E377" s="66">
        <v>154</v>
      </c>
      <c r="F377" s="67"/>
      <c r="G377" s="65">
        <f t="shared" si="64"/>
        <v>88</v>
      </c>
      <c r="H377" s="66">
        <f t="shared" si="65"/>
        <v>86</v>
      </c>
      <c r="I377" s="20">
        <f t="shared" si="66"/>
        <v>1.7959183673469388</v>
      </c>
      <c r="J377" s="21">
        <f t="shared" si="67"/>
        <v>0.55844155844155841</v>
      </c>
    </row>
    <row r="378" spans="1:10" x14ac:dyDescent="0.2">
      <c r="A378" s="158" t="s">
        <v>342</v>
      </c>
      <c r="B378" s="65">
        <v>0</v>
      </c>
      <c r="C378" s="66">
        <v>86</v>
      </c>
      <c r="D378" s="65">
        <v>0</v>
      </c>
      <c r="E378" s="66">
        <v>254</v>
      </c>
      <c r="F378" s="67"/>
      <c r="G378" s="65">
        <f t="shared" si="64"/>
        <v>-86</v>
      </c>
      <c r="H378" s="66">
        <f t="shared" si="65"/>
        <v>-254</v>
      </c>
      <c r="I378" s="20">
        <f t="shared" si="66"/>
        <v>-1</v>
      </c>
      <c r="J378" s="21">
        <f t="shared" si="67"/>
        <v>-1</v>
      </c>
    </row>
    <row r="379" spans="1:10" x14ac:dyDescent="0.2">
      <c r="A379" s="158" t="s">
        <v>370</v>
      </c>
      <c r="B379" s="65">
        <v>108</v>
      </c>
      <c r="C379" s="66">
        <v>329</v>
      </c>
      <c r="D379" s="65">
        <v>330</v>
      </c>
      <c r="E379" s="66">
        <v>841</v>
      </c>
      <c r="F379" s="67"/>
      <c r="G379" s="65">
        <f t="shared" si="64"/>
        <v>-221</v>
      </c>
      <c r="H379" s="66">
        <f t="shared" si="65"/>
        <v>-511</v>
      </c>
      <c r="I379" s="20">
        <f t="shared" si="66"/>
        <v>-0.67173252279635254</v>
      </c>
      <c r="J379" s="21">
        <f t="shared" si="67"/>
        <v>-0.6076099881093936</v>
      </c>
    </row>
    <row r="380" spans="1:10" s="160" customFormat="1" x14ac:dyDescent="0.2">
      <c r="A380" s="178" t="s">
        <v>633</v>
      </c>
      <c r="B380" s="71">
        <v>390</v>
      </c>
      <c r="C380" s="72">
        <v>574</v>
      </c>
      <c r="D380" s="71">
        <v>993</v>
      </c>
      <c r="E380" s="72">
        <v>1563</v>
      </c>
      <c r="F380" s="73"/>
      <c r="G380" s="71">
        <f t="shared" si="64"/>
        <v>-184</v>
      </c>
      <c r="H380" s="72">
        <f t="shared" si="65"/>
        <v>-570</v>
      </c>
      <c r="I380" s="37">
        <f t="shared" si="66"/>
        <v>-0.32055749128919858</v>
      </c>
      <c r="J380" s="38">
        <f t="shared" si="67"/>
        <v>-0.36468330134357008</v>
      </c>
    </row>
    <row r="381" spans="1:10" x14ac:dyDescent="0.2">
      <c r="A381" s="177"/>
      <c r="B381" s="143"/>
      <c r="C381" s="144"/>
      <c r="D381" s="143"/>
      <c r="E381" s="144"/>
      <c r="F381" s="145"/>
      <c r="G381" s="143"/>
      <c r="H381" s="144"/>
      <c r="I381" s="151"/>
      <c r="J381" s="152"/>
    </row>
    <row r="382" spans="1:10" s="139" customFormat="1" x14ac:dyDescent="0.2">
      <c r="A382" s="159" t="s">
        <v>77</v>
      </c>
      <c r="B382" s="65"/>
      <c r="C382" s="66"/>
      <c r="D382" s="65"/>
      <c r="E382" s="66"/>
      <c r="F382" s="67"/>
      <c r="G382" s="65"/>
      <c r="H382" s="66"/>
      <c r="I382" s="20"/>
      <c r="J382" s="21"/>
    </row>
    <row r="383" spans="1:10" x14ac:dyDescent="0.2">
      <c r="A383" s="158" t="s">
        <v>343</v>
      </c>
      <c r="B383" s="65">
        <v>0</v>
      </c>
      <c r="C383" s="66">
        <v>4</v>
      </c>
      <c r="D383" s="65">
        <v>2</v>
      </c>
      <c r="E383" s="66">
        <v>8</v>
      </c>
      <c r="F383" s="67"/>
      <c r="G383" s="65">
        <f t="shared" ref="G383:G390" si="68">B383-C383</f>
        <v>-4</v>
      </c>
      <c r="H383" s="66">
        <f t="shared" ref="H383:H390" si="69">D383-E383</f>
        <v>-6</v>
      </c>
      <c r="I383" s="20">
        <f t="shared" ref="I383:I390" si="70">IF(C383=0, "-", IF(G383/C383&lt;10, G383/C383, "&gt;999%"))</f>
        <v>-1</v>
      </c>
      <c r="J383" s="21">
        <f t="shared" ref="J383:J390" si="71">IF(E383=0, "-", IF(H383/E383&lt;10, H383/E383, "&gt;999%"))</f>
        <v>-0.75</v>
      </c>
    </row>
    <row r="384" spans="1:10" x14ac:dyDescent="0.2">
      <c r="A384" s="158" t="s">
        <v>371</v>
      </c>
      <c r="B384" s="65">
        <v>5</v>
      </c>
      <c r="C384" s="66">
        <v>4</v>
      </c>
      <c r="D384" s="65">
        <v>6</v>
      </c>
      <c r="E384" s="66">
        <v>5</v>
      </c>
      <c r="F384" s="67"/>
      <c r="G384" s="65">
        <f t="shared" si="68"/>
        <v>1</v>
      </c>
      <c r="H384" s="66">
        <f t="shared" si="69"/>
        <v>1</v>
      </c>
      <c r="I384" s="20">
        <f t="shared" si="70"/>
        <v>0.25</v>
      </c>
      <c r="J384" s="21">
        <f t="shared" si="71"/>
        <v>0.2</v>
      </c>
    </row>
    <row r="385" spans="1:10" x14ac:dyDescent="0.2">
      <c r="A385" s="158" t="s">
        <v>372</v>
      </c>
      <c r="B385" s="65">
        <v>2</v>
      </c>
      <c r="C385" s="66">
        <v>0</v>
      </c>
      <c r="D385" s="65">
        <v>2</v>
      </c>
      <c r="E385" s="66">
        <v>1</v>
      </c>
      <c r="F385" s="67"/>
      <c r="G385" s="65">
        <f t="shared" si="68"/>
        <v>2</v>
      </c>
      <c r="H385" s="66">
        <f t="shared" si="69"/>
        <v>1</v>
      </c>
      <c r="I385" s="20" t="str">
        <f t="shared" si="70"/>
        <v>-</v>
      </c>
      <c r="J385" s="21">
        <f t="shared" si="71"/>
        <v>1</v>
      </c>
    </row>
    <row r="386" spans="1:10" x14ac:dyDescent="0.2">
      <c r="A386" s="158" t="s">
        <v>237</v>
      </c>
      <c r="B386" s="65">
        <v>1</v>
      </c>
      <c r="C386" s="66">
        <v>0</v>
      </c>
      <c r="D386" s="65">
        <v>4</v>
      </c>
      <c r="E386" s="66">
        <v>0</v>
      </c>
      <c r="F386" s="67"/>
      <c r="G386" s="65">
        <f t="shared" si="68"/>
        <v>1</v>
      </c>
      <c r="H386" s="66">
        <f t="shared" si="69"/>
        <v>4</v>
      </c>
      <c r="I386" s="20" t="str">
        <f t="shared" si="70"/>
        <v>-</v>
      </c>
      <c r="J386" s="21" t="str">
        <f t="shared" si="71"/>
        <v>-</v>
      </c>
    </row>
    <row r="387" spans="1:10" x14ac:dyDescent="0.2">
      <c r="A387" s="158" t="s">
        <v>505</v>
      </c>
      <c r="B387" s="65">
        <v>0</v>
      </c>
      <c r="C387" s="66">
        <v>0</v>
      </c>
      <c r="D387" s="65">
        <v>0</v>
      </c>
      <c r="E387" s="66">
        <v>1</v>
      </c>
      <c r="F387" s="67"/>
      <c r="G387" s="65">
        <f t="shared" si="68"/>
        <v>0</v>
      </c>
      <c r="H387" s="66">
        <f t="shared" si="69"/>
        <v>-1</v>
      </c>
      <c r="I387" s="20" t="str">
        <f t="shared" si="70"/>
        <v>-</v>
      </c>
      <c r="J387" s="21">
        <f t="shared" si="71"/>
        <v>-1</v>
      </c>
    </row>
    <row r="388" spans="1:10" x14ac:dyDescent="0.2">
      <c r="A388" s="158" t="s">
        <v>465</v>
      </c>
      <c r="B388" s="65">
        <v>2</v>
      </c>
      <c r="C388" s="66">
        <v>0</v>
      </c>
      <c r="D388" s="65">
        <v>4</v>
      </c>
      <c r="E388" s="66">
        <v>0</v>
      </c>
      <c r="F388" s="67"/>
      <c r="G388" s="65">
        <f t="shared" si="68"/>
        <v>2</v>
      </c>
      <c r="H388" s="66">
        <f t="shared" si="69"/>
        <v>4</v>
      </c>
      <c r="I388" s="20" t="str">
        <f t="shared" si="70"/>
        <v>-</v>
      </c>
      <c r="J388" s="21" t="str">
        <f t="shared" si="71"/>
        <v>-</v>
      </c>
    </row>
    <row r="389" spans="1:10" x14ac:dyDescent="0.2">
      <c r="A389" s="158" t="s">
        <v>455</v>
      </c>
      <c r="B389" s="65">
        <v>0</v>
      </c>
      <c r="C389" s="66">
        <v>1</v>
      </c>
      <c r="D389" s="65">
        <v>0</v>
      </c>
      <c r="E389" s="66">
        <v>1</v>
      </c>
      <c r="F389" s="67"/>
      <c r="G389" s="65">
        <f t="shared" si="68"/>
        <v>-1</v>
      </c>
      <c r="H389" s="66">
        <f t="shared" si="69"/>
        <v>-1</v>
      </c>
      <c r="I389" s="20">
        <f t="shared" si="70"/>
        <v>-1</v>
      </c>
      <c r="J389" s="21">
        <f t="shared" si="71"/>
        <v>-1</v>
      </c>
    </row>
    <row r="390" spans="1:10" s="160" customFormat="1" x14ac:dyDescent="0.2">
      <c r="A390" s="178" t="s">
        <v>634</v>
      </c>
      <c r="B390" s="71">
        <v>10</v>
      </c>
      <c r="C390" s="72">
        <v>9</v>
      </c>
      <c r="D390" s="71">
        <v>18</v>
      </c>
      <c r="E390" s="72">
        <v>16</v>
      </c>
      <c r="F390" s="73"/>
      <c r="G390" s="71">
        <f t="shared" si="68"/>
        <v>1</v>
      </c>
      <c r="H390" s="72">
        <f t="shared" si="69"/>
        <v>2</v>
      </c>
      <c r="I390" s="37">
        <f t="shared" si="70"/>
        <v>0.1111111111111111</v>
      </c>
      <c r="J390" s="38">
        <f t="shared" si="71"/>
        <v>0.125</v>
      </c>
    </row>
    <row r="391" spans="1:10" x14ac:dyDescent="0.2">
      <c r="A391" s="177"/>
      <c r="B391" s="143"/>
      <c r="C391" s="144"/>
      <c r="D391" s="143"/>
      <c r="E391" s="144"/>
      <c r="F391" s="145"/>
      <c r="G391" s="143"/>
      <c r="H391" s="144"/>
      <c r="I391" s="151"/>
      <c r="J391" s="152"/>
    </row>
    <row r="392" spans="1:10" s="139" customFormat="1" x14ac:dyDescent="0.2">
      <c r="A392" s="159" t="s">
        <v>78</v>
      </c>
      <c r="B392" s="65"/>
      <c r="C392" s="66"/>
      <c r="D392" s="65"/>
      <c r="E392" s="66"/>
      <c r="F392" s="67"/>
      <c r="G392" s="65"/>
      <c r="H392" s="66"/>
      <c r="I392" s="20"/>
      <c r="J392" s="21"/>
    </row>
    <row r="393" spans="1:10" x14ac:dyDescent="0.2">
      <c r="A393" s="158" t="s">
        <v>316</v>
      </c>
      <c r="B393" s="65">
        <v>2</v>
      </c>
      <c r="C393" s="66">
        <v>0</v>
      </c>
      <c r="D393" s="65">
        <v>7</v>
      </c>
      <c r="E393" s="66">
        <v>8</v>
      </c>
      <c r="F393" s="67"/>
      <c r="G393" s="65">
        <f t="shared" ref="G393:G401" si="72">B393-C393</f>
        <v>2</v>
      </c>
      <c r="H393" s="66">
        <f t="shared" ref="H393:H401" si="73">D393-E393</f>
        <v>-1</v>
      </c>
      <c r="I393" s="20" t="str">
        <f t="shared" ref="I393:I401" si="74">IF(C393=0, "-", IF(G393/C393&lt;10, G393/C393, "&gt;999%"))</f>
        <v>-</v>
      </c>
      <c r="J393" s="21">
        <f t="shared" ref="J393:J401" si="75">IF(E393=0, "-", IF(H393/E393&lt;10, H393/E393, "&gt;999%"))</f>
        <v>-0.125</v>
      </c>
    </row>
    <row r="394" spans="1:10" x14ac:dyDescent="0.2">
      <c r="A394" s="158" t="s">
        <v>308</v>
      </c>
      <c r="B394" s="65">
        <v>1</v>
      </c>
      <c r="C394" s="66">
        <v>0</v>
      </c>
      <c r="D394" s="65">
        <v>2</v>
      </c>
      <c r="E394" s="66">
        <v>2</v>
      </c>
      <c r="F394" s="67"/>
      <c r="G394" s="65">
        <f t="shared" si="72"/>
        <v>1</v>
      </c>
      <c r="H394" s="66">
        <f t="shared" si="73"/>
        <v>0</v>
      </c>
      <c r="I394" s="20" t="str">
        <f t="shared" si="74"/>
        <v>-</v>
      </c>
      <c r="J394" s="21">
        <f t="shared" si="75"/>
        <v>0</v>
      </c>
    </row>
    <row r="395" spans="1:10" x14ac:dyDescent="0.2">
      <c r="A395" s="158" t="s">
        <v>433</v>
      </c>
      <c r="B395" s="65">
        <v>1</v>
      </c>
      <c r="C395" s="66">
        <v>1</v>
      </c>
      <c r="D395" s="65">
        <v>10</v>
      </c>
      <c r="E395" s="66">
        <v>7</v>
      </c>
      <c r="F395" s="67"/>
      <c r="G395" s="65">
        <f t="shared" si="72"/>
        <v>0</v>
      </c>
      <c r="H395" s="66">
        <f t="shared" si="73"/>
        <v>3</v>
      </c>
      <c r="I395" s="20">
        <f t="shared" si="74"/>
        <v>0</v>
      </c>
      <c r="J395" s="21">
        <f t="shared" si="75"/>
        <v>0.42857142857142855</v>
      </c>
    </row>
    <row r="396" spans="1:10" x14ac:dyDescent="0.2">
      <c r="A396" s="158" t="s">
        <v>434</v>
      </c>
      <c r="B396" s="65">
        <v>4</v>
      </c>
      <c r="C396" s="66">
        <v>0</v>
      </c>
      <c r="D396" s="65">
        <v>13</v>
      </c>
      <c r="E396" s="66">
        <v>8</v>
      </c>
      <c r="F396" s="67"/>
      <c r="G396" s="65">
        <f t="shared" si="72"/>
        <v>4</v>
      </c>
      <c r="H396" s="66">
        <f t="shared" si="73"/>
        <v>5</v>
      </c>
      <c r="I396" s="20" t="str">
        <f t="shared" si="74"/>
        <v>-</v>
      </c>
      <c r="J396" s="21">
        <f t="shared" si="75"/>
        <v>0.625</v>
      </c>
    </row>
    <row r="397" spans="1:10" x14ac:dyDescent="0.2">
      <c r="A397" s="158" t="s">
        <v>309</v>
      </c>
      <c r="B397" s="65">
        <v>0</v>
      </c>
      <c r="C397" s="66">
        <v>1</v>
      </c>
      <c r="D397" s="65">
        <v>2</v>
      </c>
      <c r="E397" s="66">
        <v>2</v>
      </c>
      <c r="F397" s="67"/>
      <c r="G397" s="65">
        <f t="shared" si="72"/>
        <v>-1</v>
      </c>
      <c r="H397" s="66">
        <f t="shared" si="73"/>
        <v>0</v>
      </c>
      <c r="I397" s="20">
        <f t="shared" si="74"/>
        <v>-1</v>
      </c>
      <c r="J397" s="21">
        <f t="shared" si="75"/>
        <v>0</v>
      </c>
    </row>
    <row r="398" spans="1:10" x14ac:dyDescent="0.2">
      <c r="A398" s="158" t="s">
        <v>392</v>
      </c>
      <c r="B398" s="65">
        <v>19</v>
      </c>
      <c r="C398" s="66">
        <v>8</v>
      </c>
      <c r="D398" s="65">
        <v>55</v>
      </c>
      <c r="E398" s="66">
        <v>49</v>
      </c>
      <c r="F398" s="67"/>
      <c r="G398" s="65">
        <f t="shared" si="72"/>
        <v>11</v>
      </c>
      <c r="H398" s="66">
        <f t="shared" si="73"/>
        <v>6</v>
      </c>
      <c r="I398" s="20">
        <f t="shared" si="74"/>
        <v>1.375</v>
      </c>
      <c r="J398" s="21">
        <f t="shared" si="75"/>
        <v>0.12244897959183673</v>
      </c>
    </row>
    <row r="399" spans="1:10" x14ac:dyDescent="0.2">
      <c r="A399" s="158" t="s">
        <v>276</v>
      </c>
      <c r="B399" s="65">
        <v>0</v>
      </c>
      <c r="C399" s="66">
        <v>0</v>
      </c>
      <c r="D399" s="65">
        <v>2</v>
      </c>
      <c r="E399" s="66">
        <v>0</v>
      </c>
      <c r="F399" s="67"/>
      <c r="G399" s="65">
        <f t="shared" si="72"/>
        <v>0</v>
      </c>
      <c r="H399" s="66">
        <f t="shared" si="73"/>
        <v>2</v>
      </c>
      <c r="I399" s="20" t="str">
        <f t="shared" si="74"/>
        <v>-</v>
      </c>
      <c r="J399" s="21" t="str">
        <f t="shared" si="75"/>
        <v>-</v>
      </c>
    </row>
    <row r="400" spans="1:10" x14ac:dyDescent="0.2">
      <c r="A400" s="158" t="s">
        <v>270</v>
      </c>
      <c r="B400" s="65">
        <v>7</v>
      </c>
      <c r="C400" s="66">
        <v>20</v>
      </c>
      <c r="D400" s="65">
        <v>16</v>
      </c>
      <c r="E400" s="66">
        <v>23</v>
      </c>
      <c r="F400" s="67"/>
      <c r="G400" s="65">
        <f t="shared" si="72"/>
        <v>-13</v>
      </c>
      <c r="H400" s="66">
        <f t="shared" si="73"/>
        <v>-7</v>
      </c>
      <c r="I400" s="20">
        <f t="shared" si="74"/>
        <v>-0.65</v>
      </c>
      <c r="J400" s="21">
        <f t="shared" si="75"/>
        <v>-0.30434782608695654</v>
      </c>
    </row>
    <row r="401" spans="1:10" s="160" customFormat="1" x14ac:dyDescent="0.2">
      <c r="A401" s="178" t="s">
        <v>635</v>
      </c>
      <c r="B401" s="71">
        <v>34</v>
      </c>
      <c r="C401" s="72">
        <v>30</v>
      </c>
      <c r="D401" s="71">
        <v>107</v>
      </c>
      <c r="E401" s="72">
        <v>99</v>
      </c>
      <c r="F401" s="73"/>
      <c r="G401" s="71">
        <f t="shared" si="72"/>
        <v>4</v>
      </c>
      <c r="H401" s="72">
        <f t="shared" si="73"/>
        <v>8</v>
      </c>
      <c r="I401" s="37">
        <f t="shared" si="74"/>
        <v>0.13333333333333333</v>
      </c>
      <c r="J401" s="38">
        <f t="shared" si="75"/>
        <v>8.0808080808080815E-2</v>
      </c>
    </row>
    <row r="402" spans="1:10" x14ac:dyDescent="0.2">
      <c r="A402" s="177"/>
      <c r="B402" s="143"/>
      <c r="C402" s="144"/>
      <c r="D402" s="143"/>
      <c r="E402" s="144"/>
      <c r="F402" s="145"/>
      <c r="G402" s="143"/>
      <c r="H402" s="144"/>
      <c r="I402" s="151"/>
      <c r="J402" s="152"/>
    </row>
    <row r="403" spans="1:10" s="139" customFormat="1" x14ac:dyDescent="0.2">
      <c r="A403" s="159" t="s">
        <v>79</v>
      </c>
      <c r="B403" s="65"/>
      <c r="C403" s="66"/>
      <c r="D403" s="65"/>
      <c r="E403" s="66"/>
      <c r="F403" s="67"/>
      <c r="G403" s="65"/>
      <c r="H403" s="66"/>
      <c r="I403" s="20"/>
      <c r="J403" s="21"/>
    </row>
    <row r="404" spans="1:10" x14ac:dyDescent="0.2">
      <c r="A404" s="158" t="s">
        <v>489</v>
      </c>
      <c r="B404" s="65">
        <v>38</v>
      </c>
      <c r="C404" s="66">
        <v>41</v>
      </c>
      <c r="D404" s="65">
        <v>70</v>
      </c>
      <c r="E404" s="66">
        <v>70</v>
      </c>
      <c r="F404" s="67"/>
      <c r="G404" s="65">
        <f>B404-C404</f>
        <v>-3</v>
      </c>
      <c r="H404" s="66">
        <f>D404-E404</f>
        <v>0</v>
      </c>
      <c r="I404" s="20">
        <f>IF(C404=0, "-", IF(G404/C404&lt;10, G404/C404, "&gt;999%"))</f>
        <v>-7.3170731707317069E-2</v>
      </c>
      <c r="J404" s="21">
        <f>IF(E404=0, "-", IF(H404/E404&lt;10, H404/E404, "&gt;999%"))</f>
        <v>0</v>
      </c>
    </row>
    <row r="405" spans="1:10" x14ac:dyDescent="0.2">
      <c r="A405" s="158" t="s">
        <v>490</v>
      </c>
      <c r="B405" s="65">
        <v>3</v>
      </c>
      <c r="C405" s="66">
        <v>0</v>
      </c>
      <c r="D405" s="65">
        <v>7</v>
      </c>
      <c r="E405" s="66">
        <v>0</v>
      </c>
      <c r="F405" s="67"/>
      <c r="G405" s="65">
        <f>B405-C405</f>
        <v>3</v>
      </c>
      <c r="H405" s="66">
        <f>D405-E405</f>
        <v>7</v>
      </c>
      <c r="I405" s="20" t="str">
        <f>IF(C405=0, "-", IF(G405/C405&lt;10, G405/C405, "&gt;999%"))</f>
        <v>-</v>
      </c>
      <c r="J405" s="21" t="str">
        <f>IF(E405=0, "-", IF(H405/E405&lt;10, H405/E405, "&gt;999%"))</f>
        <v>-</v>
      </c>
    </row>
    <row r="406" spans="1:10" s="160" customFormat="1" x14ac:dyDescent="0.2">
      <c r="A406" s="178" t="s">
        <v>636</v>
      </c>
      <c r="B406" s="71">
        <v>41</v>
      </c>
      <c r="C406" s="72">
        <v>41</v>
      </c>
      <c r="D406" s="71">
        <v>77</v>
      </c>
      <c r="E406" s="72">
        <v>70</v>
      </c>
      <c r="F406" s="73"/>
      <c r="G406" s="71">
        <f>B406-C406</f>
        <v>0</v>
      </c>
      <c r="H406" s="72">
        <f>D406-E406</f>
        <v>7</v>
      </c>
      <c r="I406" s="37">
        <f>IF(C406=0, "-", IF(G406/C406&lt;10, G406/C406, "&gt;999%"))</f>
        <v>0</v>
      </c>
      <c r="J406" s="38">
        <f>IF(E406=0, "-", IF(H406/E406&lt;10, H406/E406, "&gt;999%"))</f>
        <v>0.1</v>
      </c>
    </row>
    <row r="407" spans="1:10" x14ac:dyDescent="0.2">
      <c r="A407" s="177"/>
      <c r="B407" s="143"/>
      <c r="C407" s="144"/>
      <c r="D407" s="143"/>
      <c r="E407" s="144"/>
      <c r="F407" s="145"/>
      <c r="G407" s="143"/>
      <c r="H407" s="144"/>
      <c r="I407" s="151"/>
      <c r="J407" s="152"/>
    </row>
    <row r="408" spans="1:10" s="139" customFormat="1" x14ac:dyDescent="0.2">
      <c r="A408" s="159" t="s">
        <v>80</v>
      </c>
      <c r="B408" s="65"/>
      <c r="C408" s="66"/>
      <c r="D408" s="65"/>
      <c r="E408" s="66"/>
      <c r="F408" s="67"/>
      <c r="G408" s="65"/>
      <c r="H408" s="66"/>
      <c r="I408" s="20"/>
      <c r="J408" s="21"/>
    </row>
    <row r="409" spans="1:10" x14ac:dyDescent="0.2">
      <c r="A409" s="158" t="s">
        <v>344</v>
      </c>
      <c r="B409" s="65">
        <v>2</v>
      </c>
      <c r="C409" s="66">
        <v>0</v>
      </c>
      <c r="D409" s="65">
        <v>18</v>
      </c>
      <c r="E409" s="66">
        <v>0</v>
      </c>
      <c r="F409" s="67"/>
      <c r="G409" s="65">
        <f t="shared" ref="G409:G417" si="76">B409-C409</f>
        <v>2</v>
      </c>
      <c r="H409" s="66">
        <f t="shared" ref="H409:H417" si="77">D409-E409</f>
        <v>18</v>
      </c>
      <c r="I409" s="20" t="str">
        <f t="shared" ref="I409:I417" si="78">IF(C409=0, "-", IF(G409/C409&lt;10, G409/C409, "&gt;999%"))</f>
        <v>-</v>
      </c>
      <c r="J409" s="21" t="str">
        <f t="shared" ref="J409:J417" si="79">IF(E409=0, "-", IF(H409/E409&lt;10, H409/E409, "&gt;999%"))</f>
        <v>-</v>
      </c>
    </row>
    <row r="410" spans="1:10" x14ac:dyDescent="0.2">
      <c r="A410" s="158" t="s">
        <v>324</v>
      </c>
      <c r="B410" s="65">
        <v>27</v>
      </c>
      <c r="C410" s="66">
        <v>0</v>
      </c>
      <c r="D410" s="65">
        <v>49</v>
      </c>
      <c r="E410" s="66">
        <v>0</v>
      </c>
      <c r="F410" s="67"/>
      <c r="G410" s="65">
        <f t="shared" si="76"/>
        <v>27</v>
      </c>
      <c r="H410" s="66">
        <f t="shared" si="77"/>
        <v>49</v>
      </c>
      <c r="I410" s="20" t="str">
        <f t="shared" si="78"/>
        <v>-</v>
      </c>
      <c r="J410" s="21" t="str">
        <f t="shared" si="79"/>
        <v>-</v>
      </c>
    </row>
    <row r="411" spans="1:10" x14ac:dyDescent="0.2">
      <c r="A411" s="158" t="s">
        <v>456</v>
      </c>
      <c r="B411" s="65">
        <v>18</v>
      </c>
      <c r="C411" s="66">
        <v>1</v>
      </c>
      <c r="D411" s="65">
        <v>36</v>
      </c>
      <c r="E411" s="66">
        <v>12</v>
      </c>
      <c r="F411" s="67"/>
      <c r="G411" s="65">
        <f t="shared" si="76"/>
        <v>17</v>
      </c>
      <c r="H411" s="66">
        <f t="shared" si="77"/>
        <v>24</v>
      </c>
      <c r="I411" s="20" t="str">
        <f t="shared" si="78"/>
        <v>&gt;999%</v>
      </c>
      <c r="J411" s="21">
        <f t="shared" si="79"/>
        <v>2</v>
      </c>
    </row>
    <row r="412" spans="1:10" x14ac:dyDescent="0.2">
      <c r="A412" s="158" t="s">
        <v>373</v>
      </c>
      <c r="B412" s="65">
        <v>12</v>
      </c>
      <c r="C412" s="66">
        <v>6</v>
      </c>
      <c r="D412" s="65">
        <v>113</v>
      </c>
      <c r="E412" s="66">
        <v>14</v>
      </c>
      <c r="F412" s="67"/>
      <c r="G412" s="65">
        <f t="shared" si="76"/>
        <v>6</v>
      </c>
      <c r="H412" s="66">
        <f t="shared" si="77"/>
        <v>99</v>
      </c>
      <c r="I412" s="20">
        <f t="shared" si="78"/>
        <v>1</v>
      </c>
      <c r="J412" s="21">
        <f t="shared" si="79"/>
        <v>7.0714285714285712</v>
      </c>
    </row>
    <row r="413" spans="1:10" x14ac:dyDescent="0.2">
      <c r="A413" s="158" t="s">
        <v>506</v>
      </c>
      <c r="B413" s="65">
        <v>4</v>
      </c>
      <c r="C413" s="66">
        <v>3</v>
      </c>
      <c r="D413" s="65">
        <v>6</v>
      </c>
      <c r="E413" s="66">
        <v>7</v>
      </c>
      <c r="F413" s="67"/>
      <c r="G413" s="65">
        <f t="shared" si="76"/>
        <v>1</v>
      </c>
      <c r="H413" s="66">
        <f t="shared" si="77"/>
        <v>-1</v>
      </c>
      <c r="I413" s="20">
        <f t="shared" si="78"/>
        <v>0.33333333333333331</v>
      </c>
      <c r="J413" s="21">
        <f t="shared" si="79"/>
        <v>-0.14285714285714285</v>
      </c>
    </row>
    <row r="414" spans="1:10" x14ac:dyDescent="0.2">
      <c r="A414" s="158" t="s">
        <v>451</v>
      </c>
      <c r="B414" s="65">
        <v>0</v>
      </c>
      <c r="C414" s="66">
        <v>1</v>
      </c>
      <c r="D414" s="65">
        <v>0</v>
      </c>
      <c r="E414" s="66">
        <v>1</v>
      </c>
      <c r="F414" s="67"/>
      <c r="G414" s="65">
        <f t="shared" si="76"/>
        <v>-1</v>
      </c>
      <c r="H414" s="66">
        <f t="shared" si="77"/>
        <v>-1</v>
      </c>
      <c r="I414" s="20">
        <f t="shared" si="78"/>
        <v>-1</v>
      </c>
      <c r="J414" s="21">
        <f t="shared" si="79"/>
        <v>-1</v>
      </c>
    </row>
    <row r="415" spans="1:10" x14ac:dyDescent="0.2">
      <c r="A415" s="158" t="s">
        <v>216</v>
      </c>
      <c r="B415" s="65">
        <v>1</v>
      </c>
      <c r="C415" s="66">
        <v>0</v>
      </c>
      <c r="D415" s="65">
        <v>2</v>
      </c>
      <c r="E415" s="66">
        <v>1</v>
      </c>
      <c r="F415" s="67"/>
      <c r="G415" s="65">
        <f t="shared" si="76"/>
        <v>1</v>
      </c>
      <c r="H415" s="66">
        <f t="shared" si="77"/>
        <v>1</v>
      </c>
      <c r="I415" s="20" t="str">
        <f t="shared" si="78"/>
        <v>-</v>
      </c>
      <c r="J415" s="21">
        <f t="shared" si="79"/>
        <v>1</v>
      </c>
    </row>
    <row r="416" spans="1:10" x14ac:dyDescent="0.2">
      <c r="A416" s="158" t="s">
        <v>466</v>
      </c>
      <c r="B416" s="65">
        <v>2</v>
      </c>
      <c r="C416" s="66">
        <v>19</v>
      </c>
      <c r="D416" s="65">
        <v>5</v>
      </c>
      <c r="E416" s="66">
        <v>53</v>
      </c>
      <c r="F416" s="67"/>
      <c r="G416" s="65">
        <f t="shared" si="76"/>
        <v>-17</v>
      </c>
      <c r="H416" s="66">
        <f t="shared" si="77"/>
        <v>-48</v>
      </c>
      <c r="I416" s="20">
        <f t="shared" si="78"/>
        <v>-0.89473684210526316</v>
      </c>
      <c r="J416" s="21">
        <f t="shared" si="79"/>
        <v>-0.90566037735849059</v>
      </c>
    </row>
    <row r="417" spans="1:10" s="160" customFormat="1" x14ac:dyDescent="0.2">
      <c r="A417" s="178" t="s">
        <v>637</v>
      </c>
      <c r="B417" s="71">
        <v>66</v>
      </c>
      <c r="C417" s="72">
        <v>30</v>
      </c>
      <c r="D417" s="71">
        <v>229</v>
      </c>
      <c r="E417" s="72">
        <v>88</v>
      </c>
      <c r="F417" s="73"/>
      <c r="G417" s="71">
        <f t="shared" si="76"/>
        <v>36</v>
      </c>
      <c r="H417" s="72">
        <f t="shared" si="77"/>
        <v>141</v>
      </c>
      <c r="I417" s="37">
        <f t="shared" si="78"/>
        <v>1.2</v>
      </c>
      <c r="J417" s="38">
        <f t="shared" si="79"/>
        <v>1.6022727272727273</v>
      </c>
    </row>
    <row r="418" spans="1:10" x14ac:dyDescent="0.2">
      <c r="A418" s="177"/>
      <c r="B418" s="143"/>
      <c r="C418" s="144"/>
      <c r="D418" s="143"/>
      <c r="E418" s="144"/>
      <c r="F418" s="145"/>
      <c r="G418" s="143"/>
      <c r="H418" s="144"/>
      <c r="I418" s="151"/>
      <c r="J418" s="152"/>
    </row>
    <row r="419" spans="1:10" s="139" customFormat="1" x14ac:dyDescent="0.2">
      <c r="A419" s="159" t="s">
        <v>81</v>
      </c>
      <c r="B419" s="65"/>
      <c r="C419" s="66"/>
      <c r="D419" s="65"/>
      <c r="E419" s="66"/>
      <c r="F419" s="67"/>
      <c r="G419" s="65"/>
      <c r="H419" s="66"/>
      <c r="I419" s="20"/>
      <c r="J419" s="21"/>
    </row>
    <row r="420" spans="1:10" x14ac:dyDescent="0.2">
      <c r="A420" s="158" t="s">
        <v>317</v>
      </c>
      <c r="B420" s="65">
        <v>2</v>
      </c>
      <c r="C420" s="66">
        <v>0</v>
      </c>
      <c r="D420" s="65">
        <v>3</v>
      </c>
      <c r="E420" s="66">
        <v>1</v>
      </c>
      <c r="F420" s="67"/>
      <c r="G420" s="65">
        <f>B420-C420</f>
        <v>2</v>
      </c>
      <c r="H420" s="66">
        <f>D420-E420</f>
        <v>2</v>
      </c>
      <c r="I420" s="20" t="str">
        <f>IF(C420=0, "-", IF(G420/C420&lt;10, G420/C420, "&gt;999%"))</f>
        <v>-</v>
      </c>
      <c r="J420" s="21">
        <f>IF(E420=0, "-", IF(H420/E420&lt;10, H420/E420, "&gt;999%"))</f>
        <v>2</v>
      </c>
    </row>
    <row r="421" spans="1:10" x14ac:dyDescent="0.2">
      <c r="A421" s="158" t="s">
        <v>277</v>
      </c>
      <c r="B421" s="65">
        <v>1</v>
      </c>
      <c r="C421" s="66">
        <v>0</v>
      </c>
      <c r="D421" s="65">
        <v>1</v>
      </c>
      <c r="E421" s="66">
        <v>1</v>
      </c>
      <c r="F421" s="67"/>
      <c r="G421" s="65">
        <f>B421-C421</f>
        <v>1</v>
      </c>
      <c r="H421" s="66">
        <f>D421-E421</f>
        <v>0</v>
      </c>
      <c r="I421" s="20" t="str">
        <f>IF(C421=0, "-", IF(G421/C421&lt;10, G421/C421, "&gt;999%"))</f>
        <v>-</v>
      </c>
      <c r="J421" s="21">
        <f>IF(E421=0, "-", IF(H421/E421&lt;10, H421/E421, "&gt;999%"))</f>
        <v>0</v>
      </c>
    </row>
    <row r="422" spans="1:10" s="160" customFormat="1" x14ac:dyDescent="0.2">
      <c r="A422" s="178" t="s">
        <v>638</v>
      </c>
      <c r="B422" s="71">
        <v>3</v>
      </c>
      <c r="C422" s="72">
        <v>0</v>
      </c>
      <c r="D422" s="71">
        <v>4</v>
      </c>
      <c r="E422" s="72">
        <v>2</v>
      </c>
      <c r="F422" s="73"/>
      <c r="G422" s="71">
        <f>B422-C422</f>
        <v>3</v>
      </c>
      <c r="H422" s="72">
        <f>D422-E422</f>
        <v>2</v>
      </c>
      <c r="I422" s="37" t="str">
        <f>IF(C422=0, "-", IF(G422/C422&lt;10, G422/C422, "&gt;999%"))</f>
        <v>-</v>
      </c>
      <c r="J422" s="38">
        <f>IF(E422=0, "-", IF(H422/E422&lt;10, H422/E422, "&gt;999%"))</f>
        <v>1</v>
      </c>
    </row>
    <row r="423" spans="1:10" x14ac:dyDescent="0.2">
      <c r="A423" s="177"/>
      <c r="B423" s="143"/>
      <c r="C423" s="144"/>
      <c r="D423" s="143"/>
      <c r="E423" s="144"/>
      <c r="F423" s="145"/>
      <c r="G423" s="143"/>
      <c r="H423" s="144"/>
      <c r="I423" s="151"/>
      <c r="J423" s="152"/>
    </row>
    <row r="424" spans="1:10" s="139" customFormat="1" x14ac:dyDescent="0.2">
      <c r="A424" s="159" t="s">
        <v>82</v>
      </c>
      <c r="B424" s="65"/>
      <c r="C424" s="66"/>
      <c r="D424" s="65"/>
      <c r="E424" s="66"/>
      <c r="F424" s="67"/>
      <c r="G424" s="65"/>
      <c r="H424" s="66"/>
      <c r="I424" s="20"/>
      <c r="J424" s="21"/>
    </row>
    <row r="425" spans="1:10" x14ac:dyDescent="0.2">
      <c r="A425" s="158" t="s">
        <v>527</v>
      </c>
      <c r="B425" s="65">
        <v>13</v>
      </c>
      <c r="C425" s="66">
        <v>21</v>
      </c>
      <c r="D425" s="65">
        <v>33</v>
      </c>
      <c r="E425" s="66">
        <v>35</v>
      </c>
      <c r="F425" s="67"/>
      <c r="G425" s="65">
        <f>B425-C425</f>
        <v>-8</v>
      </c>
      <c r="H425" s="66">
        <f>D425-E425</f>
        <v>-2</v>
      </c>
      <c r="I425" s="20">
        <f>IF(C425=0, "-", IF(G425/C425&lt;10, G425/C425, "&gt;999%"))</f>
        <v>-0.38095238095238093</v>
      </c>
      <c r="J425" s="21">
        <f>IF(E425=0, "-", IF(H425/E425&lt;10, H425/E425, "&gt;999%"))</f>
        <v>-5.7142857142857141E-2</v>
      </c>
    </row>
    <row r="426" spans="1:10" s="160" customFormat="1" x14ac:dyDescent="0.2">
      <c r="A426" s="178" t="s">
        <v>639</v>
      </c>
      <c r="B426" s="71">
        <v>13</v>
      </c>
      <c r="C426" s="72">
        <v>21</v>
      </c>
      <c r="D426" s="71">
        <v>33</v>
      </c>
      <c r="E426" s="72">
        <v>35</v>
      </c>
      <c r="F426" s="73"/>
      <c r="G426" s="71">
        <f>B426-C426</f>
        <v>-8</v>
      </c>
      <c r="H426" s="72">
        <f>D426-E426</f>
        <v>-2</v>
      </c>
      <c r="I426" s="37">
        <f>IF(C426=0, "-", IF(G426/C426&lt;10, G426/C426, "&gt;999%"))</f>
        <v>-0.38095238095238093</v>
      </c>
      <c r="J426" s="38">
        <f>IF(E426=0, "-", IF(H426/E426&lt;10, H426/E426, "&gt;999%"))</f>
        <v>-5.7142857142857141E-2</v>
      </c>
    </row>
    <row r="427" spans="1:10" x14ac:dyDescent="0.2">
      <c r="A427" s="177"/>
      <c r="B427" s="143"/>
      <c r="C427" s="144"/>
      <c r="D427" s="143"/>
      <c r="E427" s="144"/>
      <c r="F427" s="145"/>
      <c r="G427" s="143"/>
      <c r="H427" s="144"/>
      <c r="I427" s="151"/>
      <c r="J427" s="152"/>
    </row>
    <row r="428" spans="1:10" s="139" customFormat="1" x14ac:dyDescent="0.2">
      <c r="A428" s="159" t="s">
        <v>83</v>
      </c>
      <c r="B428" s="65"/>
      <c r="C428" s="66"/>
      <c r="D428" s="65"/>
      <c r="E428" s="66"/>
      <c r="F428" s="67"/>
      <c r="G428" s="65"/>
      <c r="H428" s="66"/>
      <c r="I428" s="20"/>
      <c r="J428" s="21"/>
    </row>
    <row r="429" spans="1:10" x14ac:dyDescent="0.2">
      <c r="A429" s="158" t="s">
        <v>201</v>
      </c>
      <c r="B429" s="65">
        <v>0</v>
      </c>
      <c r="C429" s="66">
        <v>1</v>
      </c>
      <c r="D429" s="65">
        <v>0</v>
      </c>
      <c r="E429" s="66">
        <v>8</v>
      </c>
      <c r="F429" s="67"/>
      <c r="G429" s="65">
        <f t="shared" ref="G429:G436" si="80">B429-C429</f>
        <v>-1</v>
      </c>
      <c r="H429" s="66">
        <f t="shared" ref="H429:H436" si="81">D429-E429</f>
        <v>-8</v>
      </c>
      <c r="I429" s="20">
        <f t="shared" ref="I429:I436" si="82">IF(C429=0, "-", IF(G429/C429&lt;10, G429/C429, "&gt;999%"))</f>
        <v>-1</v>
      </c>
      <c r="J429" s="21">
        <f t="shared" ref="J429:J436" si="83">IF(E429=0, "-", IF(H429/E429&lt;10, H429/E429, "&gt;999%"))</f>
        <v>-1</v>
      </c>
    </row>
    <row r="430" spans="1:10" x14ac:dyDescent="0.2">
      <c r="A430" s="158" t="s">
        <v>345</v>
      </c>
      <c r="B430" s="65">
        <v>5</v>
      </c>
      <c r="C430" s="66">
        <v>6</v>
      </c>
      <c r="D430" s="65">
        <v>11</v>
      </c>
      <c r="E430" s="66">
        <v>33</v>
      </c>
      <c r="F430" s="67"/>
      <c r="G430" s="65">
        <f t="shared" si="80"/>
        <v>-1</v>
      </c>
      <c r="H430" s="66">
        <f t="shared" si="81"/>
        <v>-22</v>
      </c>
      <c r="I430" s="20">
        <f t="shared" si="82"/>
        <v>-0.16666666666666666</v>
      </c>
      <c r="J430" s="21">
        <f t="shared" si="83"/>
        <v>-0.66666666666666663</v>
      </c>
    </row>
    <row r="431" spans="1:10" x14ac:dyDescent="0.2">
      <c r="A431" s="158" t="s">
        <v>374</v>
      </c>
      <c r="B431" s="65">
        <v>2</v>
      </c>
      <c r="C431" s="66">
        <v>16</v>
      </c>
      <c r="D431" s="65">
        <v>8</v>
      </c>
      <c r="E431" s="66">
        <v>23</v>
      </c>
      <c r="F431" s="67"/>
      <c r="G431" s="65">
        <f t="shared" si="80"/>
        <v>-14</v>
      </c>
      <c r="H431" s="66">
        <f t="shared" si="81"/>
        <v>-15</v>
      </c>
      <c r="I431" s="20">
        <f t="shared" si="82"/>
        <v>-0.875</v>
      </c>
      <c r="J431" s="21">
        <f t="shared" si="83"/>
        <v>-0.65217391304347827</v>
      </c>
    </row>
    <row r="432" spans="1:10" x14ac:dyDescent="0.2">
      <c r="A432" s="158" t="s">
        <v>409</v>
      </c>
      <c r="B432" s="65">
        <v>7</v>
      </c>
      <c r="C432" s="66">
        <v>15</v>
      </c>
      <c r="D432" s="65">
        <v>11</v>
      </c>
      <c r="E432" s="66">
        <v>41</v>
      </c>
      <c r="F432" s="67"/>
      <c r="G432" s="65">
        <f t="shared" si="80"/>
        <v>-8</v>
      </c>
      <c r="H432" s="66">
        <f t="shared" si="81"/>
        <v>-30</v>
      </c>
      <c r="I432" s="20">
        <f t="shared" si="82"/>
        <v>-0.53333333333333333</v>
      </c>
      <c r="J432" s="21">
        <f t="shared" si="83"/>
        <v>-0.73170731707317072</v>
      </c>
    </row>
    <row r="433" spans="1:10" x14ac:dyDescent="0.2">
      <c r="A433" s="158" t="s">
        <v>238</v>
      </c>
      <c r="B433" s="65">
        <v>11</v>
      </c>
      <c r="C433" s="66">
        <v>3</v>
      </c>
      <c r="D433" s="65">
        <v>20</v>
      </c>
      <c r="E433" s="66">
        <v>16</v>
      </c>
      <c r="F433" s="67"/>
      <c r="G433" s="65">
        <f t="shared" si="80"/>
        <v>8</v>
      </c>
      <c r="H433" s="66">
        <f t="shared" si="81"/>
        <v>4</v>
      </c>
      <c r="I433" s="20">
        <f t="shared" si="82"/>
        <v>2.6666666666666665</v>
      </c>
      <c r="J433" s="21">
        <f t="shared" si="83"/>
        <v>0.25</v>
      </c>
    </row>
    <row r="434" spans="1:10" x14ac:dyDescent="0.2">
      <c r="A434" s="158" t="s">
        <v>217</v>
      </c>
      <c r="B434" s="65">
        <v>1</v>
      </c>
      <c r="C434" s="66">
        <v>8</v>
      </c>
      <c r="D434" s="65">
        <v>5</v>
      </c>
      <c r="E434" s="66">
        <v>18</v>
      </c>
      <c r="F434" s="67"/>
      <c r="G434" s="65">
        <f t="shared" si="80"/>
        <v>-7</v>
      </c>
      <c r="H434" s="66">
        <f t="shared" si="81"/>
        <v>-13</v>
      </c>
      <c r="I434" s="20">
        <f t="shared" si="82"/>
        <v>-0.875</v>
      </c>
      <c r="J434" s="21">
        <f t="shared" si="83"/>
        <v>-0.72222222222222221</v>
      </c>
    </row>
    <row r="435" spans="1:10" x14ac:dyDescent="0.2">
      <c r="A435" s="158" t="s">
        <v>261</v>
      </c>
      <c r="B435" s="65">
        <v>6</v>
      </c>
      <c r="C435" s="66">
        <v>5</v>
      </c>
      <c r="D435" s="65">
        <v>17</v>
      </c>
      <c r="E435" s="66">
        <v>11</v>
      </c>
      <c r="F435" s="67"/>
      <c r="G435" s="65">
        <f t="shared" si="80"/>
        <v>1</v>
      </c>
      <c r="H435" s="66">
        <f t="shared" si="81"/>
        <v>6</v>
      </c>
      <c r="I435" s="20">
        <f t="shared" si="82"/>
        <v>0.2</v>
      </c>
      <c r="J435" s="21">
        <f t="shared" si="83"/>
        <v>0.54545454545454541</v>
      </c>
    </row>
    <row r="436" spans="1:10" s="160" customFormat="1" x14ac:dyDescent="0.2">
      <c r="A436" s="178" t="s">
        <v>640</v>
      </c>
      <c r="B436" s="71">
        <v>32</v>
      </c>
      <c r="C436" s="72">
        <v>54</v>
      </c>
      <c r="D436" s="71">
        <v>72</v>
      </c>
      <c r="E436" s="72">
        <v>150</v>
      </c>
      <c r="F436" s="73"/>
      <c r="G436" s="71">
        <f t="shared" si="80"/>
        <v>-22</v>
      </c>
      <c r="H436" s="72">
        <f t="shared" si="81"/>
        <v>-78</v>
      </c>
      <c r="I436" s="37">
        <f t="shared" si="82"/>
        <v>-0.40740740740740738</v>
      </c>
      <c r="J436" s="38">
        <f t="shared" si="83"/>
        <v>-0.52</v>
      </c>
    </row>
    <row r="437" spans="1:10" x14ac:dyDescent="0.2">
      <c r="A437" s="177"/>
      <c r="B437" s="143"/>
      <c r="C437" s="144"/>
      <c r="D437" s="143"/>
      <c r="E437" s="144"/>
      <c r="F437" s="145"/>
      <c r="G437" s="143"/>
      <c r="H437" s="144"/>
      <c r="I437" s="151"/>
      <c r="J437" s="152"/>
    </row>
    <row r="438" spans="1:10" s="139" customFormat="1" x14ac:dyDescent="0.2">
      <c r="A438" s="159" t="s">
        <v>84</v>
      </c>
      <c r="B438" s="65"/>
      <c r="C438" s="66"/>
      <c r="D438" s="65"/>
      <c r="E438" s="66"/>
      <c r="F438" s="67"/>
      <c r="G438" s="65"/>
      <c r="H438" s="66"/>
      <c r="I438" s="20"/>
      <c r="J438" s="21"/>
    </row>
    <row r="439" spans="1:10" x14ac:dyDescent="0.2">
      <c r="A439" s="158" t="s">
        <v>375</v>
      </c>
      <c r="B439" s="65">
        <v>4</v>
      </c>
      <c r="C439" s="66">
        <v>5</v>
      </c>
      <c r="D439" s="65">
        <v>11</v>
      </c>
      <c r="E439" s="66">
        <v>8</v>
      </c>
      <c r="F439" s="67"/>
      <c r="G439" s="65">
        <f>B439-C439</f>
        <v>-1</v>
      </c>
      <c r="H439" s="66">
        <f>D439-E439</f>
        <v>3</v>
      </c>
      <c r="I439" s="20">
        <f>IF(C439=0, "-", IF(G439/C439&lt;10, G439/C439, "&gt;999%"))</f>
        <v>-0.2</v>
      </c>
      <c r="J439" s="21">
        <f>IF(E439=0, "-", IF(H439/E439&lt;10, H439/E439, "&gt;999%"))</f>
        <v>0.375</v>
      </c>
    </row>
    <row r="440" spans="1:10" x14ac:dyDescent="0.2">
      <c r="A440" s="158" t="s">
        <v>491</v>
      </c>
      <c r="B440" s="65">
        <v>11</v>
      </c>
      <c r="C440" s="66">
        <v>24</v>
      </c>
      <c r="D440" s="65">
        <v>37</v>
      </c>
      <c r="E440" s="66">
        <v>55</v>
      </c>
      <c r="F440" s="67"/>
      <c r="G440" s="65">
        <f>B440-C440</f>
        <v>-13</v>
      </c>
      <c r="H440" s="66">
        <f>D440-E440</f>
        <v>-18</v>
      </c>
      <c r="I440" s="20">
        <f>IF(C440=0, "-", IF(G440/C440&lt;10, G440/C440, "&gt;999%"))</f>
        <v>-0.54166666666666663</v>
      </c>
      <c r="J440" s="21">
        <f>IF(E440=0, "-", IF(H440/E440&lt;10, H440/E440, "&gt;999%"))</f>
        <v>-0.32727272727272727</v>
      </c>
    </row>
    <row r="441" spans="1:10" x14ac:dyDescent="0.2">
      <c r="A441" s="158" t="s">
        <v>410</v>
      </c>
      <c r="B441" s="65">
        <v>13</v>
      </c>
      <c r="C441" s="66">
        <v>2</v>
      </c>
      <c r="D441" s="65">
        <v>46</v>
      </c>
      <c r="E441" s="66">
        <v>11</v>
      </c>
      <c r="F441" s="67"/>
      <c r="G441" s="65">
        <f>B441-C441</f>
        <v>11</v>
      </c>
      <c r="H441" s="66">
        <f>D441-E441</f>
        <v>35</v>
      </c>
      <c r="I441" s="20">
        <f>IF(C441=0, "-", IF(G441/C441&lt;10, G441/C441, "&gt;999%"))</f>
        <v>5.5</v>
      </c>
      <c r="J441" s="21">
        <f>IF(E441=0, "-", IF(H441/E441&lt;10, H441/E441, "&gt;999%"))</f>
        <v>3.1818181818181817</v>
      </c>
    </row>
    <row r="442" spans="1:10" s="160" customFormat="1" x14ac:dyDescent="0.2">
      <c r="A442" s="178" t="s">
        <v>641</v>
      </c>
      <c r="B442" s="71">
        <v>28</v>
      </c>
      <c r="C442" s="72">
        <v>31</v>
      </c>
      <c r="D442" s="71">
        <v>94</v>
      </c>
      <c r="E442" s="72">
        <v>74</v>
      </c>
      <c r="F442" s="73"/>
      <c r="G442" s="71">
        <f>B442-C442</f>
        <v>-3</v>
      </c>
      <c r="H442" s="72">
        <f>D442-E442</f>
        <v>20</v>
      </c>
      <c r="I442" s="37">
        <f>IF(C442=0, "-", IF(G442/C442&lt;10, G442/C442, "&gt;999%"))</f>
        <v>-9.6774193548387094E-2</v>
      </c>
      <c r="J442" s="38">
        <f>IF(E442=0, "-", IF(H442/E442&lt;10, H442/E442, "&gt;999%"))</f>
        <v>0.27027027027027029</v>
      </c>
    </row>
    <row r="443" spans="1:10" x14ac:dyDescent="0.2">
      <c r="A443" s="177"/>
      <c r="B443" s="143"/>
      <c r="C443" s="144"/>
      <c r="D443" s="143"/>
      <c r="E443" s="144"/>
      <c r="F443" s="145"/>
      <c r="G443" s="143"/>
      <c r="H443" s="144"/>
      <c r="I443" s="151"/>
      <c r="J443" s="152"/>
    </row>
    <row r="444" spans="1:10" s="139" customFormat="1" x14ac:dyDescent="0.2">
      <c r="A444" s="159" t="s">
        <v>85</v>
      </c>
      <c r="B444" s="65"/>
      <c r="C444" s="66"/>
      <c r="D444" s="65"/>
      <c r="E444" s="66"/>
      <c r="F444" s="67"/>
      <c r="G444" s="65"/>
      <c r="H444" s="66"/>
      <c r="I444" s="20"/>
      <c r="J444" s="21"/>
    </row>
    <row r="445" spans="1:10" x14ac:dyDescent="0.2">
      <c r="A445" s="158" t="s">
        <v>296</v>
      </c>
      <c r="B445" s="65">
        <v>5</v>
      </c>
      <c r="C445" s="66">
        <v>5</v>
      </c>
      <c r="D445" s="65">
        <v>11</v>
      </c>
      <c r="E445" s="66">
        <v>8</v>
      </c>
      <c r="F445" s="67"/>
      <c r="G445" s="65">
        <f t="shared" ref="G445:G453" si="84">B445-C445</f>
        <v>0</v>
      </c>
      <c r="H445" s="66">
        <f t="shared" ref="H445:H453" si="85">D445-E445</f>
        <v>3</v>
      </c>
      <c r="I445" s="20">
        <f t="shared" ref="I445:I453" si="86">IF(C445=0, "-", IF(G445/C445&lt;10, G445/C445, "&gt;999%"))</f>
        <v>0</v>
      </c>
      <c r="J445" s="21">
        <f t="shared" ref="J445:J453" si="87">IF(E445=0, "-", IF(H445/E445&lt;10, H445/E445, "&gt;999%"))</f>
        <v>0.375</v>
      </c>
    </row>
    <row r="446" spans="1:10" x14ac:dyDescent="0.2">
      <c r="A446" s="158" t="s">
        <v>376</v>
      </c>
      <c r="B446" s="65">
        <v>138</v>
      </c>
      <c r="C446" s="66">
        <v>139</v>
      </c>
      <c r="D446" s="65">
        <v>369</v>
      </c>
      <c r="E446" s="66">
        <v>387</v>
      </c>
      <c r="F446" s="67"/>
      <c r="G446" s="65">
        <f t="shared" si="84"/>
        <v>-1</v>
      </c>
      <c r="H446" s="66">
        <f t="shared" si="85"/>
        <v>-18</v>
      </c>
      <c r="I446" s="20">
        <f t="shared" si="86"/>
        <v>-7.1942446043165471E-3</v>
      </c>
      <c r="J446" s="21">
        <f t="shared" si="87"/>
        <v>-4.6511627906976744E-2</v>
      </c>
    </row>
    <row r="447" spans="1:10" x14ac:dyDescent="0.2">
      <c r="A447" s="158" t="s">
        <v>218</v>
      </c>
      <c r="B447" s="65">
        <v>26</v>
      </c>
      <c r="C447" s="66">
        <v>19</v>
      </c>
      <c r="D447" s="65">
        <v>67</v>
      </c>
      <c r="E447" s="66">
        <v>89</v>
      </c>
      <c r="F447" s="67"/>
      <c r="G447" s="65">
        <f t="shared" si="84"/>
        <v>7</v>
      </c>
      <c r="H447" s="66">
        <f t="shared" si="85"/>
        <v>-22</v>
      </c>
      <c r="I447" s="20">
        <f t="shared" si="86"/>
        <v>0.36842105263157893</v>
      </c>
      <c r="J447" s="21">
        <f t="shared" si="87"/>
        <v>-0.24719101123595505</v>
      </c>
    </row>
    <row r="448" spans="1:10" x14ac:dyDescent="0.2">
      <c r="A448" s="158" t="s">
        <v>239</v>
      </c>
      <c r="B448" s="65">
        <v>0</v>
      </c>
      <c r="C448" s="66">
        <v>0</v>
      </c>
      <c r="D448" s="65">
        <v>0</v>
      </c>
      <c r="E448" s="66">
        <v>1</v>
      </c>
      <c r="F448" s="67"/>
      <c r="G448" s="65">
        <f t="shared" si="84"/>
        <v>0</v>
      </c>
      <c r="H448" s="66">
        <f t="shared" si="85"/>
        <v>-1</v>
      </c>
      <c r="I448" s="20" t="str">
        <f t="shared" si="86"/>
        <v>-</v>
      </c>
      <c r="J448" s="21">
        <f t="shared" si="87"/>
        <v>-1</v>
      </c>
    </row>
    <row r="449" spans="1:10" x14ac:dyDescent="0.2">
      <c r="A449" s="158" t="s">
        <v>240</v>
      </c>
      <c r="B449" s="65">
        <v>0</v>
      </c>
      <c r="C449" s="66">
        <v>1</v>
      </c>
      <c r="D449" s="65">
        <v>0</v>
      </c>
      <c r="E449" s="66">
        <v>18</v>
      </c>
      <c r="F449" s="67"/>
      <c r="G449" s="65">
        <f t="shared" si="84"/>
        <v>-1</v>
      </c>
      <c r="H449" s="66">
        <f t="shared" si="85"/>
        <v>-18</v>
      </c>
      <c r="I449" s="20">
        <f t="shared" si="86"/>
        <v>-1</v>
      </c>
      <c r="J449" s="21">
        <f t="shared" si="87"/>
        <v>-1</v>
      </c>
    </row>
    <row r="450" spans="1:10" x14ac:dyDescent="0.2">
      <c r="A450" s="158" t="s">
        <v>411</v>
      </c>
      <c r="B450" s="65">
        <v>126</v>
      </c>
      <c r="C450" s="66">
        <v>142</v>
      </c>
      <c r="D450" s="65">
        <v>179</v>
      </c>
      <c r="E450" s="66">
        <v>211</v>
      </c>
      <c r="F450" s="67"/>
      <c r="G450" s="65">
        <f t="shared" si="84"/>
        <v>-16</v>
      </c>
      <c r="H450" s="66">
        <f t="shared" si="85"/>
        <v>-32</v>
      </c>
      <c r="I450" s="20">
        <f t="shared" si="86"/>
        <v>-0.11267605633802817</v>
      </c>
      <c r="J450" s="21">
        <f t="shared" si="87"/>
        <v>-0.15165876777251186</v>
      </c>
    </row>
    <row r="451" spans="1:10" x14ac:dyDescent="0.2">
      <c r="A451" s="158" t="s">
        <v>219</v>
      </c>
      <c r="B451" s="65">
        <v>0</v>
      </c>
      <c r="C451" s="66">
        <v>8</v>
      </c>
      <c r="D451" s="65">
        <v>0</v>
      </c>
      <c r="E451" s="66">
        <v>27</v>
      </c>
      <c r="F451" s="67"/>
      <c r="G451" s="65">
        <f t="shared" si="84"/>
        <v>-8</v>
      </c>
      <c r="H451" s="66">
        <f t="shared" si="85"/>
        <v>-27</v>
      </c>
      <c r="I451" s="20">
        <f t="shared" si="86"/>
        <v>-1</v>
      </c>
      <c r="J451" s="21">
        <f t="shared" si="87"/>
        <v>-1</v>
      </c>
    </row>
    <row r="452" spans="1:10" x14ac:dyDescent="0.2">
      <c r="A452" s="158" t="s">
        <v>346</v>
      </c>
      <c r="B452" s="65">
        <v>44</v>
      </c>
      <c r="C452" s="66">
        <v>63</v>
      </c>
      <c r="D452" s="65">
        <v>184</v>
      </c>
      <c r="E452" s="66">
        <v>223</v>
      </c>
      <c r="F452" s="67"/>
      <c r="G452" s="65">
        <f t="shared" si="84"/>
        <v>-19</v>
      </c>
      <c r="H452" s="66">
        <f t="shared" si="85"/>
        <v>-39</v>
      </c>
      <c r="I452" s="20">
        <f t="shared" si="86"/>
        <v>-0.30158730158730157</v>
      </c>
      <c r="J452" s="21">
        <f t="shared" si="87"/>
        <v>-0.17488789237668162</v>
      </c>
    </row>
    <row r="453" spans="1:10" s="160" customFormat="1" x14ac:dyDescent="0.2">
      <c r="A453" s="178" t="s">
        <v>642</v>
      </c>
      <c r="B453" s="71">
        <v>339</v>
      </c>
      <c r="C453" s="72">
        <v>377</v>
      </c>
      <c r="D453" s="71">
        <v>810</v>
      </c>
      <c r="E453" s="72">
        <v>964</v>
      </c>
      <c r="F453" s="73"/>
      <c r="G453" s="71">
        <f t="shared" si="84"/>
        <v>-38</v>
      </c>
      <c r="H453" s="72">
        <f t="shared" si="85"/>
        <v>-154</v>
      </c>
      <c r="I453" s="37">
        <f t="shared" si="86"/>
        <v>-0.10079575596816977</v>
      </c>
      <c r="J453" s="38">
        <f t="shared" si="87"/>
        <v>-0.15975103734439833</v>
      </c>
    </row>
    <row r="454" spans="1:10" x14ac:dyDescent="0.2">
      <c r="A454" s="177"/>
      <c r="B454" s="143"/>
      <c r="C454" s="144"/>
      <c r="D454" s="143"/>
      <c r="E454" s="144"/>
      <c r="F454" s="145"/>
      <c r="G454" s="143"/>
      <c r="H454" s="144"/>
      <c r="I454" s="151"/>
      <c r="J454" s="152"/>
    </row>
    <row r="455" spans="1:10" s="139" customFormat="1" x14ac:dyDescent="0.2">
      <c r="A455" s="159" t="s">
        <v>86</v>
      </c>
      <c r="B455" s="65"/>
      <c r="C455" s="66"/>
      <c r="D455" s="65"/>
      <c r="E455" s="66"/>
      <c r="F455" s="67"/>
      <c r="G455" s="65"/>
      <c r="H455" s="66"/>
      <c r="I455" s="20"/>
      <c r="J455" s="21"/>
    </row>
    <row r="456" spans="1:10" x14ac:dyDescent="0.2">
      <c r="A456" s="158" t="s">
        <v>202</v>
      </c>
      <c r="B456" s="65">
        <v>209</v>
      </c>
      <c r="C456" s="66">
        <v>63</v>
      </c>
      <c r="D456" s="65">
        <v>262</v>
      </c>
      <c r="E456" s="66">
        <v>139</v>
      </c>
      <c r="F456" s="67"/>
      <c r="G456" s="65">
        <f t="shared" ref="G456:G462" si="88">B456-C456</f>
        <v>146</v>
      </c>
      <c r="H456" s="66">
        <f t="shared" ref="H456:H462" si="89">D456-E456</f>
        <v>123</v>
      </c>
      <c r="I456" s="20">
        <f t="shared" ref="I456:I462" si="90">IF(C456=0, "-", IF(G456/C456&lt;10, G456/C456, "&gt;999%"))</f>
        <v>2.3174603174603177</v>
      </c>
      <c r="J456" s="21">
        <f t="shared" ref="J456:J462" si="91">IF(E456=0, "-", IF(H456/E456&lt;10, H456/E456, "&gt;999%"))</f>
        <v>0.8848920863309353</v>
      </c>
    </row>
    <row r="457" spans="1:10" x14ac:dyDescent="0.2">
      <c r="A457" s="158" t="s">
        <v>325</v>
      </c>
      <c r="B457" s="65">
        <v>28</v>
      </c>
      <c r="C457" s="66">
        <v>9</v>
      </c>
      <c r="D457" s="65">
        <v>81</v>
      </c>
      <c r="E457" s="66">
        <v>36</v>
      </c>
      <c r="F457" s="67"/>
      <c r="G457" s="65">
        <f t="shared" si="88"/>
        <v>19</v>
      </c>
      <c r="H457" s="66">
        <f t="shared" si="89"/>
        <v>45</v>
      </c>
      <c r="I457" s="20">
        <f t="shared" si="90"/>
        <v>2.1111111111111112</v>
      </c>
      <c r="J457" s="21">
        <f t="shared" si="91"/>
        <v>1.25</v>
      </c>
    </row>
    <row r="458" spans="1:10" x14ac:dyDescent="0.2">
      <c r="A458" s="158" t="s">
        <v>326</v>
      </c>
      <c r="B458" s="65">
        <v>106</v>
      </c>
      <c r="C458" s="66">
        <v>10</v>
      </c>
      <c r="D458" s="65">
        <v>347</v>
      </c>
      <c r="E458" s="66">
        <v>58</v>
      </c>
      <c r="F458" s="67"/>
      <c r="G458" s="65">
        <f t="shared" si="88"/>
        <v>96</v>
      </c>
      <c r="H458" s="66">
        <f t="shared" si="89"/>
        <v>289</v>
      </c>
      <c r="I458" s="20">
        <f t="shared" si="90"/>
        <v>9.6</v>
      </c>
      <c r="J458" s="21">
        <f t="shared" si="91"/>
        <v>4.9827586206896548</v>
      </c>
    </row>
    <row r="459" spans="1:10" x14ac:dyDescent="0.2">
      <c r="A459" s="158" t="s">
        <v>347</v>
      </c>
      <c r="B459" s="65">
        <v>0</v>
      </c>
      <c r="C459" s="66">
        <v>8</v>
      </c>
      <c r="D459" s="65">
        <v>7</v>
      </c>
      <c r="E459" s="66">
        <v>20</v>
      </c>
      <c r="F459" s="67"/>
      <c r="G459" s="65">
        <f t="shared" si="88"/>
        <v>-8</v>
      </c>
      <c r="H459" s="66">
        <f t="shared" si="89"/>
        <v>-13</v>
      </c>
      <c r="I459" s="20">
        <f t="shared" si="90"/>
        <v>-1</v>
      </c>
      <c r="J459" s="21">
        <f t="shared" si="91"/>
        <v>-0.65</v>
      </c>
    </row>
    <row r="460" spans="1:10" x14ac:dyDescent="0.2">
      <c r="A460" s="158" t="s">
        <v>203</v>
      </c>
      <c r="B460" s="65">
        <v>30</v>
      </c>
      <c r="C460" s="66">
        <v>79</v>
      </c>
      <c r="D460" s="65">
        <v>79</v>
      </c>
      <c r="E460" s="66">
        <v>203</v>
      </c>
      <c r="F460" s="67"/>
      <c r="G460" s="65">
        <f t="shared" si="88"/>
        <v>-49</v>
      </c>
      <c r="H460" s="66">
        <f t="shared" si="89"/>
        <v>-124</v>
      </c>
      <c r="I460" s="20">
        <f t="shared" si="90"/>
        <v>-0.620253164556962</v>
      </c>
      <c r="J460" s="21">
        <f t="shared" si="91"/>
        <v>-0.61083743842364535</v>
      </c>
    </row>
    <row r="461" spans="1:10" x14ac:dyDescent="0.2">
      <c r="A461" s="158" t="s">
        <v>348</v>
      </c>
      <c r="B461" s="65">
        <v>3</v>
      </c>
      <c r="C461" s="66">
        <v>58</v>
      </c>
      <c r="D461" s="65">
        <v>12</v>
      </c>
      <c r="E461" s="66">
        <v>145</v>
      </c>
      <c r="F461" s="67"/>
      <c r="G461" s="65">
        <f t="shared" si="88"/>
        <v>-55</v>
      </c>
      <c r="H461" s="66">
        <f t="shared" si="89"/>
        <v>-133</v>
      </c>
      <c r="I461" s="20">
        <f t="shared" si="90"/>
        <v>-0.94827586206896552</v>
      </c>
      <c r="J461" s="21">
        <f t="shared" si="91"/>
        <v>-0.91724137931034477</v>
      </c>
    </row>
    <row r="462" spans="1:10" s="160" customFormat="1" x14ac:dyDescent="0.2">
      <c r="A462" s="178" t="s">
        <v>643</v>
      </c>
      <c r="B462" s="71">
        <v>376</v>
      </c>
      <c r="C462" s="72">
        <v>227</v>
      </c>
      <c r="D462" s="71">
        <v>788</v>
      </c>
      <c r="E462" s="72">
        <v>601</v>
      </c>
      <c r="F462" s="73"/>
      <c r="G462" s="71">
        <f t="shared" si="88"/>
        <v>149</v>
      </c>
      <c r="H462" s="72">
        <f t="shared" si="89"/>
        <v>187</v>
      </c>
      <c r="I462" s="37">
        <f t="shared" si="90"/>
        <v>0.65638766519823788</v>
      </c>
      <c r="J462" s="38">
        <f t="shared" si="91"/>
        <v>0.31114808652246256</v>
      </c>
    </row>
    <row r="463" spans="1:10" x14ac:dyDescent="0.2">
      <c r="A463" s="177"/>
      <c r="B463" s="143"/>
      <c r="C463" s="144"/>
      <c r="D463" s="143"/>
      <c r="E463" s="144"/>
      <c r="F463" s="145"/>
      <c r="G463" s="143"/>
      <c r="H463" s="144"/>
      <c r="I463" s="151"/>
      <c r="J463" s="152"/>
    </row>
    <row r="464" spans="1:10" s="139" customFormat="1" x14ac:dyDescent="0.2">
      <c r="A464" s="159" t="s">
        <v>87</v>
      </c>
      <c r="B464" s="65"/>
      <c r="C464" s="66"/>
      <c r="D464" s="65"/>
      <c r="E464" s="66"/>
      <c r="F464" s="67"/>
      <c r="G464" s="65"/>
      <c r="H464" s="66"/>
      <c r="I464" s="20"/>
      <c r="J464" s="21"/>
    </row>
    <row r="465" spans="1:10" x14ac:dyDescent="0.2">
      <c r="A465" s="158" t="s">
        <v>255</v>
      </c>
      <c r="B465" s="65">
        <v>380</v>
      </c>
      <c r="C465" s="66">
        <v>0</v>
      </c>
      <c r="D465" s="65">
        <v>380</v>
      </c>
      <c r="E465" s="66">
        <v>0</v>
      </c>
      <c r="F465" s="67"/>
      <c r="G465" s="65">
        <f>B465-C465</f>
        <v>380</v>
      </c>
      <c r="H465" s="66">
        <f>D465-E465</f>
        <v>380</v>
      </c>
      <c r="I465" s="20" t="str">
        <f>IF(C465=0, "-", IF(G465/C465&lt;10, G465/C465, "&gt;999%"))</f>
        <v>-</v>
      </c>
      <c r="J465" s="21" t="str">
        <f>IF(E465=0, "-", IF(H465/E465&lt;10, H465/E465, "&gt;999%"))</f>
        <v>-</v>
      </c>
    </row>
    <row r="466" spans="1:10" s="160" customFormat="1" x14ac:dyDescent="0.2">
      <c r="A466" s="178" t="s">
        <v>644</v>
      </c>
      <c r="B466" s="71">
        <v>380</v>
      </c>
      <c r="C466" s="72">
        <v>0</v>
      </c>
      <c r="D466" s="71">
        <v>380</v>
      </c>
      <c r="E466" s="72">
        <v>0</v>
      </c>
      <c r="F466" s="73"/>
      <c r="G466" s="71">
        <f>B466-C466</f>
        <v>380</v>
      </c>
      <c r="H466" s="72">
        <f>D466-E466</f>
        <v>380</v>
      </c>
      <c r="I466" s="37" t="str">
        <f>IF(C466=0, "-", IF(G466/C466&lt;10, G466/C466, "&gt;999%"))</f>
        <v>-</v>
      </c>
      <c r="J466" s="38" t="str">
        <f>IF(E466=0, "-", IF(H466/E466&lt;10, H466/E466, "&gt;999%"))</f>
        <v>-</v>
      </c>
    </row>
    <row r="467" spans="1:10" x14ac:dyDescent="0.2">
      <c r="A467" s="177"/>
      <c r="B467" s="143"/>
      <c r="C467" s="144"/>
      <c r="D467" s="143"/>
      <c r="E467" s="144"/>
      <c r="F467" s="145"/>
      <c r="G467" s="143"/>
      <c r="H467" s="144"/>
      <c r="I467" s="151"/>
      <c r="J467" s="152"/>
    </row>
    <row r="468" spans="1:10" s="139" customFormat="1" x14ac:dyDescent="0.2">
      <c r="A468" s="159" t="s">
        <v>88</v>
      </c>
      <c r="B468" s="65"/>
      <c r="C468" s="66"/>
      <c r="D468" s="65"/>
      <c r="E468" s="66"/>
      <c r="F468" s="67"/>
      <c r="G468" s="65"/>
      <c r="H468" s="66"/>
      <c r="I468" s="20"/>
      <c r="J468" s="21"/>
    </row>
    <row r="469" spans="1:10" x14ac:dyDescent="0.2">
      <c r="A469" s="158" t="s">
        <v>297</v>
      </c>
      <c r="B469" s="65">
        <v>0</v>
      </c>
      <c r="C469" s="66">
        <v>4</v>
      </c>
      <c r="D469" s="65">
        <v>0</v>
      </c>
      <c r="E469" s="66">
        <v>8</v>
      </c>
      <c r="F469" s="67"/>
      <c r="G469" s="65">
        <f t="shared" ref="G469:G490" si="92">B469-C469</f>
        <v>-4</v>
      </c>
      <c r="H469" s="66">
        <f t="shared" ref="H469:H490" si="93">D469-E469</f>
        <v>-8</v>
      </c>
      <c r="I469" s="20">
        <f t="shared" ref="I469:I490" si="94">IF(C469=0, "-", IF(G469/C469&lt;10, G469/C469, "&gt;999%"))</f>
        <v>-1</v>
      </c>
      <c r="J469" s="21">
        <f t="shared" ref="J469:J490" si="95">IF(E469=0, "-", IF(H469/E469&lt;10, H469/E469, "&gt;999%"))</f>
        <v>-1</v>
      </c>
    </row>
    <row r="470" spans="1:10" x14ac:dyDescent="0.2">
      <c r="A470" s="158" t="s">
        <v>241</v>
      </c>
      <c r="B470" s="65">
        <v>72</v>
      </c>
      <c r="C470" s="66">
        <v>83</v>
      </c>
      <c r="D470" s="65">
        <v>301</v>
      </c>
      <c r="E470" s="66">
        <v>242</v>
      </c>
      <c r="F470" s="67"/>
      <c r="G470" s="65">
        <f t="shared" si="92"/>
        <v>-11</v>
      </c>
      <c r="H470" s="66">
        <f t="shared" si="93"/>
        <v>59</v>
      </c>
      <c r="I470" s="20">
        <f t="shared" si="94"/>
        <v>-0.13253012048192772</v>
      </c>
      <c r="J470" s="21">
        <f t="shared" si="95"/>
        <v>0.24380165289256198</v>
      </c>
    </row>
    <row r="471" spans="1:10" x14ac:dyDescent="0.2">
      <c r="A471" s="158" t="s">
        <v>349</v>
      </c>
      <c r="B471" s="65">
        <v>39</v>
      </c>
      <c r="C471" s="66">
        <v>77</v>
      </c>
      <c r="D471" s="65">
        <v>201</v>
      </c>
      <c r="E471" s="66">
        <v>208</v>
      </c>
      <c r="F471" s="67"/>
      <c r="G471" s="65">
        <f t="shared" si="92"/>
        <v>-38</v>
      </c>
      <c r="H471" s="66">
        <f t="shared" si="93"/>
        <v>-7</v>
      </c>
      <c r="I471" s="20">
        <f t="shared" si="94"/>
        <v>-0.4935064935064935</v>
      </c>
      <c r="J471" s="21">
        <f t="shared" si="95"/>
        <v>-3.3653846153846152E-2</v>
      </c>
    </row>
    <row r="472" spans="1:10" x14ac:dyDescent="0.2">
      <c r="A472" s="158" t="s">
        <v>454</v>
      </c>
      <c r="B472" s="65">
        <v>5</v>
      </c>
      <c r="C472" s="66">
        <v>2</v>
      </c>
      <c r="D472" s="65">
        <v>12</v>
      </c>
      <c r="E472" s="66">
        <v>14</v>
      </c>
      <c r="F472" s="67"/>
      <c r="G472" s="65">
        <f t="shared" si="92"/>
        <v>3</v>
      </c>
      <c r="H472" s="66">
        <f t="shared" si="93"/>
        <v>-2</v>
      </c>
      <c r="I472" s="20">
        <f t="shared" si="94"/>
        <v>1.5</v>
      </c>
      <c r="J472" s="21">
        <f t="shared" si="95"/>
        <v>-0.14285714285714285</v>
      </c>
    </row>
    <row r="473" spans="1:10" x14ac:dyDescent="0.2">
      <c r="A473" s="158" t="s">
        <v>220</v>
      </c>
      <c r="B473" s="65">
        <v>191</v>
      </c>
      <c r="C473" s="66">
        <v>255</v>
      </c>
      <c r="D473" s="65">
        <v>500</v>
      </c>
      <c r="E473" s="66">
        <v>728</v>
      </c>
      <c r="F473" s="67"/>
      <c r="G473" s="65">
        <f t="shared" si="92"/>
        <v>-64</v>
      </c>
      <c r="H473" s="66">
        <f t="shared" si="93"/>
        <v>-228</v>
      </c>
      <c r="I473" s="20">
        <f t="shared" si="94"/>
        <v>-0.25098039215686274</v>
      </c>
      <c r="J473" s="21">
        <f t="shared" si="95"/>
        <v>-0.31318681318681318</v>
      </c>
    </row>
    <row r="474" spans="1:10" x14ac:dyDescent="0.2">
      <c r="A474" s="158" t="s">
        <v>412</v>
      </c>
      <c r="B474" s="65">
        <v>58</v>
      </c>
      <c r="C474" s="66">
        <v>35</v>
      </c>
      <c r="D474" s="65">
        <v>193</v>
      </c>
      <c r="E474" s="66">
        <v>111</v>
      </c>
      <c r="F474" s="67"/>
      <c r="G474" s="65">
        <f t="shared" si="92"/>
        <v>23</v>
      </c>
      <c r="H474" s="66">
        <f t="shared" si="93"/>
        <v>82</v>
      </c>
      <c r="I474" s="20">
        <f t="shared" si="94"/>
        <v>0.65714285714285714</v>
      </c>
      <c r="J474" s="21">
        <f t="shared" si="95"/>
        <v>0.73873873873873874</v>
      </c>
    </row>
    <row r="475" spans="1:10" x14ac:dyDescent="0.2">
      <c r="A475" s="158" t="s">
        <v>288</v>
      </c>
      <c r="B475" s="65">
        <v>4</v>
      </c>
      <c r="C475" s="66">
        <v>1</v>
      </c>
      <c r="D475" s="65">
        <v>8</v>
      </c>
      <c r="E475" s="66">
        <v>1</v>
      </c>
      <c r="F475" s="67"/>
      <c r="G475" s="65">
        <f t="shared" si="92"/>
        <v>3</v>
      </c>
      <c r="H475" s="66">
        <f t="shared" si="93"/>
        <v>7</v>
      </c>
      <c r="I475" s="20">
        <f t="shared" si="94"/>
        <v>3</v>
      </c>
      <c r="J475" s="21">
        <f t="shared" si="95"/>
        <v>7</v>
      </c>
    </row>
    <row r="476" spans="1:10" x14ac:dyDescent="0.2">
      <c r="A476" s="158" t="s">
        <v>452</v>
      </c>
      <c r="B476" s="65">
        <v>73</v>
      </c>
      <c r="C476" s="66">
        <v>58</v>
      </c>
      <c r="D476" s="65">
        <v>202</v>
      </c>
      <c r="E476" s="66">
        <v>169</v>
      </c>
      <c r="F476" s="67"/>
      <c r="G476" s="65">
        <f t="shared" si="92"/>
        <v>15</v>
      </c>
      <c r="H476" s="66">
        <f t="shared" si="93"/>
        <v>33</v>
      </c>
      <c r="I476" s="20">
        <f t="shared" si="94"/>
        <v>0.25862068965517243</v>
      </c>
      <c r="J476" s="21">
        <f t="shared" si="95"/>
        <v>0.19526627218934911</v>
      </c>
    </row>
    <row r="477" spans="1:10" x14ac:dyDescent="0.2">
      <c r="A477" s="158" t="s">
        <v>467</v>
      </c>
      <c r="B477" s="65">
        <v>53</v>
      </c>
      <c r="C477" s="66">
        <v>37</v>
      </c>
      <c r="D477" s="65">
        <v>148</v>
      </c>
      <c r="E477" s="66">
        <v>144</v>
      </c>
      <c r="F477" s="67"/>
      <c r="G477" s="65">
        <f t="shared" si="92"/>
        <v>16</v>
      </c>
      <c r="H477" s="66">
        <f t="shared" si="93"/>
        <v>4</v>
      </c>
      <c r="I477" s="20">
        <f t="shared" si="94"/>
        <v>0.43243243243243246</v>
      </c>
      <c r="J477" s="21">
        <f t="shared" si="95"/>
        <v>2.7777777777777776E-2</v>
      </c>
    </row>
    <row r="478" spans="1:10" x14ac:dyDescent="0.2">
      <c r="A478" s="158" t="s">
        <v>476</v>
      </c>
      <c r="B478" s="65">
        <v>111</v>
      </c>
      <c r="C478" s="66">
        <v>133</v>
      </c>
      <c r="D478" s="65">
        <v>292</v>
      </c>
      <c r="E478" s="66">
        <v>304</v>
      </c>
      <c r="F478" s="67"/>
      <c r="G478" s="65">
        <f t="shared" si="92"/>
        <v>-22</v>
      </c>
      <c r="H478" s="66">
        <f t="shared" si="93"/>
        <v>-12</v>
      </c>
      <c r="I478" s="20">
        <f t="shared" si="94"/>
        <v>-0.16541353383458646</v>
      </c>
      <c r="J478" s="21">
        <f t="shared" si="95"/>
        <v>-3.9473684210526314E-2</v>
      </c>
    </row>
    <row r="479" spans="1:10" x14ac:dyDescent="0.2">
      <c r="A479" s="158" t="s">
        <v>492</v>
      </c>
      <c r="B479" s="65">
        <v>800</v>
      </c>
      <c r="C479" s="66">
        <v>616</v>
      </c>
      <c r="D479" s="65">
        <v>1657</v>
      </c>
      <c r="E479" s="66">
        <v>1719</v>
      </c>
      <c r="F479" s="67"/>
      <c r="G479" s="65">
        <f t="shared" si="92"/>
        <v>184</v>
      </c>
      <c r="H479" s="66">
        <f t="shared" si="93"/>
        <v>-62</v>
      </c>
      <c r="I479" s="20">
        <f t="shared" si="94"/>
        <v>0.29870129870129869</v>
      </c>
      <c r="J479" s="21">
        <f t="shared" si="95"/>
        <v>-3.6067481093659107E-2</v>
      </c>
    </row>
    <row r="480" spans="1:10" x14ac:dyDescent="0.2">
      <c r="A480" s="158" t="s">
        <v>413</v>
      </c>
      <c r="B480" s="65">
        <v>33</v>
      </c>
      <c r="C480" s="66">
        <v>7</v>
      </c>
      <c r="D480" s="65">
        <v>129</v>
      </c>
      <c r="E480" s="66">
        <v>17</v>
      </c>
      <c r="F480" s="67"/>
      <c r="G480" s="65">
        <f t="shared" si="92"/>
        <v>26</v>
      </c>
      <c r="H480" s="66">
        <f t="shared" si="93"/>
        <v>112</v>
      </c>
      <c r="I480" s="20">
        <f t="shared" si="94"/>
        <v>3.7142857142857144</v>
      </c>
      <c r="J480" s="21">
        <f t="shared" si="95"/>
        <v>6.5882352941176467</v>
      </c>
    </row>
    <row r="481" spans="1:10" x14ac:dyDescent="0.2">
      <c r="A481" s="158" t="s">
        <v>493</v>
      </c>
      <c r="B481" s="65">
        <v>185</v>
      </c>
      <c r="C481" s="66">
        <v>199</v>
      </c>
      <c r="D481" s="65">
        <v>408</v>
      </c>
      <c r="E481" s="66">
        <v>599</v>
      </c>
      <c r="F481" s="67"/>
      <c r="G481" s="65">
        <f t="shared" si="92"/>
        <v>-14</v>
      </c>
      <c r="H481" s="66">
        <f t="shared" si="93"/>
        <v>-191</v>
      </c>
      <c r="I481" s="20">
        <f t="shared" si="94"/>
        <v>-7.0351758793969849E-2</v>
      </c>
      <c r="J481" s="21">
        <f t="shared" si="95"/>
        <v>-0.31886477462437396</v>
      </c>
    </row>
    <row r="482" spans="1:10" x14ac:dyDescent="0.2">
      <c r="A482" s="158" t="s">
        <v>438</v>
      </c>
      <c r="B482" s="65">
        <v>156</v>
      </c>
      <c r="C482" s="66">
        <v>354</v>
      </c>
      <c r="D482" s="65">
        <v>369</v>
      </c>
      <c r="E482" s="66">
        <v>899</v>
      </c>
      <c r="F482" s="67"/>
      <c r="G482" s="65">
        <f t="shared" si="92"/>
        <v>-198</v>
      </c>
      <c r="H482" s="66">
        <f t="shared" si="93"/>
        <v>-530</v>
      </c>
      <c r="I482" s="20">
        <f t="shared" si="94"/>
        <v>-0.55932203389830504</v>
      </c>
      <c r="J482" s="21">
        <f t="shared" si="95"/>
        <v>-0.58954393770856506</v>
      </c>
    </row>
    <row r="483" spans="1:10" x14ac:dyDescent="0.2">
      <c r="A483" s="158" t="s">
        <v>414</v>
      </c>
      <c r="B483" s="65">
        <v>368</v>
      </c>
      <c r="C483" s="66">
        <v>119</v>
      </c>
      <c r="D483" s="65">
        <v>1200</v>
      </c>
      <c r="E483" s="66">
        <v>568</v>
      </c>
      <c r="F483" s="67"/>
      <c r="G483" s="65">
        <f t="shared" si="92"/>
        <v>249</v>
      </c>
      <c r="H483" s="66">
        <f t="shared" si="93"/>
        <v>632</v>
      </c>
      <c r="I483" s="20">
        <f t="shared" si="94"/>
        <v>2.0924369747899161</v>
      </c>
      <c r="J483" s="21">
        <f t="shared" si="95"/>
        <v>1.1126760563380282</v>
      </c>
    </row>
    <row r="484" spans="1:10" x14ac:dyDescent="0.2">
      <c r="A484" s="158" t="s">
        <v>221</v>
      </c>
      <c r="B484" s="65">
        <v>3</v>
      </c>
      <c r="C484" s="66">
        <v>0</v>
      </c>
      <c r="D484" s="65">
        <v>7</v>
      </c>
      <c r="E484" s="66">
        <v>1</v>
      </c>
      <c r="F484" s="67"/>
      <c r="G484" s="65">
        <f t="shared" si="92"/>
        <v>3</v>
      </c>
      <c r="H484" s="66">
        <f t="shared" si="93"/>
        <v>6</v>
      </c>
      <c r="I484" s="20" t="str">
        <f t="shared" si="94"/>
        <v>-</v>
      </c>
      <c r="J484" s="21">
        <f t="shared" si="95"/>
        <v>6</v>
      </c>
    </row>
    <row r="485" spans="1:10" x14ac:dyDescent="0.2">
      <c r="A485" s="158" t="s">
        <v>222</v>
      </c>
      <c r="B485" s="65">
        <v>0</v>
      </c>
      <c r="C485" s="66">
        <v>1</v>
      </c>
      <c r="D485" s="65">
        <v>0</v>
      </c>
      <c r="E485" s="66">
        <v>3</v>
      </c>
      <c r="F485" s="67"/>
      <c r="G485" s="65">
        <f t="shared" si="92"/>
        <v>-1</v>
      </c>
      <c r="H485" s="66">
        <f t="shared" si="93"/>
        <v>-3</v>
      </c>
      <c r="I485" s="20">
        <f t="shared" si="94"/>
        <v>-1</v>
      </c>
      <c r="J485" s="21">
        <f t="shared" si="95"/>
        <v>-1</v>
      </c>
    </row>
    <row r="486" spans="1:10" x14ac:dyDescent="0.2">
      <c r="A486" s="158" t="s">
        <v>377</v>
      </c>
      <c r="B486" s="65">
        <v>462</v>
      </c>
      <c r="C486" s="66">
        <v>322</v>
      </c>
      <c r="D486" s="65">
        <v>1108</v>
      </c>
      <c r="E486" s="66">
        <v>944</v>
      </c>
      <c r="F486" s="67"/>
      <c r="G486" s="65">
        <f t="shared" si="92"/>
        <v>140</v>
      </c>
      <c r="H486" s="66">
        <f t="shared" si="93"/>
        <v>164</v>
      </c>
      <c r="I486" s="20">
        <f t="shared" si="94"/>
        <v>0.43478260869565216</v>
      </c>
      <c r="J486" s="21">
        <f t="shared" si="95"/>
        <v>0.17372881355932204</v>
      </c>
    </row>
    <row r="487" spans="1:10" x14ac:dyDescent="0.2">
      <c r="A487" s="158" t="s">
        <v>310</v>
      </c>
      <c r="B487" s="65">
        <v>1</v>
      </c>
      <c r="C487" s="66">
        <v>2</v>
      </c>
      <c r="D487" s="65">
        <v>2</v>
      </c>
      <c r="E487" s="66">
        <v>7</v>
      </c>
      <c r="F487" s="67"/>
      <c r="G487" s="65">
        <f t="shared" si="92"/>
        <v>-1</v>
      </c>
      <c r="H487" s="66">
        <f t="shared" si="93"/>
        <v>-5</v>
      </c>
      <c r="I487" s="20">
        <f t="shared" si="94"/>
        <v>-0.5</v>
      </c>
      <c r="J487" s="21">
        <f t="shared" si="95"/>
        <v>-0.7142857142857143</v>
      </c>
    </row>
    <row r="488" spans="1:10" x14ac:dyDescent="0.2">
      <c r="A488" s="158" t="s">
        <v>204</v>
      </c>
      <c r="B488" s="65">
        <v>20</v>
      </c>
      <c r="C488" s="66">
        <v>63</v>
      </c>
      <c r="D488" s="65">
        <v>85</v>
      </c>
      <c r="E488" s="66">
        <v>167</v>
      </c>
      <c r="F488" s="67"/>
      <c r="G488" s="65">
        <f t="shared" si="92"/>
        <v>-43</v>
      </c>
      <c r="H488" s="66">
        <f t="shared" si="93"/>
        <v>-82</v>
      </c>
      <c r="I488" s="20">
        <f t="shared" si="94"/>
        <v>-0.68253968253968256</v>
      </c>
      <c r="J488" s="21">
        <f t="shared" si="95"/>
        <v>-0.49101796407185627</v>
      </c>
    </row>
    <row r="489" spans="1:10" x14ac:dyDescent="0.2">
      <c r="A489" s="158" t="s">
        <v>327</v>
      </c>
      <c r="B489" s="65">
        <v>96</v>
      </c>
      <c r="C489" s="66">
        <v>80</v>
      </c>
      <c r="D489" s="65">
        <v>246</v>
      </c>
      <c r="E489" s="66">
        <v>190</v>
      </c>
      <c r="F489" s="67"/>
      <c r="G489" s="65">
        <f t="shared" si="92"/>
        <v>16</v>
      </c>
      <c r="H489" s="66">
        <f t="shared" si="93"/>
        <v>56</v>
      </c>
      <c r="I489" s="20">
        <f t="shared" si="94"/>
        <v>0.2</v>
      </c>
      <c r="J489" s="21">
        <f t="shared" si="95"/>
        <v>0.29473684210526313</v>
      </c>
    </row>
    <row r="490" spans="1:10" s="160" customFormat="1" x14ac:dyDescent="0.2">
      <c r="A490" s="178" t="s">
        <v>645</v>
      </c>
      <c r="B490" s="71">
        <v>2730</v>
      </c>
      <c r="C490" s="72">
        <v>2448</v>
      </c>
      <c r="D490" s="71">
        <v>7068</v>
      </c>
      <c r="E490" s="72">
        <v>7043</v>
      </c>
      <c r="F490" s="73"/>
      <c r="G490" s="71">
        <f t="shared" si="92"/>
        <v>282</v>
      </c>
      <c r="H490" s="72">
        <f t="shared" si="93"/>
        <v>25</v>
      </c>
      <c r="I490" s="37">
        <f t="shared" si="94"/>
        <v>0.11519607843137254</v>
      </c>
      <c r="J490" s="38">
        <f t="shared" si="95"/>
        <v>3.5496237398835724E-3</v>
      </c>
    </row>
    <row r="491" spans="1:10" x14ac:dyDescent="0.2">
      <c r="A491" s="177"/>
      <c r="B491" s="143"/>
      <c r="C491" s="144"/>
      <c r="D491" s="143"/>
      <c r="E491" s="144"/>
      <c r="F491" s="145"/>
      <c r="G491" s="143"/>
      <c r="H491" s="144"/>
      <c r="I491" s="151"/>
      <c r="J491" s="152"/>
    </row>
    <row r="492" spans="1:10" s="139" customFormat="1" x14ac:dyDescent="0.2">
      <c r="A492" s="159" t="s">
        <v>89</v>
      </c>
      <c r="B492" s="65"/>
      <c r="C492" s="66"/>
      <c r="D492" s="65"/>
      <c r="E492" s="66"/>
      <c r="F492" s="67"/>
      <c r="G492" s="65"/>
      <c r="H492" s="66"/>
      <c r="I492" s="20"/>
      <c r="J492" s="21"/>
    </row>
    <row r="493" spans="1:10" x14ac:dyDescent="0.2">
      <c r="A493" s="158" t="s">
        <v>528</v>
      </c>
      <c r="B493" s="65">
        <v>8</v>
      </c>
      <c r="C493" s="66">
        <v>6</v>
      </c>
      <c r="D493" s="65">
        <v>21</v>
      </c>
      <c r="E493" s="66">
        <v>14</v>
      </c>
      <c r="F493" s="67"/>
      <c r="G493" s="65">
        <f>B493-C493</f>
        <v>2</v>
      </c>
      <c r="H493" s="66">
        <f>D493-E493</f>
        <v>7</v>
      </c>
      <c r="I493" s="20">
        <f>IF(C493=0, "-", IF(G493/C493&lt;10, G493/C493, "&gt;999%"))</f>
        <v>0.33333333333333331</v>
      </c>
      <c r="J493" s="21">
        <f>IF(E493=0, "-", IF(H493/E493&lt;10, H493/E493, "&gt;999%"))</f>
        <v>0.5</v>
      </c>
    </row>
    <row r="494" spans="1:10" x14ac:dyDescent="0.2">
      <c r="A494" s="158" t="s">
        <v>515</v>
      </c>
      <c r="B494" s="65">
        <v>2</v>
      </c>
      <c r="C494" s="66">
        <v>1</v>
      </c>
      <c r="D494" s="65">
        <v>2</v>
      </c>
      <c r="E494" s="66">
        <v>3</v>
      </c>
      <c r="F494" s="67"/>
      <c r="G494" s="65">
        <f>B494-C494</f>
        <v>1</v>
      </c>
      <c r="H494" s="66">
        <f>D494-E494</f>
        <v>-1</v>
      </c>
      <c r="I494" s="20">
        <f>IF(C494=0, "-", IF(G494/C494&lt;10, G494/C494, "&gt;999%"))</f>
        <v>1</v>
      </c>
      <c r="J494" s="21">
        <f>IF(E494=0, "-", IF(H494/E494&lt;10, H494/E494, "&gt;999%"))</f>
        <v>-0.33333333333333331</v>
      </c>
    </row>
    <row r="495" spans="1:10" s="160" customFormat="1" x14ac:dyDescent="0.2">
      <c r="A495" s="178" t="s">
        <v>646</v>
      </c>
      <c r="B495" s="71">
        <v>10</v>
      </c>
      <c r="C495" s="72">
        <v>7</v>
      </c>
      <c r="D495" s="71">
        <v>23</v>
      </c>
      <c r="E495" s="72">
        <v>17</v>
      </c>
      <c r="F495" s="73"/>
      <c r="G495" s="71">
        <f>B495-C495</f>
        <v>3</v>
      </c>
      <c r="H495" s="72">
        <f>D495-E495</f>
        <v>6</v>
      </c>
      <c r="I495" s="37">
        <f>IF(C495=0, "-", IF(G495/C495&lt;10, G495/C495, "&gt;999%"))</f>
        <v>0.42857142857142855</v>
      </c>
      <c r="J495" s="38">
        <f>IF(E495=0, "-", IF(H495/E495&lt;10, H495/E495, "&gt;999%"))</f>
        <v>0.35294117647058826</v>
      </c>
    </row>
    <row r="496" spans="1:10" x14ac:dyDescent="0.2">
      <c r="A496" s="177"/>
      <c r="B496" s="143"/>
      <c r="C496" s="144"/>
      <c r="D496" s="143"/>
      <c r="E496" s="144"/>
      <c r="F496" s="145"/>
      <c r="G496" s="143"/>
      <c r="H496" s="144"/>
      <c r="I496" s="151"/>
      <c r="J496" s="152"/>
    </row>
    <row r="497" spans="1:10" s="139" customFormat="1" x14ac:dyDescent="0.2">
      <c r="A497" s="159" t="s">
        <v>90</v>
      </c>
      <c r="B497" s="65"/>
      <c r="C497" s="66"/>
      <c r="D497" s="65"/>
      <c r="E497" s="66"/>
      <c r="F497" s="67"/>
      <c r="G497" s="65"/>
      <c r="H497" s="66"/>
      <c r="I497" s="20"/>
      <c r="J497" s="21"/>
    </row>
    <row r="498" spans="1:10" x14ac:dyDescent="0.2">
      <c r="A498" s="158" t="s">
        <v>494</v>
      </c>
      <c r="B498" s="65">
        <v>51</v>
      </c>
      <c r="C498" s="66">
        <v>82</v>
      </c>
      <c r="D498" s="65">
        <v>87</v>
      </c>
      <c r="E498" s="66">
        <v>179</v>
      </c>
      <c r="F498" s="67"/>
      <c r="G498" s="65">
        <f t="shared" ref="G498:G517" si="96">B498-C498</f>
        <v>-31</v>
      </c>
      <c r="H498" s="66">
        <f t="shared" ref="H498:H517" si="97">D498-E498</f>
        <v>-92</v>
      </c>
      <c r="I498" s="20">
        <f t="shared" ref="I498:I517" si="98">IF(C498=0, "-", IF(G498/C498&lt;10, G498/C498, "&gt;999%"))</f>
        <v>-0.37804878048780488</v>
      </c>
      <c r="J498" s="21">
        <f t="shared" ref="J498:J517" si="99">IF(E498=0, "-", IF(H498/E498&lt;10, H498/E498, "&gt;999%"))</f>
        <v>-0.51396648044692739</v>
      </c>
    </row>
    <row r="499" spans="1:10" x14ac:dyDescent="0.2">
      <c r="A499" s="158" t="s">
        <v>256</v>
      </c>
      <c r="B499" s="65">
        <v>3</v>
      </c>
      <c r="C499" s="66">
        <v>0</v>
      </c>
      <c r="D499" s="65">
        <v>6</v>
      </c>
      <c r="E499" s="66">
        <v>0</v>
      </c>
      <c r="F499" s="67"/>
      <c r="G499" s="65">
        <f t="shared" si="96"/>
        <v>3</v>
      </c>
      <c r="H499" s="66">
        <f t="shared" si="97"/>
        <v>6</v>
      </c>
      <c r="I499" s="20" t="str">
        <f t="shared" si="98"/>
        <v>-</v>
      </c>
      <c r="J499" s="21" t="str">
        <f t="shared" si="99"/>
        <v>-</v>
      </c>
    </row>
    <row r="500" spans="1:10" x14ac:dyDescent="0.2">
      <c r="A500" s="158" t="s">
        <v>283</v>
      </c>
      <c r="B500" s="65">
        <v>1</v>
      </c>
      <c r="C500" s="66">
        <v>0</v>
      </c>
      <c r="D500" s="65">
        <v>4</v>
      </c>
      <c r="E500" s="66">
        <v>2</v>
      </c>
      <c r="F500" s="67"/>
      <c r="G500" s="65">
        <f t="shared" si="96"/>
        <v>1</v>
      </c>
      <c r="H500" s="66">
        <f t="shared" si="97"/>
        <v>2</v>
      </c>
      <c r="I500" s="20" t="str">
        <f t="shared" si="98"/>
        <v>-</v>
      </c>
      <c r="J500" s="21">
        <f t="shared" si="99"/>
        <v>1</v>
      </c>
    </row>
    <row r="501" spans="1:10" x14ac:dyDescent="0.2">
      <c r="A501" s="158" t="s">
        <v>457</v>
      </c>
      <c r="B501" s="65">
        <v>3</v>
      </c>
      <c r="C501" s="66">
        <v>1</v>
      </c>
      <c r="D501" s="65">
        <v>10</v>
      </c>
      <c r="E501" s="66">
        <v>11</v>
      </c>
      <c r="F501" s="67"/>
      <c r="G501" s="65">
        <f t="shared" si="96"/>
        <v>2</v>
      </c>
      <c r="H501" s="66">
        <f t="shared" si="97"/>
        <v>-1</v>
      </c>
      <c r="I501" s="20">
        <f t="shared" si="98"/>
        <v>2</v>
      </c>
      <c r="J501" s="21">
        <f t="shared" si="99"/>
        <v>-9.0909090909090912E-2</v>
      </c>
    </row>
    <row r="502" spans="1:10" x14ac:dyDescent="0.2">
      <c r="A502" s="158" t="s">
        <v>289</v>
      </c>
      <c r="B502" s="65">
        <v>0</v>
      </c>
      <c r="C502" s="66">
        <v>1</v>
      </c>
      <c r="D502" s="65">
        <v>0</v>
      </c>
      <c r="E502" s="66">
        <v>4</v>
      </c>
      <c r="F502" s="67"/>
      <c r="G502" s="65">
        <f t="shared" si="96"/>
        <v>-1</v>
      </c>
      <c r="H502" s="66">
        <f t="shared" si="97"/>
        <v>-4</v>
      </c>
      <c r="I502" s="20">
        <f t="shared" si="98"/>
        <v>-1</v>
      </c>
      <c r="J502" s="21">
        <f t="shared" si="99"/>
        <v>-1</v>
      </c>
    </row>
    <row r="503" spans="1:10" x14ac:dyDescent="0.2">
      <c r="A503" s="158" t="s">
        <v>284</v>
      </c>
      <c r="B503" s="65">
        <v>1</v>
      </c>
      <c r="C503" s="66">
        <v>1</v>
      </c>
      <c r="D503" s="65">
        <v>1</v>
      </c>
      <c r="E503" s="66">
        <v>1</v>
      </c>
      <c r="F503" s="67"/>
      <c r="G503" s="65">
        <f t="shared" si="96"/>
        <v>0</v>
      </c>
      <c r="H503" s="66">
        <f t="shared" si="97"/>
        <v>0</v>
      </c>
      <c r="I503" s="20">
        <f t="shared" si="98"/>
        <v>0</v>
      </c>
      <c r="J503" s="21">
        <f t="shared" si="99"/>
        <v>0</v>
      </c>
    </row>
    <row r="504" spans="1:10" x14ac:dyDescent="0.2">
      <c r="A504" s="158" t="s">
        <v>507</v>
      </c>
      <c r="B504" s="65">
        <v>5</v>
      </c>
      <c r="C504" s="66">
        <v>10</v>
      </c>
      <c r="D504" s="65">
        <v>8</v>
      </c>
      <c r="E504" s="66">
        <v>23</v>
      </c>
      <c r="F504" s="67"/>
      <c r="G504" s="65">
        <f t="shared" si="96"/>
        <v>-5</v>
      </c>
      <c r="H504" s="66">
        <f t="shared" si="97"/>
        <v>-15</v>
      </c>
      <c r="I504" s="20">
        <f t="shared" si="98"/>
        <v>-0.5</v>
      </c>
      <c r="J504" s="21">
        <f t="shared" si="99"/>
        <v>-0.65217391304347827</v>
      </c>
    </row>
    <row r="505" spans="1:10" x14ac:dyDescent="0.2">
      <c r="A505" s="158" t="s">
        <v>453</v>
      </c>
      <c r="B505" s="65">
        <v>3</v>
      </c>
      <c r="C505" s="66">
        <v>0</v>
      </c>
      <c r="D505" s="65">
        <v>5</v>
      </c>
      <c r="E505" s="66">
        <v>0</v>
      </c>
      <c r="F505" s="67"/>
      <c r="G505" s="65">
        <f t="shared" si="96"/>
        <v>3</v>
      </c>
      <c r="H505" s="66">
        <f t="shared" si="97"/>
        <v>5</v>
      </c>
      <c r="I505" s="20" t="str">
        <f t="shared" si="98"/>
        <v>-</v>
      </c>
      <c r="J505" s="21" t="str">
        <f t="shared" si="99"/>
        <v>-</v>
      </c>
    </row>
    <row r="506" spans="1:10" x14ac:dyDescent="0.2">
      <c r="A506" s="158" t="s">
        <v>223</v>
      </c>
      <c r="B506" s="65">
        <v>6</v>
      </c>
      <c r="C506" s="66">
        <v>0</v>
      </c>
      <c r="D506" s="65">
        <v>23</v>
      </c>
      <c r="E506" s="66">
        <v>2</v>
      </c>
      <c r="F506" s="67"/>
      <c r="G506" s="65">
        <f t="shared" si="96"/>
        <v>6</v>
      </c>
      <c r="H506" s="66">
        <f t="shared" si="97"/>
        <v>21</v>
      </c>
      <c r="I506" s="20" t="str">
        <f t="shared" si="98"/>
        <v>-</v>
      </c>
      <c r="J506" s="21" t="str">
        <f t="shared" si="99"/>
        <v>&gt;999%</v>
      </c>
    </row>
    <row r="507" spans="1:10" x14ac:dyDescent="0.2">
      <c r="A507" s="158" t="s">
        <v>285</v>
      </c>
      <c r="B507" s="65">
        <v>0</v>
      </c>
      <c r="C507" s="66">
        <v>3</v>
      </c>
      <c r="D507" s="65">
        <v>1</v>
      </c>
      <c r="E507" s="66">
        <v>9</v>
      </c>
      <c r="F507" s="67"/>
      <c r="G507" s="65">
        <f t="shared" si="96"/>
        <v>-3</v>
      </c>
      <c r="H507" s="66">
        <f t="shared" si="97"/>
        <v>-8</v>
      </c>
      <c r="I507" s="20">
        <f t="shared" si="98"/>
        <v>-1</v>
      </c>
      <c r="J507" s="21">
        <f t="shared" si="99"/>
        <v>-0.88888888888888884</v>
      </c>
    </row>
    <row r="508" spans="1:10" x14ac:dyDescent="0.2">
      <c r="A508" s="158" t="s">
        <v>242</v>
      </c>
      <c r="B508" s="65">
        <v>8</v>
      </c>
      <c r="C508" s="66">
        <v>2</v>
      </c>
      <c r="D508" s="65">
        <v>13</v>
      </c>
      <c r="E508" s="66">
        <v>2</v>
      </c>
      <c r="F508" s="67"/>
      <c r="G508" s="65">
        <f t="shared" si="96"/>
        <v>6</v>
      </c>
      <c r="H508" s="66">
        <f t="shared" si="97"/>
        <v>11</v>
      </c>
      <c r="I508" s="20">
        <f t="shared" si="98"/>
        <v>3</v>
      </c>
      <c r="J508" s="21">
        <f t="shared" si="99"/>
        <v>5.5</v>
      </c>
    </row>
    <row r="509" spans="1:10" x14ac:dyDescent="0.2">
      <c r="A509" s="158" t="s">
        <v>415</v>
      </c>
      <c r="B509" s="65">
        <v>0</v>
      </c>
      <c r="C509" s="66">
        <v>1</v>
      </c>
      <c r="D509" s="65">
        <v>0</v>
      </c>
      <c r="E509" s="66">
        <v>1</v>
      </c>
      <c r="F509" s="67"/>
      <c r="G509" s="65">
        <f t="shared" si="96"/>
        <v>-1</v>
      </c>
      <c r="H509" s="66">
        <f t="shared" si="97"/>
        <v>-1</v>
      </c>
      <c r="I509" s="20">
        <f t="shared" si="98"/>
        <v>-1</v>
      </c>
      <c r="J509" s="21">
        <f t="shared" si="99"/>
        <v>-1</v>
      </c>
    </row>
    <row r="510" spans="1:10" x14ac:dyDescent="0.2">
      <c r="A510" s="158" t="s">
        <v>205</v>
      </c>
      <c r="B510" s="65">
        <v>1</v>
      </c>
      <c r="C510" s="66">
        <v>8</v>
      </c>
      <c r="D510" s="65">
        <v>42</v>
      </c>
      <c r="E510" s="66">
        <v>67</v>
      </c>
      <c r="F510" s="67"/>
      <c r="G510" s="65">
        <f t="shared" si="96"/>
        <v>-7</v>
      </c>
      <c r="H510" s="66">
        <f t="shared" si="97"/>
        <v>-25</v>
      </c>
      <c r="I510" s="20">
        <f t="shared" si="98"/>
        <v>-0.875</v>
      </c>
      <c r="J510" s="21">
        <f t="shared" si="99"/>
        <v>-0.37313432835820898</v>
      </c>
    </row>
    <row r="511" spans="1:10" x14ac:dyDescent="0.2">
      <c r="A511" s="158" t="s">
        <v>328</v>
      </c>
      <c r="B511" s="65">
        <v>47</v>
      </c>
      <c r="C511" s="66">
        <v>58</v>
      </c>
      <c r="D511" s="65">
        <v>90</v>
      </c>
      <c r="E511" s="66">
        <v>150</v>
      </c>
      <c r="F511" s="67"/>
      <c r="G511" s="65">
        <f t="shared" si="96"/>
        <v>-11</v>
      </c>
      <c r="H511" s="66">
        <f t="shared" si="97"/>
        <v>-60</v>
      </c>
      <c r="I511" s="20">
        <f t="shared" si="98"/>
        <v>-0.18965517241379309</v>
      </c>
      <c r="J511" s="21">
        <f t="shared" si="99"/>
        <v>-0.4</v>
      </c>
    </row>
    <row r="512" spans="1:10" x14ac:dyDescent="0.2">
      <c r="A512" s="158" t="s">
        <v>378</v>
      </c>
      <c r="B512" s="65">
        <v>11</v>
      </c>
      <c r="C512" s="66">
        <v>7</v>
      </c>
      <c r="D512" s="65">
        <v>29</v>
      </c>
      <c r="E512" s="66">
        <v>20</v>
      </c>
      <c r="F512" s="67"/>
      <c r="G512" s="65">
        <f t="shared" si="96"/>
        <v>4</v>
      </c>
      <c r="H512" s="66">
        <f t="shared" si="97"/>
        <v>9</v>
      </c>
      <c r="I512" s="20">
        <f t="shared" si="98"/>
        <v>0.5714285714285714</v>
      </c>
      <c r="J512" s="21">
        <f t="shared" si="99"/>
        <v>0.45</v>
      </c>
    </row>
    <row r="513" spans="1:10" x14ac:dyDescent="0.2">
      <c r="A513" s="158" t="s">
        <v>416</v>
      </c>
      <c r="B513" s="65">
        <v>4</v>
      </c>
      <c r="C513" s="66">
        <v>45</v>
      </c>
      <c r="D513" s="65">
        <v>13</v>
      </c>
      <c r="E513" s="66">
        <v>106</v>
      </c>
      <c r="F513" s="67"/>
      <c r="G513" s="65">
        <f t="shared" si="96"/>
        <v>-41</v>
      </c>
      <c r="H513" s="66">
        <f t="shared" si="97"/>
        <v>-93</v>
      </c>
      <c r="I513" s="20">
        <f t="shared" si="98"/>
        <v>-0.91111111111111109</v>
      </c>
      <c r="J513" s="21">
        <f t="shared" si="99"/>
        <v>-0.87735849056603776</v>
      </c>
    </row>
    <row r="514" spans="1:10" x14ac:dyDescent="0.2">
      <c r="A514" s="158" t="s">
        <v>435</v>
      </c>
      <c r="B514" s="65">
        <v>4</v>
      </c>
      <c r="C514" s="66">
        <v>6</v>
      </c>
      <c r="D514" s="65">
        <v>11</v>
      </c>
      <c r="E514" s="66">
        <v>26</v>
      </c>
      <c r="F514" s="67"/>
      <c r="G514" s="65">
        <f t="shared" si="96"/>
        <v>-2</v>
      </c>
      <c r="H514" s="66">
        <f t="shared" si="97"/>
        <v>-15</v>
      </c>
      <c r="I514" s="20">
        <f t="shared" si="98"/>
        <v>-0.33333333333333331</v>
      </c>
      <c r="J514" s="21">
        <f t="shared" si="99"/>
        <v>-0.57692307692307687</v>
      </c>
    </row>
    <row r="515" spans="1:10" x14ac:dyDescent="0.2">
      <c r="A515" s="158" t="s">
        <v>468</v>
      </c>
      <c r="B515" s="65">
        <v>4</v>
      </c>
      <c r="C515" s="66">
        <v>7</v>
      </c>
      <c r="D515" s="65">
        <v>13</v>
      </c>
      <c r="E515" s="66">
        <v>12</v>
      </c>
      <c r="F515" s="67"/>
      <c r="G515" s="65">
        <f t="shared" si="96"/>
        <v>-3</v>
      </c>
      <c r="H515" s="66">
        <f t="shared" si="97"/>
        <v>1</v>
      </c>
      <c r="I515" s="20">
        <f t="shared" si="98"/>
        <v>-0.42857142857142855</v>
      </c>
      <c r="J515" s="21">
        <f t="shared" si="99"/>
        <v>8.3333333333333329E-2</v>
      </c>
    </row>
    <row r="516" spans="1:10" x14ac:dyDescent="0.2">
      <c r="A516" s="158" t="s">
        <v>350</v>
      </c>
      <c r="B516" s="65">
        <v>44</v>
      </c>
      <c r="C516" s="66">
        <v>9</v>
      </c>
      <c r="D516" s="65">
        <v>99</v>
      </c>
      <c r="E516" s="66">
        <v>31</v>
      </c>
      <c r="F516" s="67"/>
      <c r="G516" s="65">
        <f t="shared" si="96"/>
        <v>35</v>
      </c>
      <c r="H516" s="66">
        <f t="shared" si="97"/>
        <v>68</v>
      </c>
      <c r="I516" s="20">
        <f t="shared" si="98"/>
        <v>3.8888888888888888</v>
      </c>
      <c r="J516" s="21">
        <f t="shared" si="99"/>
        <v>2.193548387096774</v>
      </c>
    </row>
    <row r="517" spans="1:10" s="160" customFormat="1" x14ac:dyDescent="0.2">
      <c r="A517" s="178" t="s">
        <v>647</v>
      </c>
      <c r="B517" s="71">
        <v>196</v>
      </c>
      <c r="C517" s="72">
        <v>241</v>
      </c>
      <c r="D517" s="71">
        <v>455</v>
      </c>
      <c r="E517" s="72">
        <v>646</v>
      </c>
      <c r="F517" s="73"/>
      <c r="G517" s="71">
        <f t="shared" si="96"/>
        <v>-45</v>
      </c>
      <c r="H517" s="72">
        <f t="shared" si="97"/>
        <v>-191</v>
      </c>
      <c r="I517" s="37">
        <f t="shared" si="98"/>
        <v>-0.18672199170124482</v>
      </c>
      <c r="J517" s="38">
        <f t="shared" si="99"/>
        <v>-0.29566563467492263</v>
      </c>
    </row>
    <row r="518" spans="1:10" x14ac:dyDescent="0.2">
      <c r="A518" s="177"/>
      <c r="B518" s="143"/>
      <c r="C518" s="144"/>
      <c r="D518" s="143"/>
      <c r="E518" s="144"/>
      <c r="F518" s="145"/>
      <c r="G518" s="143"/>
      <c r="H518" s="144"/>
      <c r="I518" s="151"/>
      <c r="J518" s="152"/>
    </row>
    <row r="519" spans="1:10" s="139" customFormat="1" x14ac:dyDescent="0.2">
      <c r="A519" s="159" t="s">
        <v>91</v>
      </c>
      <c r="B519" s="65"/>
      <c r="C519" s="66"/>
      <c r="D519" s="65"/>
      <c r="E519" s="66"/>
      <c r="F519" s="67"/>
      <c r="G519" s="65"/>
      <c r="H519" s="66"/>
      <c r="I519" s="20"/>
      <c r="J519" s="21"/>
    </row>
    <row r="520" spans="1:10" x14ac:dyDescent="0.2">
      <c r="A520" s="158" t="s">
        <v>257</v>
      </c>
      <c r="B520" s="65">
        <v>1</v>
      </c>
      <c r="C520" s="66">
        <v>0</v>
      </c>
      <c r="D520" s="65">
        <v>2</v>
      </c>
      <c r="E520" s="66">
        <v>0</v>
      </c>
      <c r="F520" s="67"/>
      <c r="G520" s="65">
        <f t="shared" ref="G520:G526" si="100">B520-C520</f>
        <v>1</v>
      </c>
      <c r="H520" s="66">
        <f t="shared" ref="H520:H526" si="101">D520-E520</f>
        <v>2</v>
      </c>
      <c r="I520" s="20" t="str">
        <f t="shared" ref="I520:I526" si="102">IF(C520=0, "-", IF(G520/C520&lt;10, G520/C520, "&gt;999%"))</f>
        <v>-</v>
      </c>
      <c r="J520" s="21" t="str">
        <f t="shared" ref="J520:J526" si="103">IF(E520=0, "-", IF(H520/E520&lt;10, H520/E520, "&gt;999%"))</f>
        <v>-</v>
      </c>
    </row>
    <row r="521" spans="1:10" x14ac:dyDescent="0.2">
      <c r="A521" s="158" t="s">
        <v>258</v>
      </c>
      <c r="B521" s="65">
        <v>0</v>
      </c>
      <c r="C521" s="66">
        <v>1</v>
      </c>
      <c r="D521" s="65">
        <v>0</v>
      </c>
      <c r="E521" s="66">
        <v>1</v>
      </c>
      <c r="F521" s="67"/>
      <c r="G521" s="65">
        <f t="shared" si="100"/>
        <v>-1</v>
      </c>
      <c r="H521" s="66">
        <f t="shared" si="101"/>
        <v>-1</v>
      </c>
      <c r="I521" s="20">
        <f t="shared" si="102"/>
        <v>-1</v>
      </c>
      <c r="J521" s="21">
        <f t="shared" si="103"/>
        <v>-1</v>
      </c>
    </row>
    <row r="522" spans="1:10" x14ac:dyDescent="0.2">
      <c r="A522" s="158" t="s">
        <v>259</v>
      </c>
      <c r="B522" s="65">
        <v>0</v>
      </c>
      <c r="C522" s="66">
        <v>0</v>
      </c>
      <c r="D522" s="65">
        <v>3</v>
      </c>
      <c r="E522" s="66">
        <v>0</v>
      </c>
      <c r="F522" s="67"/>
      <c r="G522" s="65">
        <f t="shared" si="100"/>
        <v>0</v>
      </c>
      <c r="H522" s="66">
        <f t="shared" si="101"/>
        <v>3</v>
      </c>
      <c r="I522" s="20" t="str">
        <f t="shared" si="102"/>
        <v>-</v>
      </c>
      <c r="J522" s="21" t="str">
        <f t="shared" si="103"/>
        <v>-</v>
      </c>
    </row>
    <row r="523" spans="1:10" x14ac:dyDescent="0.2">
      <c r="A523" s="158" t="s">
        <v>360</v>
      </c>
      <c r="B523" s="65">
        <v>14</v>
      </c>
      <c r="C523" s="66">
        <v>20</v>
      </c>
      <c r="D523" s="65">
        <v>72</v>
      </c>
      <c r="E523" s="66">
        <v>60</v>
      </c>
      <c r="F523" s="67"/>
      <c r="G523" s="65">
        <f t="shared" si="100"/>
        <v>-6</v>
      </c>
      <c r="H523" s="66">
        <f t="shared" si="101"/>
        <v>12</v>
      </c>
      <c r="I523" s="20">
        <f t="shared" si="102"/>
        <v>-0.3</v>
      </c>
      <c r="J523" s="21">
        <f t="shared" si="103"/>
        <v>0.2</v>
      </c>
    </row>
    <row r="524" spans="1:10" x14ac:dyDescent="0.2">
      <c r="A524" s="158" t="s">
        <v>393</v>
      </c>
      <c r="B524" s="65">
        <v>18</v>
      </c>
      <c r="C524" s="66">
        <v>21</v>
      </c>
      <c r="D524" s="65">
        <v>46</v>
      </c>
      <c r="E524" s="66">
        <v>56</v>
      </c>
      <c r="F524" s="67"/>
      <c r="G524" s="65">
        <f t="shared" si="100"/>
        <v>-3</v>
      </c>
      <c r="H524" s="66">
        <f t="shared" si="101"/>
        <v>-10</v>
      </c>
      <c r="I524" s="20">
        <f t="shared" si="102"/>
        <v>-0.14285714285714285</v>
      </c>
      <c r="J524" s="21">
        <f t="shared" si="103"/>
        <v>-0.17857142857142858</v>
      </c>
    </row>
    <row r="525" spans="1:10" x14ac:dyDescent="0.2">
      <c r="A525" s="158" t="s">
        <v>436</v>
      </c>
      <c r="B525" s="65">
        <v>0</v>
      </c>
      <c r="C525" s="66">
        <v>7</v>
      </c>
      <c r="D525" s="65">
        <v>5</v>
      </c>
      <c r="E525" s="66">
        <v>16</v>
      </c>
      <c r="F525" s="67"/>
      <c r="G525" s="65">
        <f t="shared" si="100"/>
        <v>-7</v>
      </c>
      <c r="H525" s="66">
        <f t="shared" si="101"/>
        <v>-11</v>
      </c>
      <c r="I525" s="20">
        <f t="shared" si="102"/>
        <v>-1</v>
      </c>
      <c r="J525" s="21">
        <f t="shared" si="103"/>
        <v>-0.6875</v>
      </c>
    </row>
    <row r="526" spans="1:10" s="160" customFormat="1" x14ac:dyDescent="0.2">
      <c r="A526" s="178" t="s">
        <v>648</v>
      </c>
      <c r="B526" s="71">
        <v>33</v>
      </c>
      <c r="C526" s="72">
        <v>49</v>
      </c>
      <c r="D526" s="71">
        <v>128</v>
      </c>
      <c r="E526" s="72">
        <v>133</v>
      </c>
      <c r="F526" s="73"/>
      <c r="G526" s="71">
        <f t="shared" si="100"/>
        <v>-16</v>
      </c>
      <c r="H526" s="72">
        <f t="shared" si="101"/>
        <v>-5</v>
      </c>
      <c r="I526" s="37">
        <f t="shared" si="102"/>
        <v>-0.32653061224489793</v>
      </c>
      <c r="J526" s="38">
        <f t="shared" si="103"/>
        <v>-3.7593984962406013E-2</v>
      </c>
    </row>
    <row r="527" spans="1:10" x14ac:dyDescent="0.2">
      <c r="A527" s="177"/>
      <c r="B527" s="143"/>
      <c r="C527" s="144"/>
      <c r="D527" s="143"/>
      <c r="E527" s="144"/>
      <c r="F527" s="145"/>
      <c r="G527" s="143"/>
      <c r="H527" s="144"/>
      <c r="I527" s="151"/>
      <c r="J527" s="152"/>
    </row>
    <row r="528" spans="1:10" s="139" customFormat="1" x14ac:dyDescent="0.2">
      <c r="A528" s="159" t="s">
        <v>92</v>
      </c>
      <c r="B528" s="65"/>
      <c r="C528" s="66"/>
      <c r="D528" s="65"/>
      <c r="E528" s="66"/>
      <c r="F528" s="67"/>
      <c r="G528" s="65"/>
      <c r="H528" s="66"/>
      <c r="I528" s="20"/>
      <c r="J528" s="21"/>
    </row>
    <row r="529" spans="1:10" x14ac:dyDescent="0.2">
      <c r="A529" s="158" t="s">
        <v>529</v>
      </c>
      <c r="B529" s="65">
        <v>14</v>
      </c>
      <c r="C529" s="66">
        <v>11</v>
      </c>
      <c r="D529" s="65">
        <v>58</v>
      </c>
      <c r="E529" s="66">
        <v>51</v>
      </c>
      <c r="F529" s="67"/>
      <c r="G529" s="65">
        <f>B529-C529</f>
        <v>3</v>
      </c>
      <c r="H529" s="66">
        <f>D529-E529</f>
        <v>7</v>
      </c>
      <c r="I529" s="20">
        <f>IF(C529=0, "-", IF(G529/C529&lt;10, G529/C529, "&gt;999%"))</f>
        <v>0.27272727272727271</v>
      </c>
      <c r="J529" s="21">
        <f>IF(E529=0, "-", IF(H529/E529&lt;10, H529/E529, "&gt;999%"))</f>
        <v>0.13725490196078433</v>
      </c>
    </row>
    <row r="530" spans="1:10" x14ac:dyDescent="0.2">
      <c r="A530" s="158" t="s">
        <v>516</v>
      </c>
      <c r="B530" s="65">
        <v>0</v>
      </c>
      <c r="C530" s="66">
        <v>1</v>
      </c>
      <c r="D530" s="65">
        <v>0</v>
      </c>
      <c r="E530" s="66">
        <v>5</v>
      </c>
      <c r="F530" s="67"/>
      <c r="G530" s="65">
        <f>B530-C530</f>
        <v>-1</v>
      </c>
      <c r="H530" s="66">
        <f>D530-E530</f>
        <v>-5</v>
      </c>
      <c r="I530" s="20">
        <f>IF(C530=0, "-", IF(G530/C530&lt;10, G530/C530, "&gt;999%"))</f>
        <v>-1</v>
      </c>
      <c r="J530" s="21">
        <f>IF(E530=0, "-", IF(H530/E530&lt;10, H530/E530, "&gt;999%"))</f>
        <v>-1</v>
      </c>
    </row>
    <row r="531" spans="1:10" s="160" customFormat="1" x14ac:dyDescent="0.2">
      <c r="A531" s="178" t="s">
        <v>649</v>
      </c>
      <c r="B531" s="71">
        <v>14</v>
      </c>
      <c r="C531" s="72">
        <v>12</v>
      </c>
      <c r="D531" s="71">
        <v>58</v>
      </c>
      <c r="E531" s="72">
        <v>56</v>
      </c>
      <c r="F531" s="73"/>
      <c r="G531" s="71">
        <f>B531-C531</f>
        <v>2</v>
      </c>
      <c r="H531" s="72">
        <f>D531-E531</f>
        <v>2</v>
      </c>
      <c r="I531" s="37">
        <f>IF(C531=0, "-", IF(G531/C531&lt;10, G531/C531, "&gt;999%"))</f>
        <v>0.16666666666666666</v>
      </c>
      <c r="J531" s="38">
        <f>IF(E531=0, "-", IF(H531/E531&lt;10, H531/E531, "&gt;999%"))</f>
        <v>3.5714285714285712E-2</v>
      </c>
    </row>
    <row r="532" spans="1:10" x14ac:dyDescent="0.2">
      <c r="A532" s="177"/>
      <c r="B532" s="143"/>
      <c r="C532" s="144"/>
      <c r="D532" s="143"/>
      <c r="E532" s="144"/>
      <c r="F532" s="145"/>
      <c r="G532" s="143"/>
      <c r="H532" s="144"/>
      <c r="I532" s="151"/>
      <c r="J532" s="152"/>
    </row>
    <row r="533" spans="1:10" s="139" customFormat="1" x14ac:dyDescent="0.2">
      <c r="A533" s="159" t="s">
        <v>93</v>
      </c>
      <c r="B533" s="65"/>
      <c r="C533" s="66"/>
      <c r="D533" s="65"/>
      <c r="E533" s="66"/>
      <c r="F533" s="67"/>
      <c r="G533" s="65"/>
      <c r="H533" s="66"/>
      <c r="I533" s="20"/>
      <c r="J533" s="21"/>
    </row>
    <row r="534" spans="1:10" x14ac:dyDescent="0.2">
      <c r="A534" s="158" t="s">
        <v>530</v>
      </c>
      <c r="B534" s="65">
        <v>0</v>
      </c>
      <c r="C534" s="66">
        <v>3</v>
      </c>
      <c r="D534" s="65">
        <v>3</v>
      </c>
      <c r="E534" s="66">
        <v>6</v>
      </c>
      <c r="F534" s="67"/>
      <c r="G534" s="65">
        <f>B534-C534</f>
        <v>-3</v>
      </c>
      <c r="H534" s="66">
        <f>D534-E534</f>
        <v>-3</v>
      </c>
      <c r="I534" s="20">
        <f>IF(C534=0, "-", IF(G534/C534&lt;10, G534/C534, "&gt;999%"))</f>
        <v>-1</v>
      </c>
      <c r="J534" s="21">
        <f>IF(E534=0, "-", IF(H534/E534&lt;10, H534/E534, "&gt;999%"))</f>
        <v>-0.5</v>
      </c>
    </row>
    <row r="535" spans="1:10" s="160" customFormat="1" x14ac:dyDescent="0.2">
      <c r="A535" s="165" t="s">
        <v>650</v>
      </c>
      <c r="B535" s="166">
        <v>0</v>
      </c>
      <c r="C535" s="167">
        <v>3</v>
      </c>
      <c r="D535" s="166">
        <v>3</v>
      </c>
      <c r="E535" s="167">
        <v>6</v>
      </c>
      <c r="F535" s="168"/>
      <c r="G535" s="166">
        <f>B535-C535</f>
        <v>-3</v>
      </c>
      <c r="H535" s="167">
        <f>D535-E535</f>
        <v>-3</v>
      </c>
      <c r="I535" s="169">
        <f>IF(C535=0, "-", IF(G535/C535&lt;10, G535/C535, "&gt;999%"))</f>
        <v>-1</v>
      </c>
      <c r="J535" s="170">
        <f>IF(E535=0, "-", IF(H535/E535&lt;10, H535/E535, "&gt;999%"))</f>
        <v>-0.5</v>
      </c>
    </row>
    <row r="536" spans="1:10" x14ac:dyDescent="0.2">
      <c r="A536" s="171"/>
      <c r="B536" s="172"/>
      <c r="C536" s="173"/>
      <c r="D536" s="172"/>
      <c r="E536" s="173"/>
      <c r="F536" s="174"/>
      <c r="G536" s="172"/>
      <c r="H536" s="173"/>
      <c r="I536" s="175"/>
      <c r="J536" s="176"/>
    </row>
    <row r="537" spans="1:10" x14ac:dyDescent="0.2">
      <c r="A537" s="27" t="s">
        <v>16</v>
      </c>
      <c r="B537" s="71">
        <f>SUM(B7:B536)/2</f>
        <v>10016</v>
      </c>
      <c r="C537" s="77">
        <f>SUM(C7:C536)/2</f>
        <v>9514</v>
      </c>
      <c r="D537" s="71">
        <f>SUM(D7:D536)/2</f>
        <v>26003</v>
      </c>
      <c r="E537" s="77">
        <f>SUM(E7:E536)/2</f>
        <v>26289</v>
      </c>
      <c r="F537" s="73"/>
      <c r="G537" s="71">
        <f>B537-C537</f>
        <v>502</v>
      </c>
      <c r="H537" s="72">
        <f>D537-E537</f>
        <v>-286</v>
      </c>
      <c r="I537" s="37">
        <f>IF(C537=0, 0, G537/C537)</f>
        <v>5.2764347277696029E-2</v>
      </c>
      <c r="J537" s="38">
        <f>IF(E537=0, 0, H537/E537)</f>
        <v>-1.0879074898246415E-2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2" max="16383" man="1"/>
    <brk id="123" max="16383" man="1"/>
    <brk id="183" max="16383" man="1"/>
    <brk id="240" max="16383" man="1"/>
    <brk id="291" max="16383" man="1"/>
    <brk id="348" max="16383" man="1"/>
    <brk id="406" max="16383" man="1"/>
    <brk id="466" max="16383" man="1"/>
    <brk id="5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106</v>
      </c>
      <c r="B7" s="65">
        <v>1952</v>
      </c>
      <c r="C7" s="66">
        <v>1971</v>
      </c>
      <c r="D7" s="65">
        <v>4392</v>
      </c>
      <c r="E7" s="66">
        <v>5344</v>
      </c>
      <c r="F7" s="67"/>
      <c r="G7" s="65">
        <f>B7-C7</f>
        <v>-19</v>
      </c>
      <c r="H7" s="66">
        <f>D7-E7</f>
        <v>-952</v>
      </c>
      <c r="I7" s="28">
        <f>IF(C7=0, "-", IF(G7/C7&lt;10, G7/C7*100, "&gt;999"))</f>
        <v>-0.96397767630644338</v>
      </c>
      <c r="J7" s="29">
        <f>IF(E7=0, "-", IF(H7/E7&lt;10, H7/E7*100, "&gt;999"))</f>
        <v>-17.814371257485028</v>
      </c>
    </row>
    <row r="8" spans="1:10" x14ac:dyDescent="0.2">
      <c r="A8" s="7" t="s">
        <v>115</v>
      </c>
      <c r="B8" s="65">
        <v>4961</v>
      </c>
      <c r="C8" s="66">
        <v>4689</v>
      </c>
      <c r="D8" s="65">
        <v>13720</v>
      </c>
      <c r="E8" s="66">
        <v>13175</v>
      </c>
      <c r="F8" s="67"/>
      <c r="G8" s="65">
        <f>B8-C8</f>
        <v>272</v>
      </c>
      <c r="H8" s="66">
        <f>D8-E8</f>
        <v>545</v>
      </c>
      <c r="I8" s="28">
        <f>IF(C8=0, "-", IF(G8/C8&lt;10, G8/C8*100, "&gt;999"))</f>
        <v>5.8008104073363187</v>
      </c>
      <c r="J8" s="29">
        <f>IF(E8=0, "-", IF(H8/E8&lt;10, H8/E8*100, "&gt;999"))</f>
        <v>4.1366223908918407</v>
      </c>
    </row>
    <row r="9" spans="1:10" x14ac:dyDescent="0.2">
      <c r="A9" s="7" t="s">
        <v>121</v>
      </c>
      <c r="B9" s="65">
        <v>2739</v>
      </c>
      <c r="C9" s="66">
        <v>2449</v>
      </c>
      <c r="D9" s="65">
        <v>6900</v>
      </c>
      <c r="E9" s="66">
        <v>6820</v>
      </c>
      <c r="F9" s="67"/>
      <c r="G9" s="65">
        <f>B9-C9</f>
        <v>290</v>
      </c>
      <c r="H9" s="66">
        <f>D9-E9</f>
        <v>80</v>
      </c>
      <c r="I9" s="28">
        <f>IF(C9=0, "-", IF(G9/C9&lt;10, G9/C9*100, "&gt;999"))</f>
        <v>11.841567986933441</v>
      </c>
      <c r="J9" s="29">
        <f>IF(E9=0, "-", IF(H9/E9&lt;10, H9/E9*100, "&gt;999"))</f>
        <v>1.1730205278592376</v>
      </c>
    </row>
    <row r="10" spans="1:10" x14ac:dyDescent="0.2">
      <c r="A10" s="7" t="s">
        <v>122</v>
      </c>
      <c r="B10" s="65">
        <v>364</v>
      </c>
      <c r="C10" s="66">
        <v>405</v>
      </c>
      <c r="D10" s="65">
        <v>991</v>
      </c>
      <c r="E10" s="66">
        <v>950</v>
      </c>
      <c r="F10" s="67"/>
      <c r="G10" s="65">
        <f>B10-C10</f>
        <v>-41</v>
      </c>
      <c r="H10" s="66">
        <f>D10-E10</f>
        <v>41</v>
      </c>
      <c r="I10" s="28">
        <f>IF(C10=0, "-", IF(G10/C10&lt;10, G10/C10*100, "&gt;999"))</f>
        <v>-10.123456790123457</v>
      </c>
      <c r="J10" s="29">
        <f>IF(E10=0, "-", IF(H10/E10&lt;10, H10/E10*100, "&gt;999"))</f>
        <v>4.3157894736842106</v>
      </c>
    </row>
    <row r="11" spans="1:10" s="43" customFormat="1" x14ac:dyDescent="0.2">
      <c r="A11" s="27" t="s">
        <v>0</v>
      </c>
      <c r="B11" s="71">
        <f>SUM(B7:B10)</f>
        <v>10016</v>
      </c>
      <c r="C11" s="72">
        <f>SUM(C7:C10)</f>
        <v>9514</v>
      </c>
      <c r="D11" s="71">
        <f>SUM(D7:D10)</f>
        <v>26003</v>
      </c>
      <c r="E11" s="72">
        <f>SUM(E7:E10)</f>
        <v>26289</v>
      </c>
      <c r="F11" s="73"/>
      <c r="G11" s="71">
        <f>B11-C11</f>
        <v>502</v>
      </c>
      <c r="H11" s="72">
        <f>D11-E11</f>
        <v>-286</v>
      </c>
      <c r="I11" s="44">
        <f>IF(C11=0, 0, G11/C11*100)</f>
        <v>5.2764347277696029</v>
      </c>
      <c r="J11" s="45">
        <f>IF(E11=0, 0, H11/E11*100)</f>
        <v>-1.0879074898246415</v>
      </c>
    </row>
    <row r="13" spans="1:10" x14ac:dyDescent="0.2">
      <c r="A13" s="3"/>
      <c r="B13" s="196" t="s">
        <v>1</v>
      </c>
      <c r="C13" s="197"/>
      <c r="D13" s="196" t="s">
        <v>2</v>
      </c>
      <c r="E13" s="197"/>
      <c r="F13" s="59"/>
      <c r="G13" s="196" t="s">
        <v>3</v>
      </c>
      <c r="H13" s="200"/>
      <c r="I13" s="200"/>
      <c r="J13" s="197"/>
    </row>
    <row r="14" spans="1:10" x14ac:dyDescent="0.2">
      <c r="A14" s="7" t="s">
        <v>107</v>
      </c>
      <c r="B14" s="65">
        <v>48</v>
      </c>
      <c r="C14" s="66">
        <v>107</v>
      </c>
      <c r="D14" s="65">
        <v>165</v>
      </c>
      <c r="E14" s="66">
        <v>381</v>
      </c>
      <c r="F14" s="67"/>
      <c r="G14" s="65">
        <f t="shared" ref="G14:G34" si="0">B14-C14</f>
        <v>-59</v>
      </c>
      <c r="H14" s="66">
        <f t="shared" ref="H14:H34" si="1">D14-E14</f>
        <v>-216</v>
      </c>
      <c r="I14" s="28">
        <f t="shared" ref="I14:I33" si="2">IF(C14=0, "-", IF(G14/C14&lt;10, G14/C14*100, "&gt;999"))</f>
        <v>-55.140186915887845</v>
      </c>
      <c r="J14" s="29">
        <f t="shared" ref="J14:J33" si="3">IF(E14=0, "-", IF(H14/E14&lt;10, H14/E14*100, "&gt;999"))</f>
        <v>-56.69291338582677</v>
      </c>
    </row>
    <row r="15" spans="1:10" x14ac:dyDescent="0.2">
      <c r="A15" s="7" t="s">
        <v>108</v>
      </c>
      <c r="B15" s="65">
        <v>478</v>
      </c>
      <c r="C15" s="66">
        <v>459</v>
      </c>
      <c r="D15" s="65">
        <v>1078</v>
      </c>
      <c r="E15" s="66">
        <v>1256</v>
      </c>
      <c r="F15" s="67"/>
      <c r="G15" s="65">
        <f t="shared" si="0"/>
        <v>19</v>
      </c>
      <c r="H15" s="66">
        <f t="shared" si="1"/>
        <v>-178</v>
      </c>
      <c r="I15" s="28">
        <f t="shared" si="2"/>
        <v>4.1394335511982572</v>
      </c>
      <c r="J15" s="29">
        <f t="shared" si="3"/>
        <v>-14.171974522292993</v>
      </c>
    </row>
    <row r="16" spans="1:10" x14ac:dyDescent="0.2">
      <c r="A16" s="7" t="s">
        <v>109</v>
      </c>
      <c r="B16" s="65">
        <v>689</v>
      </c>
      <c r="C16" s="66">
        <v>993</v>
      </c>
      <c r="D16" s="65">
        <v>1765</v>
      </c>
      <c r="E16" s="66">
        <v>2704</v>
      </c>
      <c r="F16" s="67"/>
      <c r="G16" s="65">
        <f t="shared" si="0"/>
        <v>-304</v>
      </c>
      <c r="H16" s="66">
        <f t="shared" si="1"/>
        <v>-939</v>
      </c>
      <c r="I16" s="28">
        <f t="shared" si="2"/>
        <v>-30.614300100704934</v>
      </c>
      <c r="J16" s="29">
        <f t="shared" si="3"/>
        <v>-34.726331360946745</v>
      </c>
    </row>
    <row r="17" spans="1:10" x14ac:dyDescent="0.2">
      <c r="A17" s="7" t="s">
        <v>110</v>
      </c>
      <c r="B17" s="65">
        <v>537</v>
      </c>
      <c r="C17" s="66">
        <v>198</v>
      </c>
      <c r="D17" s="65">
        <v>896</v>
      </c>
      <c r="E17" s="66">
        <v>521</v>
      </c>
      <c r="F17" s="67"/>
      <c r="G17" s="65">
        <f t="shared" si="0"/>
        <v>339</v>
      </c>
      <c r="H17" s="66">
        <f t="shared" si="1"/>
        <v>375</v>
      </c>
      <c r="I17" s="28">
        <f t="shared" si="2"/>
        <v>171.21212121212122</v>
      </c>
      <c r="J17" s="29">
        <f t="shared" si="3"/>
        <v>71.976967370441457</v>
      </c>
    </row>
    <row r="18" spans="1:10" x14ac:dyDescent="0.2">
      <c r="A18" s="7" t="s">
        <v>111</v>
      </c>
      <c r="B18" s="65">
        <v>43</v>
      </c>
      <c r="C18" s="66">
        <v>60</v>
      </c>
      <c r="D18" s="65">
        <v>135</v>
      </c>
      <c r="E18" s="66">
        <v>114</v>
      </c>
      <c r="F18" s="67"/>
      <c r="G18" s="65">
        <f t="shared" si="0"/>
        <v>-17</v>
      </c>
      <c r="H18" s="66">
        <f t="shared" si="1"/>
        <v>21</v>
      </c>
      <c r="I18" s="28">
        <f t="shared" si="2"/>
        <v>-28.333333333333332</v>
      </c>
      <c r="J18" s="29">
        <f t="shared" si="3"/>
        <v>18.421052631578945</v>
      </c>
    </row>
    <row r="19" spans="1:10" x14ac:dyDescent="0.2">
      <c r="A19" s="7" t="s">
        <v>112</v>
      </c>
      <c r="B19" s="65">
        <v>7</v>
      </c>
      <c r="C19" s="66">
        <v>4</v>
      </c>
      <c r="D19" s="65">
        <v>14</v>
      </c>
      <c r="E19" s="66">
        <v>12</v>
      </c>
      <c r="F19" s="67"/>
      <c r="G19" s="65">
        <f t="shared" si="0"/>
        <v>3</v>
      </c>
      <c r="H19" s="66">
        <f t="shared" si="1"/>
        <v>2</v>
      </c>
      <c r="I19" s="28">
        <f t="shared" si="2"/>
        <v>75</v>
      </c>
      <c r="J19" s="29">
        <f t="shared" si="3"/>
        <v>16.666666666666664</v>
      </c>
    </row>
    <row r="20" spans="1:10" x14ac:dyDescent="0.2">
      <c r="A20" s="7" t="s">
        <v>113</v>
      </c>
      <c r="B20" s="65">
        <v>100</v>
      </c>
      <c r="C20" s="66">
        <v>81</v>
      </c>
      <c r="D20" s="65">
        <v>214</v>
      </c>
      <c r="E20" s="66">
        <v>185</v>
      </c>
      <c r="F20" s="67"/>
      <c r="G20" s="65">
        <f t="shared" si="0"/>
        <v>19</v>
      </c>
      <c r="H20" s="66">
        <f t="shared" si="1"/>
        <v>29</v>
      </c>
      <c r="I20" s="28">
        <f t="shared" si="2"/>
        <v>23.456790123456788</v>
      </c>
      <c r="J20" s="29">
        <f t="shared" si="3"/>
        <v>15.675675675675677</v>
      </c>
    </row>
    <row r="21" spans="1:10" x14ac:dyDescent="0.2">
      <c r="A21" s="7" t="s">
        <v>114</v>
      </c>
      <c r="B21" s="65">
        <v>50</v>
      </c>
      <c r="C21" s="66">
        <v>69</v>
      </c>
      <c r="D21" s="65">
        <v>125</v>
      </c>
      <c r="E21" s="66">
        <v>171</v>
      </c>
      <c r="F21" s="67"/>
      <c r="G21" s="65">
        <f t="shared" si="0"/>
        <v>-19</v>
      </c>
      <c r="H21" s="66">
        <f t="shared" si="1"/>
        <v>-46</v>
      </c>
      <c r="I21" s="28">
        <f t="shared" si="2"/>
        <v>-27.536231884057973</v>
      </c>
      <c r="J21" s="29">
        <f t="shared" si="3"/>
        <v>-26.900584795321635</v>
      </c>
    </row>
    <row r="22" spans="1:10" x14ac:dyDescent="0.2">
      <c r="A22" s="142" t="s">
        <v>116</v>
      </c>
      <c r="B22" s="143">
        <v>494</v>
      </c>
      <c r="C22" s="144">
        <v>446</v>
      </c>
      <c r="D22" s="143">
        <v>1431</v>
      </c>
      <c r="E22" s="144">
        <v>1130</v>
      </c>
      <c r="F22" s="145"/>
      <c r="G22" s="143">
        <f t="shared" si="0"/>
        <v>48</v>
      </c>
      <c r="H22" s="144">
        <f t="shared" si="1"/>
        <v>301</v>
      </c>
      <c r="I22" s="146">
        <f t="shared" si="2"/>
        <v>10.762331838565023</v>
      </c>
      <c r="J22" s="147">
        <f t="shared" si="3"/>
        <v>26.63716814159292</v>
      </c>
    </row>
    <row r="23" spans="1:10" x14ac:dyDescent="0.2">
      <c r="A23" s="7" t="s">
        <v>117</v>
      </c>
      <c r="B23" s="65">
        <v>1038</v>
      </c>
      <c r="C23" s="66">
        <v>1152</v>
      </c>
      <c r="D23" s="65">
        <v>3333</v>
      </c>
      <c r="E23" s="66">
        <v>3481</v>
      </c>
      <c r="F23" s="67"/>
      <c r="G23" s="65">
        <f t="shared" si="0"/>
        <v>-114</v>
      </c>
      <c r="H23" s="66">
        <f t="shared" si="1"/>
        <v>-148</v>
      </c>
      <c r="I23" s="28">
        <f t="shared" si="2"/>
        <v>-9.8958333333333321</v>
      </c>
      <c r="J23" s="29">
        <f t="shared" si="3"/>
        <v>-4.2516518241884516</v>
      </c>
    </row>
    <row r="24" spans="1:10" x14ac:dyDescent="0.2">
      <c r="A24" s="7" t="s">
        <v>118</v>
      </c>
      <c r="B24" s="65">
        <v>1960</v>
      </c>
      <c r="C24" s="66">
        <v>1593</v>
      </c>
      <c r="D24" s="65">
        <v>5008</v>
      </c>
      <c r="E24" s="66">
        <v>4470</v>
      </c>
      <c r="F24" s="67"/>
      <c r="G24" s="65">
        <f t="shared" si="0"/>
        <v>367</v>
      </c>
      <c r="H24" s="66">
        <f t="shared" si="1"/>
        <v>538</v>
      </c>
      <c r="I24" s="28">
        <f t="shared" si="2"/>
        <v>23.038292529817952</v>
      </c>
      <c r="J24" s="29">
        <f t="shared" si="3"/>
        <v>12.035794183445191</v>
      </c>
    </row>
    <row r="25" spans="1:10" x14ac:dyDescent="0.2">
      <c r="A25" s="7" t="s">
        <v>119</v>
      </c>
      <c r="B25" s="65">
        <v>1164</v>
      </c>
      <c r="C25" s="66">
        <v>1080</v>
      </c>
      <c r="D25" s="65">
        <v>3305</v>
      </c>
      <c r="E25" s="66">
        <v>2994</v>
      </c>
      <c r="F25" s="67"/>
      <c r="G25" s="65">
        <f t="shared" si="0"/>
        <v>84</v>
      </c>
      <c r="H25" s="66">
        <f t="shared" si="1"/>
        <v>311</v>
      </c>
      <c r="I25" s="28">
        <f t="shared" si="2"/>
        <v>7.7777777777777777</v>
      </c>
      <c r="J25" s="29">
        <f t="shared" si="3"/>
        <v>10.3874415497662</v>
      </c>
    </row>
    <row r="26" spans="1:10" x14ac:dyDescent="0.2">
      <c r="A26" s="7" t="s">
        <v>120</v>
      </c>
      <c r="B26" s="65">
        <v>305</v>
      </c>
      <c r="C26" s="66">
        <v>418</v>
      </c>
      <c r="D26" s="65">
        <v>643</v>
      </c>
      <c r="E26" s="66">
        <v>1100</v>
      </c>
      <c r="F26" s="67"/>
      <c r="G26" s="65">
        <f t="shared" si="0"/>
        <v>-113</v>
      </c>
      <c r="H26" s="66">
        <f t="shared" si="1"/>
        <v>-457</v>
      </c>
      <c r="I26" s="28">
        <f t="shared" si="2"/>
        <v>-27.033492822966508</v>
      </c>
      <c r="J26" s="29">
        <f t="shared" si="3"/>
        <v>-41.545454545454547</v>
      </c>
    </row>
    <row r="27" spans="1:10" x14ac:dyDescent="0.2">
      <c r="A27" s="142" t="s">
        <v>123</v>
      </c>
      <c r="B27" s="143">
        <v>77</v>
      </c>
      <c r="C27" s="144">
        <v>61</v>
      </c>
      <c r="D27" s="143">
        <v>208</v>
      </c>
      <c r="E27" s="144">
        <v>173</v>
      </c>
      <c r="F27" s="145"/>
      <c r="G27" s="143">
        <f t="shared" si="0"/>
        <v>16</v>
      </c>
      <c r="H27" s="144">
        <f t="shared" si="1"/>
        <v>35</v>
      </c>
      <c r="I27" s="146">
        <f t="shared" si="2"/>
        <v>26.229508196721312</v>
      </c>
      <c r="J27" s="147">
        <f t="shared" si="3"/>
        <v>20.23121387283237</v>
      </c>
    </row>
    <row r="28" spans="1:10" x14ac:dyDescent="0.2">
      <c r="A28" s="7" t="s">
        <v>124</v>
      </c>
      <c r="B28" s="65">
        <v>5</v>
      </c>
      <c r="C28" s="66">
        <v>2</v>
      </c>
      <c r="D28" s="65">
        <v>12</v>
      </c>
      <c r="E28" s="66">
        <v>14</v>
      </c>
      <c r="F28" s="67"/>
      <c r="G28" s="65">
        <f t="shared" si="0"/>
        <v>3</v>
      </c>
      <c r="H28" s="66">
        <f t="shared" si="1"/>
        <v>-2</v>
      </c>
      <c r="I28" s="28">
        <f t="shared" si="2"/>
        <v>150</v>
      </c>
      <c r="J28" s="29">
        <f t="shared" si="3"/>
        <v>-14.285714285714285</v>
      </c>
    </row>
    <row r="29" spans="1:10" x14ac:dyDescent="0.2">
      <c r="A29" s="7" t="s">
        <v>125</v>
      </c>
      <c r="B29" s="65">
        <v>21</v>
      </c>
      <c r="C29" s="66">
        <v>3</v>
      </c>
      <c r="D29" s="65">
        <v>46</v>
      </c>
      <c r="E29" s="66">
        <v>24</v>
      </c>
      <c r="F29" s="67"/>
      <c r="G29" s="65">
        <f t="shared" si="0"/>
        <v>18</v>
      </c>
      <c r="H29" s="66">
        <f t="shared" si="1"/>
        <v>22</v>
      </c>
      <c r="I29" s="28">
        <f t="shared" si="2"/>
        <v>600</v>
      </c>
      <c r="J29" s="29">
        <f t="shared" si="3"/>
        <v>91.666666666666657</v>
      </c>
    </row>
    <row r="30" spans="1:10" x14ac:dyDescent="0.2">
      <c r="A30" s="7" t="s">
        <v>126</v>
      </c>
      <c r="B30" s="65">
        <v>131</v>
      </c>
      <c r="C30" s="66">
        <v>145</v>
      </c>
      <c r="D30" s="65">
        <v>366</v>
      </c>
      <c r="E30" s="66">
        <v>425</v>
      </c>
      <c r="F30" s="67"/>
      <c r="G30" s="65">
        <f t="shared" si="0"/>
        <v>-14</v>
      </c>
      <c r="H30" s="66">
        <f t="shared" si="1"/>
        <v>-59</v>
      </c>
      <c r="I30" s="28">
        <f t="shared" si="2"/>
        <v>-9.6551724137931032</v>
      </c>
      <c r="J30" s="29">
        <f t="shared" si="3"/>
        <v>-13.882352941176471</v>
      </c>
    </row>
    <row r="31" spans="1:10" x14ac:dyDescent="0.2">
      <c r="A31" s="7" t="s">
        <v>127</v>
      </c>
      <c r="B31" s="65">
        <v>252</v>
      </c>
      <c r="C31" s="66">
        <v>250</v>
      </c>
      <c r="D31" s="65">
        <v>694</v>
      </c>
      <c r="E31" s="66">
        <v>657</v>
      </c>
      <c r="F31" s="67"/>
      <c r="G31" s="65">
        <f t="shared" si="0"/>
        <v>2</v>
      </c>
      <c r="H31" s="66">
        <f t="shared" si="1"/>
        <v>37</v>
      </c>
      <c r="I31" s="28">
        <f t="shared" si="2"/>
        <v>0.8</v>
      </c>
      <c r="J31" s="29">
        <f t="shared" si="3"/>
        <v>5.6316590563165905</v>
      </c>
    </row>
    <row r="32" spans="1:10" x14ac:dyDescent="0.2">
      <c r="A32" s="7" t="s">
        <v>128</v>
      </c>
      <c r="B32" s="65">
        <v>2253</v>
      </c>
      <c r="C32" s="66">
        <v>1988</v>
      </c>
      <c r="D32" s="65">
        <v>5574</v>
      </c>
      <c r="E32" s="66">
        <v>5527</v>
      </c>
      <c r="F32" s="67"/>
      <c r="G32" s="65">
        <f t="shared" si="0"/>
        <v>265</v>
      </c>
      <c r="H32" s="66">
        <f t="shared" si="1"/>
        <v>47</v>
      </c>
      <c r="I32" s="28">
        <f t="shared" si="2"/>
        <v>13.329979879275655</v>
      </c>
      <c r="J32" s="29">
        <f t="shared" si="3"/>
        <v>0.85037090645920033</v>
      </c>
    </row>
    <row r="33" spans="1:10" x14ac:dyDescent="0.2">
      <c r="A33" s="142" t="s">
        <v>122</v>
      </c>
      <c r="B33" s="143">
        <v>364</v>
      </c>
      <c r="C33" s="144">
        <v>405</v>
      </c>
      <c r="D33" s="143">
        <v>991</v>
      </c>
      <c r="E33" s="144">
        <v>950</v>
      </c>
      <c r="F33" s="145"/>
      <c r="G33" s="143">
        <f t="shared" si="0"/>
        <v>-41</v>
      </c>
      <c r="H33" s="144">
        <f t="shared" si="1"/>
        <v>41</v>
      </c>
      <c r="I33" s="146">
        <f t="shared" si="2"/>
        <v>-10.123456790123457</v>
      </c>
      <c r="J33" s="147">
        <f t="shared" si="3"/>
        <v>4.3157894736842106</v>
      </c>
    </row>
    <row r="34" spans="1:10" s="43" customFormat="1" x14ac:dyDescent="0.2">
      <c r="A34" s="27" t="s">
        <v>0</v>
      </c>
      <c r="B34" s="71">
        <f>SUM(B14:B33)</f>
        <v>10016</v>
      </c>
      <c r="C34" s="72">
        <f>SUM(C14:C33)</f>
        <v>9514</v>
      </c>
      <c r="D34" s="71">
        <f>SUM(D14:D33)</f>
        <v>26003</v>
      </c>
      <c r="E34" s="72">
        <f>SUM(E14:E33)</f>
        <v>26289</v>
      </c>
      <c r="F34" s="73"/>
      <c r="G34" s="71">
        <f t="shared" si="0"/>
        <v>502</v>
      </c>
      <c r="H34" s="72">
        <f t="shared" si="1"/>
        <v>-286</v>
      </c>
      <c r="I34" s="44">
        <f>IF(C34=0, 0, G34/C34*100)</f>
        <v>5.2764347277696029</v>
      </c>
      <c r="J34" s="45">
        <f>IF(E34=0, 0, H34/E34*100)</f>
        <v>-1.0879074898246415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106</v>
      </c>
      <c r="B39" s="30">
        <f>$B$7/$B$11*100</f>
        <v>19.488817891373802</v>
      </c>
      <c r="C39" s="31">
        <f>$C$7/$C$11*100</f>
        <v>20.716838343493798</v>
      </c>
      <c r="D39" s="30">
        <f>$D$7/$D$11*100</f>
        <v>16.890358804753298</v>
      </c>
      <c r="E39" s="31">
        <f>$E$7/$E$11*100</f>
        <v>20.327893795884211</v>
      </c>
      <c r="F39" s="32"/>
      <c r="G39" s="30">
        <f>B39-C39</f>
        <v>-1.2280204521199956</v>
      </c>
      <c r="H39" s="31">
        <f>D39-E39</f>
        <v>-3.4375349911309137</v>
      </c>
    </row>
    <row r="40" spans="1:10" x14ac:dyDescent="0.2">
      <c r="A40" s="7" t="s">
        <v>115</v>
      </c>
      <c r="B40" s="30">
        <f>$B$8/$B$11*100</f>
        <v>49.530750798722046</v>
      </c>
      <c r="C40" s="31">
        <f>$C$8/$C$11*100</f>
        <v>49.285263821736386</v>
      </c>
      <c r="D40" s="30">
        <f>$D$8/$D$11*100</f>
        <v>52.763142714302191</v>
      </c>
      <c r="E40" s="31">
        <f>$E$8/$E$11*100</f>
        <v>50.11601810643235</v>
      </c>
      <c r="F40" s="32"/>
      <c r="G40" s="30">
        <f>B40-C40</f>
        <v>0.24548697698566002</v>
      </c>
      <c r="H40" s="31">
        <f>D40-E40</f>
        <v>2.6471246078698414</v>
      </c>
    </row>
    <row r="41" spans="1:10" x14ac:dyDescent="0.2">
      <c r="A41" s="7" t="s">
        <v>121</v>
      </c>
      <c r="B41" s="30">
        <f>$B$9/$B$11*100</f>
        <v>27.346246006389773</v>
      </c>
      <c r="C41" s="31">
        <f>$C$9/$C$11*100</f>
        <v>25.741013243640946</v>
      </c>
      <c r="D41" s="30">
        <f>$D$9/$D$11*100</f>
        <v>26.535399761565976</v>
      </c>
      <c r="E41" s="31">
        <f>$E$9/$E$11*100</f>
        <v>25.942409372741448</v>
      </c>
      <c r="F41" s="32"/>
      <c r="G41" s="30">
        <f>B41-C41</f>
        <v>1.6052327627488268</v>
      </c>
      <c r="H41" s="31">
        <f>D41-E41</f>
        <v>0.59299038882452848</v>
      </c>
    </row>
    <row r="42" spans="1:10" x14ac:dyDescent="0.2">
      <c r="A42" s="7" t="s">
        <v>122</v>
      </c>
      <c r="B42" s="30">
        <f>$B$10/$B$11*100</f>
        <v>3.6341853035143772</v>
      </c>
      <c r="C42" s="31">
        <f>$C$10/$C$11*100</f>
        <v>4.2568845911288626</v>
      </c>
      <c r="D42" s="30">
        <f>$D$10/$D$11*100</f>
        <v>3.8110987193785335</v>
      </c>
      <c r="E42" s="31">
        <f>$E$10/$E$11*100</f>
        <v>3.613678724941991</v>
      </c>
      <c r="F42" s="32"/>
      <c r="G42" s="30">
        <f>B42-C42</f>
        <v>-0.62269928761448545</v>
      </c>
      <c r="H42" s="31">
        <f>D42-E42</f>
        <v>0.19741999443654246</v>
      </c>
    </row>
    <row r="43" spans="1:10" s="43" customFormat="1" x14ac:dyDescent="0.2">
      <c r="A43" s="27" t="s">
        <v>0</v>
      </c>
      <c r="B43" s="46">
        <f>SUM(B39:B42)</f>
        <v>100</v>
      </c>
      <c r="C43" s="47">
        <f>SUM(C39:C42)</f>
        <v>100</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107</v>
      </c>
      <c r="B46" s="30">
        <f>$B$14/$B$34*100</f>
        <v>0.47923322683706071</v>
      </c>
      <c r="C46" s="31">
        <f>$C$14/$C$34*100</f>
        <v>1.1246583981500946</v>
      </c>
      <c r="D46" s="30">
        <f>$D$14/$D$34*100</f>
        <v>0.63454216821136022</v>
      </c>
      <c r="E46" s="31">
        <f>$E$14/$E$34*100</f>
        <v>1.4492753623188406</v>
      </c>
      <c r="F46" s="32"/>
      <c r="G46" s="30">
        <f t="shared" ref="G46:G66" si="4">B46-C46</f>
        <v>-0.6454251713130339</v>
      </c>
      <c r="H46" s="31">
        <f t="shared" ref="H46:H66" si="5">D46-E46</f>
        <v>-0.81473319410748035</v>
      </c>
    </row>
    <row r="47" spans="1:10" x14ac:dyDescent="0.2">
      <c r="A47" s="7" t="s">
        <v>108</v>
      </c>
      <c r="B47" s="30">
        <f>$B$15/$B$34*100</f>
        <v>4.7723642172523961</v>
      </c>
      <c r="C47" s="31">
        <f>$C$15/$C$34*100</f>
        <v>4.8244692032793779</v>
      </c>
      <c r="D47" s="30">
        <f>$D$15/$D$34*100</f>
        <v>4.1456754989808866</v>
      </c>
      <c r="E47" s="31">
        <f>$E$15/$E$34*100</f>
        <v>4.7776636616075168</v>
      </c>
      <c r="F47" s="32"/>
      <c r="G47" s="30">
        <f t="shared" si="4"/>
        <v>-5.210498602698177E-2</v>
      </c>
      <c r="H47" s="31">
        <f t="shared" si="5"/>
        <v>-0.63198816262663016</v>
      </c>
    </row>
    <row r="48" spans="1:10" x14ac:dyDescent="0.2">
      <c r="A48" s="7" t="s">
        <v>109</v>
      </c>
      <c r="B48" s="30">
        <f>$B$16/$B$34*100</f>
        <v>6.8789936102236426</v>
      </c>
      <c r="C48" s="31">
        <f>$C$16/$C$34*100</f>
        <v>10.437250367878915</v>
      </c>
      <c r="D48" s="30">
        <f>$D$16/$D$34*100</f>
        <v>6.787678344806368</v>
      </c>
      <c r="E48" s="31">
        <f>$E$16/$E$34*100</f>
        <v>10.285670812887519</v>
      </c>
      <c r="F48" s="32"/>
      <c r="G48" s="30">
        <f t="shared" si="4"/>
        <v>-3.5582567576552728</v>
      </c>
      <c r="H48" s="31">
        <f t="shared" si="5"/>
        <v>-3.4979924680811507</v>
      </c>
    </row>
    <row r="49" spans="1:8" x14ac:dyDescent="0.2">
      <c r="A49" s="7" t="s">
        <v>110</v>
      </c>
      <c r="B49" s="30">
        <f>$B$17/$B$34*100</f>
        <v>5.3614217252396168</v>
      </c>
      <c r="C49" s="31">
        <f>$C$17/$C$34*100</f>
        <v>2.0811435778852219</v>
      </c>
      <c r="D49" s="30">
        <f>$D$17/$D$34*100</f>
        <v>3.4457562588932045</v>
      </c>
      <c r="E49" s="31">
        <f>$E$17/$E$34*100</f>
        <v>1.9818174902050285</v>
      </c>
      <c r="F49" s="32"/>
      <c r="G49" s="30">
        <f t="shared" si="4"/>
        <v>3.2802781473543949</v>
      </c>
      <c r="H49" s="31">
        <f t="shared" si="5"/>
        <v>1.463938768688176</v>
      </c>
    </row>
    <row r="50" spans="1:8" x14ac:dyDescent="0.2">
      <c r="A50" s="7" t="s">
        <v>111</v>
      </c>
      <c r="B50" s="30">
        <f>$B$18/$B$34*100</f>
        <v>0.42931309904153359</v>
      </c>
      <c r="C50" s="31">
        <f>$C$18/$C$34*100</f>
        <v>0.63064956905612779</v>
      </c>
      <c r="D50" s="30">
        <f>$D$18/$D$34*100</f>
        <v>0.51917086490020381</v>
      </c>
      <c r="E50" s="31">
        <f>$E$18/$E$34*100</f>
        <v>0.43364144699303891</v>
      </c>
      <c r="F50" s="32"/>
      <c r="G50" s="30">
        <f t="shared" si="4"/>
        <v>-0.2013364700145942</v>
      </c>
      <c r="H50" s="31">
        <f t="shared" si="5"/>
        <v>8.5529417907164895E-2</v>
      </c>
    </row>
    <row r="51" spans="1:8" x14ac:dyDescent="0.2">
      <c r="A51" s="7" t="s">
        <v>112</v>
      </c>
      <c r="B51" s="30">
        <f>$B$19/$B$34*100</f>
        <v>6.9888178913738011E-2</v>
      </c>
      <c r="C51" s="31">
        <f>$C$19/$C$34*100</f>
        <v>4.2043304603741859E-2</v>
      </c>
      <c r="D51" s="30">
        <f>$D$19/$D$34*100</f>
        <v>5.383994154520632E-2</v>
      </c>
      <c r="E51" s="31">
        <f>$E$19/$E$34*100</f>
        <v>4.5646468104530408E-2</v>
      </c>
      <c r="F51" s="32"/>
      <c r="G51" s="30">
        <f t="shared" si="4"/>
        <v>2.7844874309996152E-2</v>
      </c>
      <c r="H51" s="31">
        <f t="shared" si="5"/>
        <v>8.1934734406759122E-3</v>
      </c>
    </row>
    <row r="52" spans="1:8" x14ac:dyDescent="0.2">
      <c r="A52" s="7" t="s">
        <v>113</v>
      </c>
      <c r="B52" s="30">
        <f>$B$20/$B$34*100</f>
        <v>0.99840255591054305</v>
      </c>
      <c r="C52" s="31">
        <f>$C$20/$C$34*100</f>
        <v>0.85137691822577255</v>
      </c>
      <c r="D52" s="30">
        <f>$D$20/$D$34*100</f>
        <v>0.82298196361958231</v>
      </c>
      <c r="E52" s="31">
        <f>$E$20/$E$34*100</f>
        <v>0.70371638327817709</v>
      </c>
      <c r="F52" s="32"/>
      <c r="G52" s="30">
        <f t="shared" si="4"/>
        <v>0.1470256376847705</v>
      </c>
      <c r="H52" s="31">
        <f t="shared" si="5"/>
        <v>0.11926558034140522</v>
      </c>
    </row>
    <row r="53" spans="1:8" x14ac:dyDescent="0.2">
      <c r="A53" s="7" t="s">
        <v>114</v>
      </c>
      <c r="B53" s="30">
        <f>$B$21/$B$34*100</f>
        <v>0.49920127795527153</v>
      </c>
      <c r="C53" s="31">
        <f>$C$21/$C$34*100</f>
        <v>0.72524700441454704</v>
      </c>
      <c r="D53" s="30">
        <f>$D$21/$D$34*100</f>
        <v>0.48071376379648506</v>
      </c>
      <c r="E53" s="31">
        <f>$E$21/$E$34*100</f>
        <v>0.65046217048955846</v>
      </c>
      <c r="F53" s="32"/>
      <c r="G53" s="30">
        <f t="shared" si="4"/>
        <v>-0.22604572645927551</v>
      </c>
      <c r="H53" s="31">
        <f t="shared" si="5"/>
        <v>-0.16974840669307339</v>
      </c>
    </row>
    <row r="54" spans="1:8" x14ac:dyDescent="0.2">
      <c r="A54" s="142" t="s">
        <v>116</v>
      </c>
      <c r="B54" s="148">
        <f>$B$22/$B$34*100</f>
        <v>4.9321086261980831</v>
      </c>
      <c r="C54" s="149">
        <f>$C$22/$C$34*100</f>
        <v>4.6878284633172163</v>
      </c>
      <c r="D54" s="148">
        <f>$D$22/$D$34*100</f>
        <v>5.50321116794216</v>
      </c>
      <c r="E54" s="149">
        <f>$E$22/$E$34*100</f>
        <v>4.2983757465099472</v>
      </c>
      <c r="F54" s="150"/>
      <c r="G54" s="148">
        <f t="shared" si="4"/>
        <v>0.24428016288086685</v>
      </c>
      <c r="H54" s="149">
        <f t="shared" si="5"/>
        <v>1.2048354214322128</v>
      </c>
    </row>
    <row r="55" spans="1:8" x14ac:dyDescent="0.2">
      <c r="A55" s="7" t="s">
        <v>117</v>
      </c>
      <c r="B55" s="30">
        <f>$B$23/$B$34*100</f>
        <v>10.363418530351437</v>
      </c>
      <c r="C55" s="31">
        <f>$C$23/$C$34*100</f>
        <v>12.108471725877653</v>
      </c>
      <c r="D55" s="30">
        <f>$D$23/$D$34*100</f>
        <v>12.817751797869475</v>
      </c>
      <c r="E55" s="31">
        <f>$E$23/$E$34*100</f>
        <v>13.241279622655863</v>
      </c>
      <c r="F55" s="32"/>
      <c r="G55" s="30">
        <f t="shared" si="4"/>
        <v>-1.7450531955262161</v>
      </c>
      <c r="H55" s="31">
        <f t="shared" si="5"/>
        <v>-0.42352782478638851</v>
      </c>
    </row>
    <row r="56" spans="1:8" x14ac:dyDescent="0.2">
      <c r="A56" s="7" t="s">
        <v>118</v>
      </c>
      <c r="B56" s="30">
        <f>$B$24/$B$34*100</f>
        <v>19.568690095846645</v>
      </c>
      <c r="C56" s="31">
        <f>$C$24/$C$34*100</f>
        <v>16.743746058440191</v>
      </c>
      <c r="D56" s="30">
        <f>$D$24/$D$34*100</f>
        <v>19.259316232742378</v>
      </c>
      <c r="E56" s="31">
        <f>$E$24/$E$34*100</f>
        <v>17.003309368937579</v>
      </c>
      <c r="F56" s="32"/>
      <c r="G56" s="30">
        <f t="shared" si="4"/>
        <v>2.8249440374064534</v>
      </c>
      <c r="H56" s="31">
        <f t="shared" si="5"/>
        <v>2.2560068638047994</v>
      </c>
    </row>
    <row r="57" spans="1:8" x14ac:dyDescent="0.2">
      <c r="A57" s="7" t="s">
        <v>119</v>
      </c>
      <c r="B57" s="30">
        <f>$B$25/$B$34*100</f>
        <v>11.621405750798722</v>
      </c>
      <c r="C57" s="31">
        <f>$C$25/$C$34*100</f>
        <v>11.3516922430103</v>
      </c>
      <c r="D57" s="30">
        <f>$D$25/$D$34*100</f>
        <v>12.710071914779064</v>
      </c>
      <c r="E57" s="31">
        <f>$E$25/$E$34*100</f>
        <v>11.388793792080337</v>
      </c>
      <c r="F57" s="32"/>
      <c r="G57" s="30">
        <f t="shared" si="4"/>
        <v>0.26971350778842229</v>
      </c>
      <c r="H57" s="31">
        <f t="shared" si="5"/>
        <v>1.3212781226987271</v>
      </c>
    </row>
    <row r="58" spans="1:8" x14ac:dyDescent="0.2">
      <c r="A58" s="7" t="s">
        <v>120</v>
      </c>
      <c r="B58" s="30">
        <f>$B$26/$B$34*100</f>
        <v>3.0451277955271565</v>
      </c>
      <c r="C58" s="31">
        <f>$C$26/$C$34*100</f>
        <v>4.3935253310910234</v>
      </c>
      <c r="D58" s="30">
        <f>$D$26/$D$34*100</f>
        <v>2.4727916009691189</v>
      </c>
      <c r="E58" s="31">
        <f>$E$26/$E$34*100</f>
        <v>4.1842595762486212</v>
      </c>
      <c r="F58" s="32"/>
      <c r="G58" s="30">
        <f t="shared" si="4"/>
        <v>-1.3483975355638669</v>
      </c>
      <c r="H58" s="31">
        <f t="shared" si="5"/>
        <v>-1.7114679752795023</v>
      </c>
    </row>
    <row r="59" spans="1:8" x14ac:dyDescent="0.2">
      <c r="A59" s="142" t="s">
        <v>123</v>
      </c>
      <c r="B59" s="148">
        <f>$B$27/$B$34*100</f>
        <v>0.76876996805111819</v>
      </c>
      <c r="C59" s="149">
        <f>$C$27/$C$34*100</f>
        <v>0.64116039520706325</v>
      </c>
      <c r="D59" s="148">
        <f>$D$27/$D$34*100</f>
        <v>0.79990770295735103</v>
      </c>
      <c r="E59" s="149">
        <f>$E$27/$E$34*100</f>
        <v>0.65806991517364677</v>
      </c>
      <c r="F59" s="150"/>
      <c r="G59" s="148">
        <f t="shared" si="4"/>
        <v>0.12760957284405494</v>
      </c>
      <c r="H59" s="149">
        <f t="shared" si="5"/>
        <v>0.14183778778370426</v>
      </c>
    </row>
    <row r="60" spans="1:8" x14ac:dyDescent="0.2">
      <c r="A60" s="7" t="s">
        <v>124</v>
      </c>
      <c r="B60" s="30">
        <f>$B$28/$B$34*100</f>
        <v>4.9920127795527153E-2</v>
      </c>
      <c r="C60" s="31">
        <f>$C$28/$C$34*100</f>
        <v>2.1021652301870929E-2</v>
      </c>
      <c r="D60" s="30">
        <f>$D$28/$D$34*100</f>
        <v>4.6148521324462559E-2</v>
      </c>
      <c r="E60" s="31">
        <f>$E$28/$E$34*100</f>
        <v>5.3254212788618818E-2</v>
      </c>
      <c r="F60" s="32"/>
      <c r="G60" s="30">
        <f t="shared" si="4"/>
        <v>2.8898475493656223E-2</v>
      </c>
      <c r="H60" s="31">
        <f t="shared" si="5"/>
        <v>-7.1056914641562594E-3</v>
      </c>
    </row>
    <row r="61" spans="1:8" x14ac:dyDescent="0.2">
      <c r="A61" s="7" t="s">
        <v>125</v>
      </c>
      <c r="B61" s="30">
        <f>$B$29/$B$34*100</f>
        <v>0.20966453674121405</v>
      </c>
      <c r="C61" s="31">
        <f>$C$29/$C$34*100</f>
        <v>3.1532478452806392E-2</v>
      </c>
      <c r="D61" s="30">
        <f>$D$29/$D$34*100</f>
        <v>0.17690266507710647</v>
      </c>
      <c r="E61" s="31">
        <f>$E$29/$E$34*100</f>
        <v>9.1292936209060815E-2</v>
      </c>
      <c r="F61" s="32"/>
      <c r="G61" s="30">
        <f t="shared" si="4"/>
        <v>0.17813205828840767</v>
      </c>
      <c r="H61" s="31">
        <f t="shared" si="5"/>
        <v>8.5609728868045659E-2</v>
      </c>
    </row>
    <row r="62" spans="1:8" x14ac:dyDescent="0.2">
      <c r="A62" s="7" t="s">
        <v>126</v>
      </c>
      <c r="B62" s="30">
        <f>$B$30/$B$34*100</f>
        <v>1.3079073482428114</v>
      </c>
      <c r="C62" s="31">
        <f>$C$30/$C$34*100</f>
        <v>1.5240697918856423</v>
      </c>
      <c r="D62" s="30">
        <f>$D$30/$D$34*100</f>
        <v>1.4075299003961081</v>
      </c>
      <c r="E62" s="31">
        <f>$E$30/$E$34*100</f>
        <v>1.6166457453687852</v>
      </c>
      <c r="F62" s="32"/>
      <c r="G62" s="30">
        <f t="shared" si="4"/>
        <v>-0.21616244364283088</v>
      </c>
      <c r="H62" s="31">
        <f t="shared" si="5"/>
        <v>-0.2091158449726771</v>
      </c>
    </row>
    <row r="63" spans="1:8" x14ac:dyDescent="0.2">
      <c r="A63" s="7" t="s">
        <v>127</v>
      </c>
      <c r="B63" s="30">
        <f>$B$31/$B$34*100</f>
        <v>2.5159744408945688</v>
      </c>
      <c r="C63" s="31">
        <f>$C$31/$C$34*100</f>
        <v>2.6277065377338658</v>
      </c>
      <c r="D63" s="30">
        <f>$D$31/$D$34*100</f>
        <v>2.6689228165980849</v>
      </c>
      <c r="E63" s="31">
        <f>$E$31/$E$34*100</f>
        <v>2.49914412872304</v>
      </c>
      <c r="F63" s="32"/>
      <c r="G63" s="30">
        <f t="shared" si="4"/>
        <v>-0.11173209683929697</v>
      </c>
      <c r="H63" s="31">
        <f t="shared" si="5"/>
        <v>0.16977868787504491</v>
      </c>
    </row>
    <row r="64" spans="1:8" x14ac:dyDescent="0.2">
      <c r="A64" s="7" t="s">
        <v>128</v>
      </c>
      <c r="B64" s="30">
        <f>$B$32/$B$34*100</f>
        <v>22.494009584664536</v>
      </c>
      <c r="C64" s="31">
        <f>$C$32/$C$34*100</f>
        <v>20.8955223880597</v>
      </c>
      <c r="D64" s="30">
        <f>$D$32/$D$34*100</f>
        <v>21.435988155212861</v>
      </c>
      <c r="E64" s="31">
        <f>$E$32/$E$34*100</f>
        <v>21.024002434478298</v>
      </c>
      <c r="F64" s="32"/>
      <c r="G64" s="30">
        <f t="shared" si="4"/>
        <v>1.598487196604836</v>
      </c>
      <c r="H64" s="31">
        <f t="shared" si="5"/>
        <v>0.41198572073456319</v>
      </c>
    </row>
    <row r="65" spans="1:8" x14ac:dyDescent="0.2">
      <c r="A65" s="142" t="s">
        <v>122</v>
      </c>
      <c r="B65" s="148">
        <f>$B$33/$B$34*100</f>
        <v>3.6341853035143772</v>
      </c>
      <c r="C65" s="149">
        <f>$C$33/$C$34*100</f>
        <v>4.2568845911288626</v>
      </c>
      <c r="D65" s="148">
        <f>$D$33/$D$34*100</f>
        <v>3.8110987193785335</v>
      </c>
      <c r="E65" s="149">
        <f>$E$33/$E$34*100</f>
        <v>3.613678724941991</v>
      </c>
      <c r="F65" s="150"/>
      <c r="G65" s="148">
        <f t="shared" si="4"/>
        <v>-0.62269928761448545</v>
      </c>
      <c r="H65" s="149">
        <f t="shared" si="5"/>
        <v>0.19741999443654246</v>
      </c>
    </row>
    <row r="66" spans="1:8" s="43" customFormat="1" x14ac:dyDescent="0.2">
      <c r="A66" s="27" t="s">
        <v>0</v>
      </c>
      <c r="B66" s="46">
        <f>SUM(B46:B65)</f>
        <v>99.999999999999986</v>
      </c>
      <c r="C66" s="47">
        <f>SUM(C46:C65)</f>
        <v>100.00000000000001</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0"/>
  <sheetViews>
    <sheetView tabSelected="1"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4</v>
      </c>
      <c r="C6" s="66">
        <v>2</v>
      </c>
      <c r="D6" s="65">
        <v>10</v>
      </c>
      <c r="E6" s="66">
        <v>6</v>
      </c>
      <c r="F6" s="67"/>
      <c r="G6" s="65">
        <f t="shared" ref="G6:G37" si="0">B6-C6</f>
        <v>2</v>
      </c>
      <c r="H6" s="66">
        <f t="shared" ref="H6:H37" si="1">D6-E6</f>
        <v>4</v>
      </c>
      <c r="I6" s="20">
        <f t="shared" ref="I6:I37" si="2">IF(C6=0, "-", IF(G6/C6&lt;10, G6/C6, "&gt;999%"))</f>
        <v>1</v>
      </c>
      <c r="J6" s="21">
        <f t="shared" ref="J6:J37" si="3">IF(E6=0, "-", IF(H6/E6&lt;10, H6/E6, "&gt;999%"))</f>
        <v>0.66666666666666663</v>
      </c>
    </row>
    <row r="7" spans="1:10" x14ac:dyDescent="0.2">
      <c r="A7" s="7" t="s">
        <v>32</v>
      </c>
      <c r="B7" s="65">
        <v>2</v>
      </c>
      <c r="C7" s="66">
        <v>2</v>
      </c>
      <c r="D7" s="65">
        <v>2</v>
      </c>
      <c r="E7" s="66">
        <v>2</v>
      </c>
      <c r="F7" s="67"/>
      <c r="G7" s="65">
        <f t="shared" si="0"/>
        <v>0</v>
      </c>
      <c r="H7" s="66">
        <f t="shared" si="1"/>
        <v>0</v>
      </c>
      <c r="I7" s="20">
        <f t="shared" si="2"/>
        <v>0</v>
      </c>
      <c r="J7" s="21">
        <f t="shared" si="3"/>
        <v>0</v>
      </c>
    </row>
    <row r="8" spans="1:10" x14ac:dyDescent="0.2">
      <c r="A8" s="7" t="s">
        <v>33</v>
      </c>
      <c r="B8" s="65">
        <v>80</v>
      </c>
      <c r="C8" s="66">
        <v>124</v>
      </c>
      <c r="D8" s="65">
        <v>161</v>
      </c>
      <c r="E8" s="66">
        <v>335</v>
      </c>
      <c r="F8" s="67"/>
      <c r="G8" s="65">
        <f t="shared" si="0"/>
        <v>-44</v>
      </c>
      <c r="H8" s="66">
        <f t="shared" si="1"/>
        <v>-174</v>
      </c>
      <c r="I8" s="20">
        <f t="shared" si="2"/>
        <v>-0.35483870967741937</v>
      </c>
      <c r="J8" s="21">
        <f t="shared" si="3"/>
        <v>-0.5194029850746269</v>
      </c>
    </row>
    <row r="9" spans="1:10" x14ac:dyDescent="0.2">
      <c r="A9" s="7" t="s">
        <v>34</v>
      </c>
      <c r="B9" s="65">
        <v>1</v>
      </c>
      <c r="C9" s="66">
        <v>1</v>
      </c>
      <c r="D9" s="65">
        <v>7</v>
      </c>
      <c r="E9" s="66">
        <v>5</v>
      </c>
      <c r="F9" s="67"/>
      <c r="G9" s="65">
        <f t="shared" si="0"/>
        <v>0</v>
      </c>
      <c r="H9" s="66">
        <f t="shared" si="1"/>
        <v>2</v>
      </c>
      <c r="I9" s="20">
        <f t="shared" si="2"/>
        <v>0</v>
      </c>
      <c r="J9" s="21">
        <f t="shared" si="3"/>
        <v>0.4</v>
      </c>
    </row>
    <row r="10" spans="1:10" x14ac:dyDescent="0.2">
      <c r="A10" s="7" t="s">
        <v>35</v>
      </c>
      <c r="B10" s="65">
        <v>110</v>
      </c>
      <c r="C10" s="66">
        <v>117</v>
      </c>
      <c r="D10" s="65">
        <v>277</v>
      </c>
      <c r="E10" s="66">
        <v>363</v>
      </c>
      <c r="F10" s="67"/>
      <c r="G10" s="65">
        <f t="shared" si="0"/>
        <v>-7</v>
      </c>
      <c r="H10" s="66">
        <f t="shared" si="1"/>
        <v>-86</v>
      </c>
      <c r="I10" s="20">
        <f t="shared" si="2"/>
        <v>-5.9829059829059832E-2</v>
      </c>
      <c r="J10" s="21">
        <f t="shared" si="3"/>
        <v>-0.23691460055096419</v>
      </c>
    </row>
    <row r="11" spans="1:10" x14ac:dyDescent="0.2">
      <c r="A11" s="7" t="s">
        <v>36</v>
      </c>
      <c r="B11" s="65">
        <v>5</v>
      </c>
      <c r="C11" s="66">
        <v>16</v>
      </c>
      <c r="D11" s="65">
        <v>21</v>
      </c>
      <c r="E11" s="66">
        <v>26</v>
      </c>
      <c r="F11" s="67"/>
      <c r="G11" s="65">
        <f t="shared" si="0"/>
        <v>-11</v>
      </c>
      <c r="H11" s="66">
        <f t="shared" si="1"/>
        <v>-5</v>
      </c>
      <c r="I11" s="20">
        <f t="shared" si="2"/>
        <v>-0.6875</v>
      </c>
      <c r="J11" s="21">
        <f t="shared" si="3"/>
        <v>-0.19230769230769232</v>
      </c>
    </row>
    <row r="12" spans="1:10" x14ac:dyDescent="0.2">
      <c r="A12" s="7" t="s">
        <v>37</v>
      </c>
      <c r="B12" s="65">
        <v>5</v>
      </c>
      <c r="C12" s="66">
        <v>0</v>
      </c>
      <c r="D12" s="65">
        <v>5</v>
      </c>
      <c r="E12" s="66">
        <v>3</v>
      </c>
      <c r="F12" s="67"/>
      <c r="G12" s="65">
        <f t="shared" si="0"/>
        <v>5</v>
      </c>
      <c r="H12" s="66">
        <f t="shared" si="1"/>
        <v>2</v>
      </c>
      <c r="I12" s="20" t="str">
        <f t="shared" si="2"/>
        <v>-</v>
      </c>
      <c r="J12" s="21">
        <f t="shared" si="3"/>
        <v>0.66666666666666663</v>
      </c>
    </row>
    <row r="13" spans="1:10" x14ac:dyDescent="0.2">
      <c r="A13" s="7" t="s">
        <v>38</v>
      </c>
      <c r="B13" s="65">
        <v>3</v>
      </c>
      <c r="C13" s="66">
        <v>1</v>
      </c>
      <c r="D13" s="65">
        <v>5</v>
      </c>
      <c r="E13" s="66">
        <v>1</v>
      </c>
      <c r="F13" s="67"/>
      <c r="G13" s="65">
        <f t="shared" si="0"/>
        <v>2</v>
      </c>
      <c r="H13" s="66">
        <f t="shared" si="1"/>
        <v>4</v>
      </c>
      <c r="I13" s="20">
        <f t="shared" si="2"/>
        <v>2</v>
      </c>
      <c r="J13" s="21">
        <f t="shared" si="3"/>
        <v>4</v>
      </c>
    </row>
    <row r="14" spans="1:10" x14ac:dyDescent="0.2">
      <c r="A14" s="7" t="s">
        <v>41</v>
      </c>
      <c r="B14" s="65">
        <v>3</v>
      </c>
      <c r="C14" s="66">
        <v>3</v>
      </c>
      <c r="D14" s="65">
        <v>7</v>
      </c>
      <c r="E14" s="66">
        <v>8</v>
      </c>
      <c r="F14" s="67"/>
      <c r="G14" s="65">
        <f t="shared" si="0"/>
        <v>0</v>
      </c>
      <c r="H14" s="66">
        <f t="shared" si="1"/>
        <v>-1</v>
      </c>
      <c r="I14" s="20">
        <f t="shared" si="2"/>
        <v>0</v>
      </c>
      <c r="J14" s="21">
        <f t="shared" si="3"/>
        <v>-0.125</v>
      </c>
    </row>
    <row r="15" spans="1:10" x14ac:dyDescent="0.2">
      <c r="A15" s="7" t="s">
        <v>42</v>
      </c>
      <c r="B15" s="65">
        <v>4</v>
      </c>
      <c r="C15" s="66">
        <v>5</v>
      </c>
      <c r="D15" s="65">
        <v>11</v>
      </c>
      <c r="E15" s="66">
        <v>16</v>
      </c>
      <c r="F15" s="67"/>
      <c r="G15" s="65">
        <f t="shared" si="0"/>
        <v>-1</v>
      </c>
      <c r="H15" s="66">
        <f t="shared" si="1"/>
        <v>-5</v>
      </c>
      <c r="I15" s="20">
        <f t="shared" si="2"/>
        <v>-0.2</v>
      </c>
      <c r="J15" s="21">
        <f t="shared" si="3"/>
        <v>-0.3125</v>
      </c>
    </row>
    <row r="16" spans="1:10" x14ac:dyDescent="0.2">
      <c r="A16" s="7" t="s">
        <v>43</v>
      </c>
      <c r="B16" s="65">
        <v>2</v>
      </c>
      <c r="C16" s="66">
        <v>15</v>
      </c>
      <c r="D16" s="65">
        <v>8</v>
      </c>
      <c r="E16" s="66">
        <v>31</v>
      </c>
      <c r="F16" s="67"/>
      <c r="G16" s="65">
        <f t="shared" si="0"/>
        <v>-13</v>
      </c>
      <c r="H16" s="66">
        <f t="shared" si="1"/>
        <v>-23</v>
      </c>
      <c r="I16" s="20">
        <f t="shared" si="2"/>
        <v>-0.8666666666666667</v>
      </c>
      <c r="J16" s="21">
        <f t="shared" si="3"/>
        <v>-0.74193548387096775</v>
      </c>
    </row>
    <row r="17" spans="1:10" x14ac:dyDescent="0.2">
      <c r="A17" s="7" t="s">
        <v>44</v>
      </c>
      <c r="B17" s="65">
        <v>366</v>
      </c>
      <c r="C17" s="66">
        <v>626</v>
      </c>
      <c r="D17" s="65">
        <v>1258</v>
      </c>
      <c r="E17" s="66">
        <v>1684</v>
      </c>
      <c r="F17" s="67"/>
      <c r="G17" s="65">
        <f t="shared" si="0"/>
        <v>-260</v>
      </c>
      <c r="H17" s="66">
        <f t="shared" si="1"/>
        <v>-426</v>
      </c>
      <c r="I17" s="20">
        <f t="shared" si="2"/>
        <v>-0.41533546325878595</v>
      </c>
      <c r="J17" s="21">
        <f t="shared" si="3"/>
        <v>-0.25296912114014253</v>
      </c>
    </row>
    <row r="18" spans="1:10" x14ac:dyDescent="0.2">
      <c r="A18" s="7" t="s">
        <v>47</v>
      </c>
      <c r="B18" s="65">
        <v>1</v>
      </c>
      <c r="C18" s="66">
        <v>3</v>
      </c>
      <c r="D18" s="65">
        <v>11</v>
      </c>
      <c r="E18" s="66">
        <v>6</v>
      </c>
      <c r="F18" s="67"/>
      <c r="G18" s="65">
        <f t="shared" si="0"/>
        <v>-2</v>
      </c>
      <c r="H18" s="66">
        <f t="shared" si="1"/>
        <v>5</v>
      </c>
      <c r="I18" s="20">
        <f t="shared" si="2"/>
        <v>-0.66666666666666663</v>
      </c>
      <c r="J18" s="21">
        <f t="shared" si="3"/>
        <v>0.83333333333333337</v>
      </c>
    </row>
    <row r="19" spans="1:10" x14ac:dyDescent="0.2">
      <c r="A19" s="7" t="s">
        <v>48</v>
      </c>
      <c r="B19" s="65">
        <v>17</v>
      </c>
      <c r="C19" s="66">
        <v>68</v>
      </c>
      <c r="D19" s="65">
        <v>154</v>
      </c>
      <c r="E19" s="66">
        <v>189</v>
      </c>
      <c r="F19" s="67"/>
      <c r="G19" s="65">
        <f t="shared" si="0"/>
        <v>-51</v>
      </c>
      <c r="H19" s="66">
        <f t="shared" si="1"/>
        <v>-35</v>
      </c>
      <c r="I19" s="20">
        <f t="shared" si="2"/>
        <v>-0.75</v>
      </c>
      <c r="J19" s="21">
        <f t="shared" si="3"/>
        <v>-0.18518518518518517</v>
      </c>
    </row>
    <row r="20" spans="1:10" x14ac:dyDescent="0.2">
      <c r="A20" s="7" t="s">
        <v>50</v>
      </c>
      <c r="B20" s="65">
        <v>135</v>
      </c>
      <c r="C20" s="66">
        <v>227</v>
      </c>
      <c r="D20" s="65">
        <v>365</v>
      </c>
      <c r="E20" s="66">
        <v>531</v>
      </c>
      <c r="F20" s="67"/>
      <c r="G20" s="65">
        <f t="shared" si="0"/>
        <v>-92</v>
      </c>
      <c r="H20" s="66">
        <f t="shared" si="1"/>
        <v>-166</v>
      </c>
      <c r="I20" s="20">
        <f t="shared" si="2"/>
        <v>-0.40528634361233479</v>
      </c>
      <c r="J20" s="21">
        <f t="shared" si="3"/>
        <v>-0.31261770244821091</v>
      </c>
    </row>
    <row r="21" spans="1:10" x14ac:dyDescent="0.2">
      <c r="A21" s="7" t="s">
        <v>51</v>
      </c>
      <c r="B21" s="65">
        <v>620</v>
      </c>
      <c r="C21" s="66">
        <v>721</v>
      </c>
      <c r="D21" s="65">
        <v>1582</v>
      </c>
      <c r="E21" s="66">
        <v>1845</v>
      </c>
      <c r="F21" s="67"/>
      <c r="G21" s="65">
        <f t="shared" si="0"/>
        <v>-101</v>
      </c>
      <c r="H21" s="66">
        <f t="shared" si="1"/>
        <v>-263</v>
      </c>
      <c r="I21" s="20">
        <f t="shared" si="2"/>
        <v>-0.14008321775312066</v>
      </c>
      <c r="J21" s="21">
        <f t="shared" si="3"/>
        <v>-0.14254742547425475</v>
      </c>
    </row>
    <row r="22" spans="1:10" x14ac:dyDescent="0.2">
      <c r="A22" s="7" t="s">
        <v>55</v>
      </c>
      <c r="B22" s="65">
        <v>389</v>
      </c>
      <c r="C22" s="66">
        <v>405</v>
      </c>
      <c r="D22" s="65">
        <v>1050</v>
      </c>
      <c r="E22" s="66">
        <v>1084</v>
      </c>
      <c r="F22" s="67"/>
      <c r="G22" s="65">
        <f t="shared" si="0"/>
        <v>-16</v>
      </c>
      <c r="H22" s="66">
        <f t="shared" si="1"/>
        <v>-34</v>
      </c>
      <c r="I22" s="20">
        <f t="shared" si="2"/>
        <v>-3.9506172839506172E-2</v>
      </c>
      <c r="J22" s="21">
        <f t="shared" si="3"/>
        <v>-3.136531365313653E-2</v>
      </c>
    </row>
    <row r="23" spans="1:10" x14ac:dyDescent="0.2">
      <c r="A23" s="7" t="s">
        <v>57</v>
      </c>
      <c r="B23" s="65">
        <v>13</v>
      </c>
      <c r="C23" s="66">
        <v>4</v>
      </c>
      <c r="D23" s="65">
        <v>31</v>
      </c>
      <c r="E23" s="66">
        <v>13</v>
      </c>
      <c r="F23" s="67"/>
      <c r="G23" s="65">
        <f t="shared" si="0"/>
        <v>9</v>
      </c>
      <c r="H23" s="66">
        <f t="shared" si="1"/>
        <v>18</v>
      </c>
      <c r="I23" s="20">
        <f t="shared" si="2"/>
        <v>2.25</v>
      </c>
      <c r="J23" s="21">
        <f t="shared" si="3"/>
        <v>1.3846153846153846</v>
      </c>
    </row>
    <row r="24" spans="1:10" x14ac:dyDescent="0.2">
      <c r="A24" s="7" t="s">
        <v>58</v>
      </c>
      <c r="B24" s="65">
        <v>48</v>
      </c>
      <c r="C24" s="66">
        <v>73</v>
      </c>
      <c r="D24" s="65">
        <v>101</v>
      </c>
      <c r="E24" s="66">
        <v>155</v>
      </c>
      <c r="F24" s="67"/>
      <c r="G24" s="65">
        <f t="shared" si="0"/>
        <v>-25</v>
      </c>
      <c r="H24" s="66">
        <f t="shared" si="1"/>
        <v>-54</v>
      </c>
      <c r="I24" s="20">
        <f t="shared" si="2"/>
        <v>-0.34246575342465752</v>
      </c>
      <c r="J24" s="21">
        <f t="shared" si="3"/>
        <v>-0.34838709677419355</v>
      </c>
    </row>
    <row r="25" spans="1:10" x14ac:dyDescent="0.2">
      <c r="A25" s="7" t="s">
        <v>60</v>
      </c>
      <c r="B25" s="65">
        <v>537</v>
      </c>
      <c r="C25" s="66">
        <v>505</v>
      </c>
      <c r="D25" s="65">
        <v>1498</v>
      </c>
      <c r="E25" s="66">
        <v>1620</v>
      </c>
      <c r="F25" s="67"/>
      <c r="G25" s="65">
        <f t="shared" si="0"/>
        <v>32</v>
      </c>
      <c r="H25" s="66">
        <f t="shared" si="1"/>
        <v>-122</v>
      </c>
      <c r="I25" s="20">
        <f t="shared" si="2"/>
        <v>6.3366336633663367E-2</v>
      </c>
      <c r="J25" s="21">
        <f t="shared" si="3"/>
        <v>-7.5308641975308649E-2</v>
      </c>
    </row>
    <row r="26" spans="1:10" x14ac:dyDescent="0.2">
      <c r="A26" s="7" t="s">
        <v>61</v>
      </c>
      <c r="B26" s="65">
        <v>1</v>
      </c>
      <c r="C26" s="66">
        <v>1</v>
      </c>
      <c r="D26" s="65">
        <v>3</v>
      </c>
      <c r="E26" s="66">
        <v>1</v>
      </c>
      <c r="F26" s="67"/>
      <c r="G26" s="65">
        <f t="shared" si="0"/>
        <v>0</v>
      </c>
      <c r="H26" s="66">
        <f t="shared" si="1"/>
        <v>2</v>
      </c>
      <c r="I26" s="20">
        <f t="shared" si="2"/>
        <v>0</v>
      </c>
      <c r="J26" s="21">
        <f t="shared" si="3"/>
        <v>2</v>
      </c>
    </row>
    <row r="27" spans="1:10" x14ac:dyDescent="0.2">
      <c r="A27" s="7" t="s">
        <v>62</v>
      </c>
      <c r="B27" s="65">
        <v>57</v>
      </c>
      <c r="C27" s="66">
        <v>50</v>
      </c>
      <c r="D27" s="65">
        <v>136</v>
      </c>
      <c r="E27" s="66">
        <v>133</v>
      </c>
      <c r="F27" s="67"/>
      <c r="G27" s="65">
        <f t="shared" si="0"/>
        <v>7</v>
      </c>
      <c r="H27" s="66">
        <f t="shared" si="1"/>
        <v>3</v>
      </c>
      <c r="I27" s="20">
        <f t="shared" si="2"/>
        <v>0.14000000000000001</v>
      </c>
      <c r="J27" s="21">
        <f t="shared" si="3"/>
        <v>2.2556390977443608E-2</v>
      </c>
    </row>
    <row r="28" spans="1:10" x14ac:dyDescent="0.2">
      <c r="A28" s="7" t="s">
        <v>63</v>
      </c>
      <c r="B28" s="65">
        <v>59</v>
      </c>
      <c r="C28" s="66">
        <v>69</v>
      </c>
      <c r="D28" s="65">
        <v>189</v>
      </c>
      <c r="E28" s="66">
        <v>161</v>
      </c>
      <c r="F28" s="67"/>
      <c r="G28" s="65">
        <f t="shared" si="0"/>
        <v>-10</v>
      </c>
      <c r="H28" s="66">
        <f t="shared" si="1"/>
        <v>28</v>
      </c>
      <c r="I28" s="20">
        <f t="shared" si="2"/>
        <v>-0.14492753623188406</v>
      </c>
      <c r="J28" s="21">
        <f t="shared" si="3"/>
        <v>0.17391304347826086</v>
      </c>
    </row>
    <row r="29" spans="1:10" x14ac:dyDescent="0.2">
      <c r="A29" s="7" t="s">
        <v>64</v>
      </c>
      <c r="B29" s="65">
        <v>58</v>
      </c>
      <c r="C29" s="66">
        <v>55</v>
      </c>
      <c r="D29" s="65">
        <v>161</v>
      </c>
      <c r="E29" s="66">
        <v>187</v>
      </c>
      <c r="F29" s="67"/>
      <c r="G29" s="65">
        <f t="shared" si="0"/>
        <v>3</v>
      </c>
      <c r="H29" s="66">
        <f t="shared" si="1"/>
        <v>-26</v>
      </c>
      <c r="I29" s="20">
        <f t="shared" si="2"/>
        <v>5.4545454545454543E-2</v>
      </c>
      <c r="J29" s="21">
        <f t="shared" si="3"/>
        <v>-0.13903743315508021</v>
      </c>
    </row>
    <row r="30" spans="1:10" x14ac:dyDescent="0.2">
      <c r="A30" s="7" t="s">
        <v>65</v>
      </c>
      <c r="B30" s="65">
        <v>4</v>
      </c>
      <c r="C30" s="66">
        <v>0</v>
      </c>
      <c r="D30" s="65">
        <v>4</v>
      </c>
      <c r="E30" s="66">
        <v>1</v>
      </c>
      <c r="F30" s="67"/>
      <c r="G30" s="65">
        <f t="shared" si="0"/>
        <v>4</v>
      </c>
      <c r="H30" s="66">
        <f t="shared" si="1"/>
        <v>3</v>
      </c>
      <c r="I30" s="20" t="str">
        <f t="shared" si="2"/>
        <v>-</v>
      </c>
      <c r="J30" s="21">
        <f t="shared" si="3"/>
        <v>3</v>
      </c>
    </row>
    <row r="31" spans="1:10" x14ac:dyDescent="0.2">
      <c r="A31" s="7" t="s">
        <v>68</v>
      </c>
      <c r="B31" s="65">
        <v>6</v>
      </c>
      <c r="C31" s="66">
        <v>11</v>
      </c>
      <c r="D31" s="65">
        <v>16</v>
      </c>
      <c r="E31" s="66">
        <v>14</v>
      </c>
      <c r="F31" s="67"/>
      <c r="G31" s="65">
        <f t="shared" si="0"/>
        <v>-5</v>
      </c>
      <c r="H31" s="66">
        <f t="shared" si="1"/>
        <v>2</v>
      </c>
      <c r="I31" s="20">
        <f t="shared" si="2"/>
        <v>-0.45454545454545453</v>
      </c>
      <c r="J31" s="21">
        <f t="shared" si="3"/>
        <v>0.14285714285714285</v>
      </c>
    </row>
    <row r="32" spans="1:10" x14ac:dyDescent="0.2">
      <c r="A32" s="7" t="s">
        <v>69</v>
      </c>
      <c r="B32" s="65">
        <v>848</v>
      </c>
      <c r="C32" s="66">
        <v>806</v>
      </c>
      <c r="D32" s="65">
        <v>2439</v>
      </c>
      <c r="E32" s="66">
        <v>2160</v>
      </c>
      <c r="F32" s="67"/>
      <c r="G32" s="65">
        <f t="shared" si="0"/>
        <v>42</v>
      </c>
      <c r="H32" s="66">
        <f t="shared" si="1"/>
        <v>279</v>
      </c>
      <c r="I32" s="20">
        <f t="shared" si="2"/>
        <v>5.2109181141439205E-2</v>
      </c>
      <c r="J32" s="21">
        <f t="shared" si="3"/>
        <v>0.12916666666666668</v>
      </c>
    </row>
    <row r="33" spans="1:10" x14ac:dyDescent="0.2">
      <c r="A33" s="7" t="s">
        <v>70</v>
      </c>
      <c r="B33" s="65">
        <v>118</v>
      </c>
      <c r="C33" s="66">
        <v>147</v>
      </c>
      <c r="D33" s="65">
        <v>287</v>
      </c>
      <c r="E33" s="66">
        <v>420</v>
      </c>
      <c r="F33" s="67"/>
      <c r="G33" s="65">
        <f t="shared" si="0"/>
        <v>-29</v>
      </c>
      <c r="H33" s="66">
        <f t="shared" si="1"/>
        <v>-133</v>
      </c>
      <c r="I33" s="20">
        <f t="shared" si="2"/>
        <v>-0.19727891156462585</v>
      </c>
      <c r="J33" s="21">
        <f t="shared" si="3"/>
        <v>-0.31666666666666665</v>
      </c>
    </row>
    <row r="34" spans="1:10" x14ac:dyDescent="0.2">
      <c r="A34" s="7" t="s">
        <v>72</v>
      </c>
      <c r="B34" s="65">
        <v>17</v>
      </c>
      <c r="C34" s="66">
        <v>33</v>
      </c>
      <c r="D34" s="65">
        <v>50</v>
      </c>
      <c r="E34" s="66">
        <v>63</v>
      </c>
      <c r="F34" s="67"/>
      <c r="G34" s="65">
        <f t="shared" si="0"/>
        <v>-16</v>
      </c>
      <c r="H34" s="66">
        <f t="shared" si="1"/>
        <v>-13</v>
      </c>
      <c r="I34" s="20">
        <f t="shared" si="2"/>
        <v>-0.48484848484848486</v>
      </c>
      <c r="J34" s="21">
        <f t="shared" si="3"/>
        <v>-0.20634920634920634</v>
      </c>
    </row>
    <row r="35" spans="1:10" x14ac:dyDescent="0.2">
      <c r="A35" s="7" t="s">
        <v>73</v>
      </c>
      <c r="B35" s="65">
        <v>422</v>
      </c>
      <c r="C35" s="66">
        <v>316</v>
      </c>
      <c r="D35" s="65">
        <v>1043</v>
      </c>
      <c r="E35" s="66">
        <v>810</v>
      </c>
      <c r="F35" s="67"/>
      <c r="G35" s="65">
        <f t="shared" si="0"/>
        <v>106</v>
      </c>
      <c r="H35" s="66">
        <f t="shared" si="1"/>
        <v>233</v>
      </c>
      <c r="I35" s="20">
        <f t="shared" si="2"/>
        <v>0.33544303797468356</v>
      </c>
      <c r="J35" s="21">
        <f t="shared" si="3"/>
        <v>0.28765432098765431</v>
      </c>
    </row>
    <row r="36" spans="1:10" x14ac:dyDescent="0.2">
      <c r="A36" s="7" t="s">
        <v>74</v>
      </c>
      <c r="B36" s="65">
        <v>16</v>
      </c>
      <c r="C36" s="66">
        <v>11</v>
      </c>
      <c r="D36" s="65">
        <v>65</v>
      </c>
      <c r="E36" s="66">
        <v>52</v>
      </c>
      <c r="F36" s="67"/>
      <c r="G36" s="65">
        <f t="shared" si="0"/>
        <v>5</v>
      </c>
      <c r="H36" s="66">
        <f t="shared" si="1"/>
        <v>13</v>
      </c>
      <c r="I36" s="20">
        <f t="shared" si="2"/>
        <v>0.45454545454545453</v>
      </c>
      <c r="J36" s="21">
        <f t="shared" si="3"/>
        <v>0.25</v>
      </c>
    </row>
    <row r="37" spans="1:10" x14ac:dyDescent="0.2">
      <c r="A37" s="7" t="s">
        <v>75</v>
      </c>
      <c r="B37" s="65">
        <v>1070</v>
      </c>
      <c r="C37" s="66">
        <v>646</v>
      </c>
      <c r="D37" s="65">
        <v>2904</v>
      </c>
      <c r="E37" s="66">
        <v>2108</v>
      </c>
      <c r="F37" s="67"/>
      <c r="G37" s="65">
        <f t="shared" si="0"/>
        <v>424</v>
      </c>
      <c r="H37" s="66">
        <f t="shared" si="1"/>
        <v>796</v>
      </c>
      <c r="I37" s="20">
        <f t="shared" si="2"/>
        <v>0.65634674922600622</v>
      </c>
      <c r="J37" s="21">
        <f t="shared" si="3"/>
        <v>0.3776091081593928</v>
      </c>
    </row>
    <row r="38" spans="1:10" x14ac:dyDescent="0.2">
      <c r="A38" s="7" t="s">
        <v>76</v>
      </c>
      <c r="B38" s="65">
        <v>390</v>
      </c>
      <c r="C38" s="66">
        <v>574</v>
      </c>
      <c r="D38" s="65">
        <v>993</v>
      </c>
      <c r="E38" s="66">
        <v>1563</v>
      </c>
      <c r="F38" s="67"/>
      <c r="G38" s="65">
        <f t="shared" ref="G38:G68" si="4">B38-C38</f>
        <v>-184</v>
      </c>
      <c r="H38" s="66">
        <f t="shared" ref="H38:H68" si="5">D38-E38</f>
        <v>-570</v>
      </c>
      <c r="I38" s="20">
        <f t="shared" ref="I38:I68" si="6">IF(C38=0, "-", IF(G38/C38&lt;10, G38/C38, "&gt;999%"))</f>
        <v>-0.32055749128919858</v>
      </c>
      <c r="J38" s="21">
        <f t="shared" ref="J38:J68" si="7">IF(E38=0, "-", IF(H38/E38&lt;10, H38/E38, "&gt;999%"))</f>
        <v>-0.36468330134357008</v>
      </c>
    </row>
    <row r="39" spans="1:10" x14ac:dyDescent="0.2">
      <c r="A39" s="7" t="s">
        <v>77</v>
      </c>
      <c r="B39" s="65">
        <v>10</v>
      </c>
      <c r="C39" s="66">
        <v>9</v>
      </c>
      <c r="D39" s="65">
        <v>18</v>
      </c>
      <c r="E39" s="66">
        <v>16</v>
      </c>
      <c r="F39" s="67"/>
      <c r="G39" s="65">
        <f t="shared" si="4"/>
        <v>1</v>
      </c>
      <c r="H39" s="66">
        <f t="shared" si="5"/>
        <v>2</v>
      </c>
      <c r="I39" s="20">
        <f t="shared" si="6"/>
        <v>0.1111111111111111</v>
      </c>
      <c r="J39" s="21">
        <f t="shared" si="7"/>
        <v>0.125</v>
      </c>
    </row>
    <row r="40" spans="1:10" x14ac:dyDescent="0.2">
      <c r="A40" s="7" t="s">
        <v>78</v>
      </c>
      <c r="B40" s="65">
        <v>34</v>
      </c>
      <c r="C40" s="66">
        <v>30</v>
      </c>
      <c r="D40" s="65">
        <v>107</v>
      </c>
      <c r="E40" s="66">
        <v>99</v>
      </c>
      <c r="F40" s="67"/>
      <c r="G40" s="65">
        <f t="shared" si="4"/>
        <v>4</v>
      </c>
      <c r="H40" s="66">
        <f t="shared" si="5"/>
        <v>8</v>
      </c>
      <c r="I40" s="20">
        <f t="shared" si="6"/>
        <v>0.13333333333333333</v>
      </c>
      <c r="J40" s="21">
        <f t="shared" si="7"/>
        <v>8.0808080808080815E-2</v>
      </c>
    </row>
    <row r="41" spans="1:10" x14ac:dyDescent="0.2">
      <c r="A41" s="7" t="s">
        <v>79</v>
      </c>
      <c r="B41" s="65">
        <v>41</v>
      </c>
      <c r="C41" s="66">
        <v>41</v>
      </c>
      <c r="D41" s="65">
        <v>77</v>
      </c>
      <c r="E41" s="66">
        <v>70</v>
      </c>
      <c r="F41" s="67"/>
      <c r="G41" s="65">
        <f t="shared" si="4"/>
        <v>0</v>
      </c>
      <c r="H41" s="66">
        <f t="shared" si="5"/>
        <v>7</v>
      </c>
      <c r="I41" s="20">
        <f t="shared" si="6"/>
        <v>0</v>
      </c>
      <c r="J41" s="21">
        <f t="shared" si="7"/>
        <v>0.1</v>
      </c>
    </row>
    <row r="42" spans="1:10" x14ac:dyDescent="0.2">
      <c r="A42" s="7" t="s">
        <v>80</v>
      </c>
      <c r="B42" s="65">
        <v>66</v>
      </c>
      <c r="C42" s="66">
        <v>30</v>
      </c>
      <c r="D42" s="65">
        <v>229</v>
      </c>
      <c r="E42" s="66">
        <v>88</v>
      </c>
      <c r="F42" s="67"/>
      <c r="G42" s="65">
        <f t="shared" si="4"/>
        <v>36</v>
      </c>
      <c r="H42" s="66">
        <f t="shared" si="5"/>
        <v>141</v>
      </c>
      <c r="I42" s="20">
        <f t="shared" si="6"/>
        <v>1.2</v>
      </c>
      <c r="J42" s="21">
        <f t="shared" si="7"/>
        <v>1.6022727272727273</v>
      </c>
    </row>
    <row r="43" spans="1:10" x14ac:dyDescent="0.2">
      <c r="A43" s="7" t="s">
        <v>81</v>
      </c>
      <c r="B43" s="65">
        <v>3</v>
      </c>
      <c r="C43" s="66">
        <v>0</v>
      </c>
      <c r="D43" s="65">
        <v>4</v>
      </c>
      <c r="E43" s="66">
        <v>2</v>
      </c>
      <c r="F43" s="67"/>
      <c r="G43" s="65">
        <f t="shared" si="4"/>
        <v>3</v>
      </c>
      <c r="H43" s="66">
        <f t="shared" si="5"/>
        <v>2</v>
      </c>
      <c r="I43" s="20" t="str">
        <f t="shared" si="6"/>
        <v>-</v>
      </c>
      <c r="J43" s="21">
        <f t="shared" si="7"/>
        <v>1</v>
      </c>
    </row>
    <row r="44" spans="1:10" x14ac:dyDescent="0.2">
      <c r="A44" s="7" t="s">
        <v>83</v>
      </c>
      <c r="B44" s="65">
        <v>32</v>
      </c>
      <c r="C44" s="66">
        <v>54</v>
      </c>
      <c r="D44" s="65">
        <v>72</v>
      </c>
      <c r="E44" s="66">
        <v>150</v>
      </c>
      <c r="F44" s="67"/>
      <c r="G44" s="65">
        <f t="shared" si="4"/>
        <v>-22</v>
      </c>
      <c r="H44" s="66">
        <f t="shared" si="5"/>
        <v>-78</v>
      </c>
      <c r="I44" s="20">
        <f t="shared" si="6"/>
        <v>-0.40740740740740738</v>
      </c>
      <c r="J44" s="21">
        <f t="shared" si="7"/>
        <v>-0.52</v>
      </c>
    </row>
    <row r="45" spans="1:10" x14ac:dyDescent="0.2">
      <c r="A45" s="7" t="s">
        <v>84</v>
      </c>
      <c r="B45" s="65">
        <v>28</v>
      </c>
      <c r="C45" s="66">
        <v>31</v>
      </c>
      <c r="D45" s="65">
        <v>94</v>
      </c>
      <c r="E45" s="66">
        <v>74</v>
      </c>
      <c r="F45" s="67"/>
      <c r="G45" s="65">
        <f t="shared" si="4"/>
        <v>-3</v>
      </c>
      <c r="H45" s="66">
        <f t="shared" si="5"/>
        <v>20</v>
      </c>
      <c r="I45" s="20">
        <f t="shared" si="6"/>
        <v>-9.6774193548387094E-2</v>
      </c>
      <c r="J45" s="21">
        <f t="shared" si="7"/>
        <v>0.27027027027027029</v>
      </c>
    </row>
    <row r="46" spans="1:10" x14ac:dyDescent="0.2">
      <c r="A46" s="7" t="s">
        <v>85</v>
      </c>
      <c r="B46" s="65">
        <v>339</v>
      </c>
      <c r="C46" s="66">
        <v>377</v>
      </c>
      <c r="D46" s="65">
        <v>810</v>
      </c>
      <c r="E46" s="66">
        <v>964</v>
      </c>
      <c r="F46" s="67"/>
      <c r="G46" s="65">
        <f t="shared" si="4"/>
        <v>-38</v>
      </c>
      <c r="H46" s="66">
        <f t="shared" si="5"/>
        <v>-154</v>
      </c>
      <c r="I46" s="20">
        <f t="shared" si="6"/>
        <v>-0.10079575596816977</v>
      </c>
      <c r="J46" s="21">
        <f t="shared" si="7"/>
        <v>-0.15975103734439833</v>
      </c>
    </row>
    <row r="47" spans="1:10" x14ac:dyDescent="0.2">
      <c r="A47" s="7" t="s">
        <v>86</v>
      </c>
      <c r="B47" s="65">
        <v>376</v>
      </c>
      <c r="C47" s="66">
        <v>227</v>
      </c>
      <c r="D47" s="65">
        <v>788</v>
      </c>
      <c r="E47" s="66">
        <v>601</v>
      </c>
      <c r="F47" s="67"/>
      <c r="G47" s="65">
        <f t="shared" si="4"/>
        <v>149</v>
      </c>
      <c r="H47" s="66">
        <f t="shared" si="5"/>
        <v>187</v>
      </c>
      <c r="I47" s="20">
        <f t="shared" si="6"/>
        <v>0.65638766519823788</v>
      </c>
      <c r="J47" s="21">
        <f t="shared" si="7"/>
        <v>0.31114808652246256</v>
      </c>
    </row>
    <row r="48" spans="1:10" x14ac:dyDescent="0.2">
      <c r="A48" s="7" t="s">
        <v>87</v>
      </c>
      <c r="B48" s="65">
        <v>380</v>
      </c>
      <c r="C48" s="66">
        <v>0</v>
      </c>
      <c r="D48" s="65">
        <v>380</v>
      </c>
      <c r="E48" s="66">
        <v>0</v>
      </c>
      <c r="F48" s="67"/>
      <c r="G48" s="65">
        <f t="shared" si="4"/>
        <v>380</v>
      </c>
      <c r="H48" s="66">
        <f t="shared" si="5"/>
        <v>380</v>
      </c>
      <c r="I48" s="20" t="str">
        <f t="shared" si="6"/>
        <v>-</v>
      </c>
      <c r="J48" s="21" t="str">
        <f t="shared" si="7"/>
        <v>-</v>
      </c>
    </row>
    <row r="49" spans="1:10" x14ac:dyDescent="0.2">
      <c r="A49" s="7" t="s">
        <v>88</v>
      </c>
      <c r="B49" s="65">
        <v>2730</v>
      </c>
      <c r="C49" s="66">
        <v>2448</v>
      </c>
      <c r="D49" s="65">
        <v>7068</v>
      </c>
      <c r="E49" s="66">
        <v>7043</v>
      </c>
      <c r="F49" s="67"/>
      <c r="G49" s="65">
        <f t="shared" si="4"/>
        <v>282</v>
      </c>
      <c r="H49" s="66">
        <f t="shared" si="5"/>
        <v>25</v>
      </c>
      <c r="I49" s="20">
        <f t="shared" si="6"/>
        <v>0.11519607843137254</v>
      </c>
      <c r="J49" s="21">
        <f t="shared" si="7"/>
        <v>3.5496237398835724E-3</v>
      </c>
    </row>
    <row r="50" spans="1:10" x14ac:dyDescent="0.2">
      <c r="A50" s="7" t="s">
        <v>90</v>
      </c>
      <c r="B50" s="65">
        <v>196</v>
      </c>
      <c r="C50" s="66">
        <v>241</v>
      </c>
      <c r="D50" s="65">
        <v>455</v>
      </c>
      <c r="E50" s="66">
        <v>646</v>
      </c>
      <c r="F50" s="67"/>
      <c r="G50" s="65">
        <f t="shared" si="4"/>
        <v>-45</v>
      </c>
      <c r="H50" s="66">
        <f t="shared" si="5"/>
        <v>-191</v>
      </c>
      <c r="I50" s="20">
        <f t="shared" si="6"/>
        <v>-0.18672199170124482</v>
      </c>
      <c r="J50" s="21">
        <f t="shared" si="7"/>
        <v>-0.29566563467492263</v>
      </c>
    </row>
    <row r="51" spans="1:10" x14ac:dyDescent="0.2">
      <c r="A51" s="7" t="s">
        <v>91</v>
      </c>
      <c r="B51" s="65">
        <v>33</v>
      </c>
      <c r="C51" s="66">
        <v>49</v>
      </c>
      <c r="D51" s="65">
        <v>128</v>
      </c>
      <c r="E51" s="66">
        <v>133</v>
      </c>
      <c r="F51" s="67"/>
      <c r="G51" s="65">
        <f t="shared" si="4"/>
        <v>-16</v>
      </c>
      <c r="H51" s="66">
        <f t="shared" si="5"/>
        <v>-5</v>
      </c>
      <c r="I51" s="20">
        <f t="shared" si="6"/>
        <v>-0.32653061224489793</v>
      </c>
      <c r="J51" s="21">
        <f t="shared" si="7"/>
        <v>-3.7593984962406013E-2</v>
      </c>
    </row>
    <row r="52" spans="1:10" x14ac:dyDescent="0.2">
      <c r="A52" s="142" t="s">
        <v>39</v>
      </c>
      <c r="B52" s="143">
        <v>0</v>
      </c>
      <c r="C52" s="144">
        <v>3</v>
      </c>
      <c r="D52" s="143">
        <v>5</v>
      </c>
      <c r="E52" s="144">
        <v>5</v>
      </c>
      <c r="F52" s="145"/>
      <c r="G52" s="143">
        <f t="shared" si="4"/>
        <v>-3</v>
      </c>
      <c r="H52" s="144">
        <f t="shared" si="5"/>
        <v>0</v>
      </c>
      <c r="I52" s="151">
        <f t="shared" si="6"/>
        <v>-1</v>
      </c>
      <c r="J52" s="152">
        <f t="shared" si="7"/>
        <v>0</v>
      </c>
    </row>
    <row r="53" spans="1:10" x14ac:dyDescent="0.2">
      <c r="A53" s="7" t="s">
        <v>40</v>
      </c>
      <c r="B53" s="65">
        <v>0</v>
      </c>
      <c r="C53" s="66">
        <v>0</v>
      </c>
      <c r="D53" s="65">
        <v>2</v>
      </c>
      <c r="E53" s="66">
        <v>0</v>
      </c>
      <c r="F53" s="67"/>
      <c r="G53" s="65">
        <f t="shared" si="4"/>
        <v>0</v>
      </c>
      <c r="H53" s="66">
        <f t="shared" si="5"/>
        <v>2</v>
      </c>
      <c r="I53" s="20" t="str">
        <f t="shared" si="6"/>
        <v>-</v>
      </c>
      <c r="J53" s="21" t="str">
        <f t="shared" si="7"/>
        <v>-</v>
      </c>
    </row>
    <row r="54" spans="1:10" x14ac:dyDescent="0.2">
      <c r="A54" s="7" t="s">
        <v>45</v>
      </c>
      <c r="B54" s="65">
        <v>10</v>
      </c>
      <c r="C54" s="66">
        <v>4</v>
      </c>
      <c r="D54" s="65">
        <v>18</v>
      </c>
      <c r="E54" s="66">
        <v>9</v>
      </c>
      <c r="F54" s="67"/>
      <c r="G54" s="65">
        <f t="shared" si="4"/>
        <v>6</v>
      </c>
      <c r="H54" s="66">
        <f t="shared" si="5"/>
        <v>9</v>
      </c>
      <c r="I54" s="20">
        <f t="shared" si="6"/>
        <v>1.5</v>
      </c>
      <c r="J54" s="21">
        <f t="shared" si="7"/>
        <v>1</v>
      </c>
    </row>
    <row r="55" spans="1:10" x14ac:dyDescent="0.2">
      <c r="A55" s="7" t="s">
        <v>46</v>
      </c>
      <c r="B55" s="65">
        <v>52</v>
      </c>
      <c r="C55" s="66">
        <v>36</v>
      </c>
      <c r="D55" s="65">
        <v>138</v>
      </c>
      <c r="E55" s="66">
        <v>98</v>
      </c>
      <c r="F55" s="67"/>
      <c r="G55" s="65">
        <f t="shared" si="4"/>
        <v>16</v>
      </c>
      <c r="H55" s="66">
        <f t="shared" si="5"/>
        <v>40</v>
      </c>
      <c r="I55" s="20">
        <f t="shared" si="6"/>
        <v>0.44444444444444442</v>
      </c>
      <c r="J55" s="21">
        <f t="shared" si="7"/>
        <v>0.40816326530612246</v>
      </c>
    </row>
    <row r="56" spans="1:10" x14ac:dyDescent="0.2">
      <c r="A56" s="7" t="s">
        <v>49</v>
      </c>
      <c r="B56" s="65">
        <v>41</v>
      </c>
      <c r="C56" s="66">
        <v>57</v>
      </c>
      <c r="D56" s="65">
        <v>129</v>
      </c>
      <c r="E56" s="66">
        <v>131</v>
      </c>
      <c r="F56" s="67"/>
      <c r="G56" s="65">
        <f t="shared" si="4"/>
        <v>-16</v>
      </c>
      <c r="H56" s="66">
        <f t="shared" si="5"/>
        <v>-2</v>
      </c>
      <c r="I56" s="20">
        <f t="shared" si="6"/>
        <v>-0.2807017543859649</v>
      </c>
      <c r="J56" s="21">
        <f t="shared" si="7"/>
        <v>-1.5267175572519083E-2</v>
      </c>
    </row>
    <row r="57" spans="1:10" x14ac:dyDescent="0.2">
      <c r="A57" s="7" t="s">
        <v>52</v>
      </c>
      <c r="B57" s="65">
        <v>0</v>
      </c>
      <c r="C57" s="66">
        <v>1</v>
      </c>
      <c r="D57" s="65">
        <v>6</v>
      </c>
      <c r="E57" s="66">
        <v>6</v>
      </c>
      <c r="F57" s="67"/>
      <c r="G57" s="65">
        <f t="shared" si="4"/>
        <v>-1</v>
      </c>
      <c r="H57" s="66">
        <f t="shared" si="5"/>
        <v>0</v>
      </c>
      <c r="I57" s="20">
        <f t="shared" si="6"/>
        <v>-1</v>
      </c>
      <c r="J57" s="21">
        <f t="shared" si="7"/>
        <v>0</v>
      </c>
    </row>
    <row r="58" spans="1:10" x14ac:dyDescent="0.2">
      <c r="A58" s="7" t="s">
        <v>53</v>
      </c>
      <c r="B58" s="65">
        <v>0</v>
      </c>
      <c r="C58" s="66">
        <v>1</v>
      </c>
      <c r="D58" s="65">
        <v>2</v>
      </c>
      <c r="E58" s="66">
        <v>2</v>
      </c>
      <c r="F58" s="67"/>
      <c r="G58" s="65">
        <f t="shared" si="4"/>
        <v>-1</v>
      </c>
      <c r="H58" s="66">
        <f t="shared" si="5"/>
        <v>0</v>
      </c>
      <c r="I58" s="20">
        <f t="shared" si="6"/>
        <v>-1</v>
      </c>
      <c r="J58" s="21">
        <f t="shared" si="7"/>
        <v>0</v>
      </c>
    </row>
    <row r="59" spans="1:10" x14ac:dyDescent="0.2">
      <c r="A59" s="7" t="s">
        <v>54</v>
      </c>
      <c r="B59" s="65">
        <v>122</v>
      </c>
      <c r="C59" s="66">
        <v>124</v>
      </c>
      <c r="D59" s="65">
        <v>323</v>
      </c>
      <c r="E59" s="66">
        <v>283</v>
      </c>
      <c r="F59" s="67"/>
      <c r="G59" s="65">
        <f t="shared" si="4"/>
        <v>-2</v>
      </c>
      <c r="H59" s="66">
        <f t="shared" si="5"/>
        <v>40</v>
      </c>
      <c r="I59" s="20">
        <f t="shared" si="6"/>
        <v>-1.6129032258064516E-2</v>
      </c>
      <c r="J59" s="21">
        <f t="shared" si="7"/>
        <v>0.14134275618374559</v>
      </c>
    </row>
    <row r="60" spans="1:10" x14ac:dyDescent="0.2">
      <c r="A60" s="7" t="s">
        <v>56</v>
      </c>
      <c r="B60" s="65">
        <v>10</v>
      </c>
      <c r="C60" s="66">
        <v>12</v>
      </c>
      <c r="D60" s="65">
        <v>23</v>
      </c>
      <c r="E60" s="66">
        <v>27</v>
      </c>
      <c r="F60" s="67"/>
      <c r="G60" s="65">
        <f t="shared" si="4"/>
        <v>-2</v>
      </c>
      <c r="H60" s="66">
        <f t="shared" si="5"/>
        <v>-4</v>
      </c>
      <c r="I60" s="20">
        <f t="shared" si="6"/>
        <v>-0.16666666666666666</v>
      </c>
      <c r="J60" s="21">
        <f t="shared" si="7"/>
        <v>-0.14814814814814814</v>
      </c>
    </row>
    <row r="61" spans="1:10" x14ac:dyDescent="0.2">
      <c r="A61" s="7" t="s">
        <v>59</v>
      </c>
      <c r="B61" s="65">
        <v>31</v>
      </c>
      <c r="C61" s="66">
        <v>24</v>
      </c>
      <c r="D61" s="65">
        <v>75</v>
      </c>
      <c r="E61" s="66">
        <v>58</v>
      </c>
      <c r="F61" s="67"/>
      <c r="G61" s="65">
        <f t="shared" si="4"/>
        <v>7</v>
      </c>
      <c r="H61" s="66">
        <f t="shared" si="5"/>
        <v>17</v>
      </c>
      <c r="I61" s="20">
        <f t="shared" si="6"/>
        <v>0.29166666666666669</v>
      </c>
      <c r="J61" s="21">
        <f t="shared" si="7"/>
        <v>0.29310344827586204</v>
      </c>
    </row>
    <row r="62" spans="1:10" x14ac:dyDescent="0.2">
      <c r="A62" s="7" t="s">
        <v>66</v>
      </c>
      <c r="B62" s="65">
        <v>7</v>
      </c>
      <c r="C62" s="66">
        <v>8</v>
      </c>
      <c r="D62" s="65">
        <v>16</v>
      </c>
      <c r="E62" s="66">
        <v>24</v>
      </c>
      <c r="F62" s="67"/>
      <c r="G62" s="65">
        <f t="shared" si="4"/>
        <v>-1</v>
      </c>
      <c r="H62" s="66">
        <f t="shared" si="5"/>
        <v>-8</v>
      </c>
      <c r="I62" s="20">
        <f t="shared" si="6"/>
        <v>-0.125</v>
      </c>
      <c r="J62" s="21">
        <f t="shared" si="7"/>
        <v>-0.33333333333333331</v>
      </c>
    </row>
    <row r="63" spans="1:10" x14ac:dyDescent="0.2">
      <c r="A63" s="7" t="s">
        <v>67</v>
      </c>
      <c r="B63" s="65">
        <v>17</v>
      </c>
      <c r="C63" s="66">
        <v>9</v>
      </c>
      <c r="D63" s="65">
        <v>42</v>
      </c>
      <c r="E63" s="66">
        <v>24</v>
      </c>
      <c r="F63" s="67"/>
      <c r="G63" s="65">
        <f t="shared" si="4"/>
        <v>8</v>
      </c>
      <c r="H63" s="66">
        <f t="shared" si="5"/>
        <v>18</v>
      </c>
      <c r="I63" s="20">
        <f t="shared" si="6"/>
        <v>0.88888888888888884</v>
      </c>
      <c r="J63" s="21">
        <f t="shared" si="7"/>
        <v>0.75</v>
      </c>
    </row>
    <row r="64" spans="1:10" x14ac:dyDescent="0.2">
      <c r="A64" s="7" t="s">
        <v>71</v>
      </c>
      <c r="B64" s="65">
        <v>10</v>
      </c>
      <c r="C64" s="66">
        <v>18</v>
      </c>
      <c r="D64" s="65">
        <v>23</v>
      </c>
      <c r="E64" s="66">
        <v>26</v>
      </c>
      <c r="F64" s="67"/>
      <c r="G64" s="65">
        <f t="shared" si="4"/>
        <v>-8</v>
      </c>
      <c r="H64" s="66">
        <f t="shared" si="5"/>
        <v>-3</v>
      </c>
      <c r="I64" s="20">
        <f t="shared" si="6"/>
        <v>-0.44444444444444442</v>
      </c>
      <c r="J64" s="21">
        <f t="shared" si="7"/>
        <v>-0.11538461538461539</v>
      </c>
    </row>
    <row r="65" spans="1:10" x14ac:dyDescent="0.2">
      <c r="A65" s="7" t="s">
        <v>82</v>
      </c>
      <c r="B65" s="65">
        <v>13</v>
      </c>
      <c r="C65" s="66">
        <v>21</v>
      </c>
      <c r="D65" s="65">
        <v>33</v>
      </c>
      <c r="E65" s="66">
        <v>35</v>
      </c>
      <c r="F65" s="67"/>
      <c r="G65" s="65">
        <f t="shared" si="4"/>
        <v>-8</v>
      </c>
      <c r="H65" s="66">
        <f t="shared" si="5"/>
        <v>-2</v>
      </c>
      <c r="I65" s="20">
        <f t="shared" si="6"/>
        <v>-0.38095238095238093</v>
      </c>
      <c r="J65" s="21">
        <f t="shared" si="7"/>
        <v>-5.7142857142857141E-2</v>
      </c>
    </row>
    <row r="66" spans="1:10" x14ac:dyDescent="0.2">
      <c r="A66" s="7" t="s">
        <v>89</v>
      </c>
      <c r="B66" s="65">
        <v>10</v>
      </c>
      <c r="C66" s="66">
        <v>7</v>
      </c>
      <c r="D66" s="65">
        <v>23</v>
      </c>
      <c r="E66" s="66">
        <v>17</v>
      </c>
      <c r="F66" s="67"/>
      <c r="G66" s="65">
        <f t="shared" si="4"/>
        <v>3</v>
      </c>
      <c r="H66" s="66">
        <f t="shared" si="5"/>
        <v>6</v>
      </c>
      <c r="I66" s="20">
        <f t="shared" si="6"/>
        <v>0.42857142857142855</v>
      </c>
      <c r="J66" s="21">
        <f t="shared" si="7"/>
        <v>0.35294117647058826</v>
      </c>
    </row>
    <row r="67" spans="1:10" x14ac:dyDescent="0.2">
      <c r="A67" s="7" t="s">
        <v>92</v>
      </c>
      <c r="B67" s="65">
        <v>14</v>
      </c>
      <c r="C67" s="66">
        <v>12</v>
      </c>
      <c r="D67" s="65">
        <v>58</v>
      </c>
      <c r="E67" s="66">
        <v>56</v>
      </c>
      <c r="F67" s="67"/>
      <c r="G67" s="65">
        <f t="shared" si="4"/>
        <v>2</v>
      </c>
      <c r="H67" s="66">
        <f t="shared" si="5"/>
        <v>2</v>
      </c>
      <c r="I67" s="20">
        <f t="shared" si="6"/>
        <v>0.16666666666666666</v>
      </c>
      <c r="J67" s="21">
        <f t="shared" si="7"/>
        <v>3.5714285714285712E-2</v>
      </c>
    </row>
    <row r="68" spans="1:10" x14ac:dyDescent="0.2">
      <c r="A68" s="7" t="s">
        <v>93</v>
      </c>
      <c r="B68" s="65">
        <v>0</v>
      </c>
      <c r="C68" s="66">
        <v>3</v>
      </c>
      <c r="D68" s="65">
        <v>3</v>
      </c>
      <c r="E68" s="66">
        <v>6</v>
      </c>
      <c r="F68" s="67"/>
      <c r="G68" s="65">
        <f t="shared" si="4"/>
        <v>-3</v>
      </c>
      <c r="H68" s="66">
        <f t="shared" si="5"/>
        <v>-3</v>
      </c>
      <c r="I68" s="20">
        <f t="shared" si="6"/>
        <v>-1</v>
      </c>
      <c r="J68" s="21">
        <f t="shared" si="7"/>
        <v>-0.5</v>
      </c>
    </row>
    <row r="69" spans="1:10" x14ac:dyDescent="0.2">
      <c r="A69" s="1"/>
      <c r="B69" s="68"/>
      <c r="C69" s="69"/>
      <c r="D69" s="68"/>
      <c r="E69" s="69"/>
      <c r="F69" s="70"/>
      <c r="G69" s="68"/>
      <c r="H69" s="69"/>
      <c r="I69" s="5"/>
      <c r="J69" s="6"/>
    </row>
    <row r="70" spans="1:10" s="43" customFormat="1" x14ac:dyDescent="0.2">
      <c r="A70" s="27" t="s">
        <v>5</v>
      </c>
      <c r="B70" s="71">
        <f>SUM(B6:B69)</f>
        <v>10016</v>
      </c>
      <c r="C70" s="72">
        <f>SUM(C6:C69)</f>
        <v>9514</v>
      </c>
      <c r="D70" s="71">
        <f>SUM(D6:D69)</f>
        <v>26003</v>
      </c>
      <c r="E70" s="72">
        <f>SUM(E6:E69)</f>
        <v>26289</v>
      </c>
      <c r="F70" s="73"/>
      <c r="G70" s="71">
        <f>SUM(G6:G69)</f>
        <v>502</v>
      </c>
      <c r="H70" s="72">
        <f>SUM(H6:H69)</f>
        <v>-286</v>
      </c>
      <c r="I70" s="37">
        <f>IF(C70=0, 0, G70/C70)</f>
        <v>5.2764347277696029E-2</v>
      </c>
      <c r="J70" s="38">
        <f>IF(E70=0, 0, H70/E70)</f>
        <v>-1.0879074898246415E-2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0"/>
  <sheetViews>
    <sheetView tabSelected="1"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105</v>
      </c>
      <c r="B2" s="202" t="s">
        <v>95</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3.9936102236421703E-2</v>
      </c>
      <c r="C6" s="17">
        <v>2.1021652301870902E-2</v>
      </c>
      <c r="D6" s="16">
        <v>3.8457101103718798E-2</v>
      </c>
      <c r="E6" s="17">
        <v>2.28232340522652E-2</v>
      </c>
      <c r="F6" s="12"/>
      <c r="G6" s="10">
        <f t="shared" ref="G6:G37" si="0">B6-C6</f>
        <v>1.8914449934550801E-2</v>
      </c>
      <c r="H6" s="11">
        <f t="shared" ref="H6:H37" si="1">D6-E6</f>
        <v>1.5633867051453598E-2</v>
      </c>
    </row>
    <row r="7" spans="1:8" x14ac:dyDescent="0.2">
      <c r="A7" s="7" t="s">
        <v>32</v>
      </c>
      <c r="B7" s="16">
        <v>1.99680511182109E-2</v>
      </c>
      <c r="C7" s="17">
        <v>2.1021652301870902E-2</v>
      </c>
      <c r="D7" s="16">
        <v>7.6914202207437601E-3</v>
      </c>
      <c r="E7" s="17">
        <v>7.607744684088401E-3</v>
      </c>
      <c r="F7" s="12"/>
      <c r="G7" s="10">
        <f t="shared" si="0"/>
        <v>-1.0536011836600016E-3</v>
      </c>
      <c r="H7" s="11">
        <f t="shared" si="1"/>
        <v>8.3675536655359109E-5</v>
      </c>
    </row>
    <row r="8" spans="1:8" x14ac:dyDescent="0.2">
      <c r="A8" s="7" t="s">
        <v>33</v>
      </c>
      <c r="B8" s="16">
        <v>0.798722044728434</v>
      </c>
      <c r="C8" s="17">
        <v>1.3033424427160001</v>
      </c>
      <c r="D8" s="16">
        <v>0.61915932776987304</v>
      </c>
      <c r="E8" s="17">
        <v>1.27429723458481</v>
      </c>
      <c r="F8" s="12"/>
      <c r="G8" s="10">
        <f t="shared" si="0"/>
        <v>-0.50462039798756608</v>
      </c>
      <c r="H8" s="11">
        <f t="shared" si="1"/>
        <v>-0.655137906814937</v>
      </c>
    </row>
    <row r="9" spans="1:8" x14ac:dyDescent="0.2">
      <c r="A9" s="7" t="s">
        <v>34</v>
      </c>
      <c r="B9" s="16">
        <v>9.9840255591054292E-3</v>
      </c>
      <c r="C9" s="17">
        <v>1.0510826150935499E-2</v>
      </c>
      <c r="D9" s="16">
        <v>2.6919970772603198E-2</v>
      </c>
      <c r="E9" s="17">
        <v>1.9019361710220999E-2</v>
      </c>
      <c r="F9" s="12"/>
      <c r="G9" s="10">
        <f t="shared" si="0"/>
        <v>-5.2680059183007021E-4</v>
      </c>
      <c r="H9" s="11">
        <f t="shared" si="1"/>
        <v>7.9006090623821995E-3</v>
      </c>
    </row>
    <row r="10" spans="1:8" x14ac:dyDescent="0.2">
      <c r="A10" s="7" t="s">
        <v>35</v>
      </c>
      <c r="B10" s="16">
        <v>1.0982428115015999</v>
      </c>
      <c r="C10" s="17">
        <v>1.2297666596594501</v>
      </c>
      <c r="D10" s="16">
        <v>1.0652617005730101</v>
      </c>
      <c r="E10" s="17">
        <v>1.38080566016205</v>
      </c>
      <c r="F10" s="12"/>
      <c r="G10" s="10">
        <f t="shared" si="0"/>
        <v>-0.13152384815785023</v>
      </c>
      <c r="H10" s="11">
        <f t="shared" si="1"/>
        <v>-0.31554395958903991</v>
      </c>
    </row>
    <row r="11" spans="1:8" x14ac:dyDescent="0.2">
      <c r="A11" s="7" t="s">
        <v>36</v>
      </c>
      <c r="B11" s="16">
        <v>4.9920127795527194E-2</v>
      </c>
      <c r="C11" s="17">
        <v>0.16817321841496699</v>
      </c>
      <c r="D11" s="16">
        <v>8.0759912317809504E-2</v>
      </c>
      <c r="E11" s="17">
        <v>9.8900680893149212E-2</v>
      </c>
      <c r="F11" s="12"/>
      <c r="G11" s="10">
        <f t="shared" si="0"/>
        <v>-0.1182530906194398</v>
      </c>
      <c r="H11" s="11">
        <f t="shared" si="1"/>
        <v>-1.8140768575339708E-2</v>
      </c>
    </row>
    <row r="12" spans="1:8" x14ac:dyDescent="0.2">
      <c r="A12" s="7" t="s">
        <v>37</v>
      </c>
      <c r="B12" s="16">
        <v>4.9920127795527194E-2</v>
      </c>
      <c r="C12" s="17">
        <v>0</v>
      </c>
      <c r="D12" s="16">
        <v>1.9228550551859399E-2</v>
      </c>
      <c r="E12" s="17">
        <v>1.14116170261326E-2</v>
      </c>
      <c r="F12" s="12"/>
      <c r="G12" s="10">
        <f t="shared" si="0"/>
        <v>4.9920127795527194E-2</v>
      </c>
      <c r="H12" s="11">
        <f t="shared" si="1"/>
        <v>7.8169335257267988E-3</v>
      </c>
    </row>
    <row r="13" spans="1:8" x14ac:dyDescent="0.2">
      <c r="A13" s="7" t="s">
        <v>38</v>
      </c>
      <c r="B13" s="16">
        <v>2.9952076677316298E-2</v>
      </c>
      <c r="C13" s="17">
        <v>1.0510826150935499E-2</v>
      </c>
      <c r="D13" s="16">
        <v>1.9228550551859399E-2</v>
      </c>
      <c r="E13" s="17">
        <v>3.8038723420442005E-3</v>
      </c>
      <c r="F13" s="12"/>
      <c r="G13" s="10">
        <f t="shared" si="0"/>
        <v>1.94412505263808E-2</v>
      </c>
      <c r="H13" s="11">
        <f t="shared" si="1"/>
        <v>1.5424678209815199E-2</v>
      </c>
    </row>
    <row r="14" spans="1:8" x14ac:dyDescent="0.2">
      <c r="A14" s="7" t="s">
        <v>41</v>
      </c>
      <c r="B14" s="16">
        <v>2.9952076677316298E-2</v>
      </c>
      <c r="C14" s="17">
        <v>3.1532478452806399E-2</v>
      </c>
      <c r="D14" s="16">
        <v>2.6919970772603198E-2</v>
      </c>
      <c r="E14" s="17">
        <v>3.0430978736353604E-2</v>
      </c>
      <c r="F14" s="12"/>
      <c r="G14" s="10">
        <f t="shared" si="0"/>
        <v>-1.5804017754901013E-3</v>
      </c>
      <c r="H14" s="11">
        <f t="shared" si="1"/>
        <v>-3.5110079637504059E-3</v>
      </c>
    </row>
    <row r="15" spans="1:8" x14ac:dyDescent="0.2">
      <c r="A15" s="7" t="s">
        <v>42</v>
      </c>
      <c r="B15" s="16">
        <v>3.9936102236421703E-2</v>
      </c>
      <c r="C15" s="17">
        <v>5.2554130754677304E-2</v>
      </c>
      <c r="D15" s="16">
        <v>4.2302811214090699E-2</v>
      </c>
      <c r="E15" s="17">
        <v>6.0861957472707208E-2</v>
      </c>
      <c r="F15" s="12"/>
      <c r="G15" s="10">
        <f t="shared" si="0"/>
        <v>-1.2618028518255602E-2</v>
      </c>
      <c r="H15" s="11">
        <f t="shared" si="1"/>
        <v>-1.8559146258616509E-2</v>
      </c>
    </row>
    <row r="16" spans="1:8" x14ac:dyDescent="0.2">
      <c r="A16" s="7" t="s">
        <v>43</v>
      </c>
      <c r="B16" s="16">
        <v>1.99680511182109E-2</v>
      </c>
      <c r="C16" s="17">
        <v>0.157662392264032</v>
      </c>
      <c r="D16" s="16">
        <v>3.0765680882974999E-2</v>
      </c>
      <c r="E16" s="17">
        <v>0.11792004260337</v>
      </c>
      <c r="F16" s="12"/>
      <c r="G16" s="10">
        <f t="shared" si="0"/>
        <v>-0.1376943411458211</v>
      </c>
      <c r="H16" s="11">
        <f t="shared" si="1"/>
        <v>-8.7154361720394993E-2</v>
      </c>
    </row>
    <row r="17" spans="1:8" x14ac:dyDescent="0.2">
      <c r="A17" s="7" t="s">
        <v>44</v>
      </c>
      <c r="B17" s="16">
        <v>3.6541533546325904</v>
      </c>
      <c r="C17" s="17">
        <v>6.5797771704855998</v>
      </c>
      <c r="D17" s="16">
        <v>4.8379033188478298</v>
      </c>
      <c r="E17" s="17">
        <v>6.4057210240024407</v>
      </c>
      <c r="F17" s="12"/>
      <c r="G17" s="10">
        <f t="shared" si="0"/>
        <v>-2.9256238158530095</v>
      </c>
      <c r="H17" s="11">
        <f t="shared" si="1"/>
        <v>-1.5678177051546109</v>
      </c>
    </row>
    <row r="18" spans="1:8" x14ac:dyDescent="0.2">
      <c r="A18" s="7" t="s">
        <v>47</v>
      </c>
      <c r="B18" s="16">
        <v>9.9840255591054292E-3</v>
      </c>
      <c r="C18" s="17">
        <v>3.1532478452806399E-2</v>
      </c>
      <c r="D18" s="16">
        <v>4.2302811214090699E-2</v>
      </c>
      <c r="E18" s="17">
        <v>2.28232340522652E-2</v>
      </c>
      <c r="F18" s="12"/>
      <c r="G18" s="10">
        <f t="shared" si="0"/>
        <v>-2.154845289370097E-2</v>
      </c>
      <c r="H18" s="11">
        <f t="shared" si="1"/>
        <v>1.9479577161825499E-2</v>
      </c>
    </row>
    <row r="19" spans="1:8" x14ac:dyDescent="0.2">
      <c r="A19" s="7" t="s">
        <v>48</v>
      </c>
      <c r="B19" s="16">
        <v>0.169728434504792</v>
      </c>
      <c r="C19" s="17">
        <v>0.71473617826361191</v>
      </c>
      <c r="D19" s="16">
        <v>0.59223935699727004</v>
      </c>
      <c r="E19" s="17">
        <v>0.71893187264635394</v>
      </c>
      <c r="F19" s="12"/>
      <c r="G19" s="10">
        <f t="shared" si="0"/>
        <v>-0.54500774375881988</v>
      </c>
      <c r="H19" s="11">
        <f t="shared" si="1"/>
        <v>-0.1266925156490839</v>
      </c>
    </row>
    <row r="20" spans="1:8" x14ac:dyDescent="0.2">
      <c r="A20" s="7" t="s">
        <v>50</v>
      </c>
      <c r="B20" s="16">
        <v>1.3478434504792298</v>
      </c>
      <c r="C20" s="17">
        <v>2.38595753626235</v>
      </c>
      <c r="D20" s="16">
        <v>1.40368419028574</v>
      </c>
      <c r="E20" s="17">
        <v>2.0198562136254701</v>
      </c>
      <c r="F20" s="12"/>
      <c r="G20" s="10">
        <f t="shared" si="0"/>
        <v>-1.0381140857831201</v>
      </c>
      <c r="H20" s="11">
        <f t="shared" si="1"/>
        <v>-0.61617202333973009</v>
      </c>
    </row>
    <row r="21" spans="1:8" x14ac:dyDescent="0.2">
      <c r="A21" s="7" t="s">
        <v>51</v>
      </c>
      <c r="B21" s="16">
        <v>6.1900958466453702</v>
      </c>
      <c r="C21" s="17">
        <v>7.5783056548244705</v>
      </c>
      <c r="D21" s="16">
        <v>6.0839133946083095</v>
      </c>
      <c r="E21" s="17">
        <v>7.0181444710715493</v>
      </c>
      <c r="F21" s="12"/>
      <c r="G21" s="10">
        <f t="shared" si="0"/>
        <v>-1.3882098081791003</v>
      </c>
      <c r="H21" s="11">
        <f t="shared" si="1"/>
        <v>-0.93423107646323977</v>
      </c>
    </row>
    <row r="22" spans="1:8" x14ac:dyDescent="0.2">
      <c r="A22" s="7" t="s">
        <v>55</v>
      </c>
      <c r="B22" s="16">
        <v>3.8837859424920103</v>
      </c>
      <c r="C22" s="17">
        <v>4.25688459112886</v>
      </c>
      <c r="D22" s="16">
        <v>4.0379956158904706</v>
      </c>
      <c r="E22" s="17">
        <v>4.1233976187759103</v>
      </c>
      <c r="F22" s="12"/>
      <c r="G22" s="10">
        <f t="shared" si="0"/>
        <v>-0.37309864863684972</v>
      </c>
      <c r="H22" s="11">
        <f t="shared" si="1"/>
        <v>-8.5402002885439643E-2</v>
      </c>
    </row>
    <row r="23" spans="1:8" x14ac:dyDescent="0.2">
      <c r="A23" s="7" t="s">
        <v>57</v>
      </c>
      <c r="B23" s="16">
        <v>0.129792332268371</v>
      </c>
      <c r="C23" s="17">
        <v>4.20433046037419E-2</v>
      </c>
      <c r="D23" s="16">
        <v>0.11921701342152799</v>
      </c>
      <c r="E23" s="17">
        <v>4.9450340446574606E-2</v>
      </c>
      <c r="F23" s="12"/>
      <c r="G23" s="10">
        <f t="shared" si="0"/>
        <v>8.7749027664629109E-2</v>
      </c>
      <c r="H23" s="11">
        <f t="shared" si="1"/>
        <v>6.9766672974953384E-2</v>
      </c>
    </row>
    <row r="24" spans="1:8" x14ac:dyDescent="0.2">
      <c r="A24" s="7" t="s">
        <v>58</v>
      </c>
      <c r="B24" s="16">
        <v>0.47923322683706104</v>
      </c>
      <c r="C24" s="17">
        <v>0.76729030901828899</v>
      </c>
      <c r="D24" s="16">
        <v>0.38841672114755998</v>
      </c>
      <c r="E24" s="17">
        <v>0.58960021301685095</v>
      </c>
      <c r="F24" s="12"/>
      <c r="G24" s="10">
        <f t="shared" si="0"/>
        <v>-0.28805708218122794</v>
      </c>
      <c r="H24" s="11">
        <f t="shared" si="1"/>
        <v>-0.20118349186929096</v>
      </c>
    </row>
    <row r="25" spans="1:8" x14ac:dyDescent="0.2">
      <c r="A25" s="7" t="s">
        <v>60</v>
      </c>
      <c r="B25" s="16">
        <v>5.3614217252396204</v>
      </c>
      <c r="C25" s="17">
        <v>5.3079672062224104</v>
      </c>
      <c r="D25" s="16">
        <v>5.7608737453370802</v>
      </c>
      <c r="E25" s="17">
        <v>6.1622731941116102</v>
      </c>
      <c r="F25" s="12"/>
      <c r="G25" s="10">
        <f t="shared" si="0"/>
        <v>5.3454519017209989E-2</v>
      </c>
      <c r="H25" s="11">
        <f t="shared" si="1"/>
        <v>-0.40139944877453004</v>
      </c>
    </row>
    <row r="26" spans="1:8" x14ac:dyDescent="0.2">
      <c r="A26" s="7" t="s">
        <v>61</v>
      </c>
      <c r="B26" s="16">
        <v>9.9840255591054292E-3</v>
      </c>
      <c r="C26" s="17">
        <v>1.0510826150935499E-2</v>
      </c>
      <c r="D26" s="16">
        <v>1.15371303311156E-2</v>
      </c>
      <c r="E26" s="17">
        <v>3.8038723420442005E-3</v>
      </c>
      <c r="F26" s="12"/>
      <c r="G26" s="10">
        <f t="shared" si="0"/>
        <v>-5.2680059183007021E-4</v>
      </c>
      <c r="H26" s="11">
        <f t="shared" si="1"/>
        <v>7.7332579890713998E-3</v>
      </c>
    </row>
    <row r="27" spans="1:8" x14ac:dyDescent="0.2">
      <c r="A27" s="7" t="s">
        <v>62</v>
      </c>
      <c r="B27" s="16">
        <v>0.56908945686901002</v>
      </c>
      <c r="C27" s="17">
        <v>0.52554130754677297</v>
      </c>
      <c r="D27" s="16">
        <v>0.52301657501057597</v>
      </c>
      <c r="E27" s="17">
        <v>0.50591502149187906</v>
      </c>
      <c r="F27" s="12"/>
      <c r="G27" s="10">
        <f t="shared" si="0"/>
        <v>4.3548149322237051E-2</v>
      </c>
      <c r="H27" s="11">
        <f t="shared" si="1"/>
        <v>1.710155351869691E-2</v>
      </c>
    </row>
    <row r="28" spans="1:8" x14ac:dyDescent="0.2">
      <c r="A28" s="7" t="s">
        <v>63</v>
      </c>
      <c r="B28" s="16">
        <v>0.58905750798722001</v>
      </c>
      <c r="C28" s="17">
        <v>0.72524700441454704</v>
      </c>
      <c r="D28" s="16">
        <v>0.72683921086028502</v>
      </c>
      <c r="E28" s="17">
        <v>0.612423447069116</v>
      </c>
      <c r="F28" s="12"/>
      <c r="G28" s="10">
        <f t="shared" si="0"/>
        <v>-0.13618949642732703</v>
      </c>
      <c r="H28" s="11">
        <f t="shared" si="1"/>
        <v>0.11441576379116902</v>
      </c>
    </row>
    <row r="29" spans="1:8" x14ac:dyDescent="0.2">
      <c r="A29" s="7" t="s">
        <v>64</v>
      </c>
      <c r="B29" s="16">
        <v>0.57907348242811496</v>
      </c>
      <c r="C29" s="17">
        <v>0.57809543830145105</v>
      </c>
      <c r="D29" s="16">
        <v>0.61915932776987304</v>
      </c>
      <c r="E29" s="17">
        <v>0.71132412796226607</v>
      </c>
      <c r="F29" s="12"/>
      <c r="G29" s="10">
        <f t="shared" si="0"/>
        <v>9.7804412666391283E-4</v>
      </c>
      <c r="H29" s="11">
        <f t="shared" si="1"/>
        <v>-9.2164800192393037E-2</v>
      </c>
    </row>
    <row r="30" spans="1:8" x14ac:dyDescent="0.2">
      <c r="A30" s="7" t="s">
        <v>65</v>
      </c>
      <c r="B30" s="16">
        <v>3.9936102236421703E-2</v>
      </c>
      <c r="C30" s="17">
        <v>0</v>
      </c>
      <c r="D30" s="16">
        <v>1.5382840441487499E-2</v>
      </c>
      <c r="E30" s="17">
        <v>3.8038723420442005E-3</v>
      </c>
      <c r="F30" s="12"/>
      <c r="G30" s="10">
        <f t="shared" si="0"/>
        <v>3.9936102236421703E-2</v>
      </c>
      <c r="H30" s="11">
        <f t="shared" si="1"/>
        <v>1.1578968099443299E-2</v>
      </c>
    </row>
    <row r="31" spans="1:8" x14ac:dyDescent="0.2">
      <c r="A31" s="7" t="s">
        <v>68</v>
      </c>
      <c r="B31" s="16">
        <v>5.9904153354632596E-2</v>
      </c>
      <c r="C31" s="17">
        <v>0.11561908766029</v>
      </c>
      <c r="D31" s="16">
        <v>6.1531361765950095E-2</v>
      </c>
      <c r="E31" s="17">
        <v>5.3254212788618797E-2</v>
      </c>
      <c r="F31" s="12"/>
      <c r="G31" s="10">
        <f t="shared" si="0"/>
        <v>-5.5714934305657403E-2</v>
      </c>
      <c r="H31" s="11">
        <f t="shared" si="1"/>
        <v>8.2771489773312973E-3</v>
      </c>
    </row>
    <row r="32" spans="1:8" x14ac:dyDescent="0.2">
      <c r="A32" s="7" t="s">
        <v>69</v>
      </c>
      <c r="B32" s="16">
        <v>8.4664536741214107</v>
      </c>
      <c r="C32" s="17">
        <v>8.471725877653979</v>
      </c>
      <c r="D32" s="16">
        <v>9.37968695919702</v>
      </c>
      <c r="E32" s="17">
        <v>8.2163642588154708</v>
      </c>
      <c r="F32" s="12"/>
      <c r="G32" s="10">
        <f t="shared" si="0"/>
        <v>-5.2722035325682981E-3</v>
      </c>
      <c r="H32" s="11">
        <f t="shared" si="1"/>
        <v>1.1633227003815492</v>
      </c>
    </row>
    <row r="33" spans="1:8" x14ac:dyDescent="0.2">
      <c r="A33" s="7" t="s">
        <v>70</v>
      </c>
      <c r="B33" s="16">
        <v>1.17811501597444</v>
      </c>
      <c r="C33" s="17">
        <v>1.5450914441875101</v>
      </c>
      <c r="D33" s="16">
        <v>1.1037188016767299</v>
      </c>
      <c r="E33" s="17">
        <v>1.59762638365856</v>
      </c>
      <c r="F33" s="12"/>
      <c r="G33" s="10">
        <f t="shared" si="0"/>
        <v>-0.36697642821307008</v>
      </c>
      <c r="H33" s="11">
        <f t="shared" si="1"/>
        <v>-0.49390758198183016</v>
      </c>
    </row>
    <row r="34" spans="1:8" x14ac:dyDescent="0.2">
      <c r="A34" s="7" t="s">
        <v>72</v>
      </c>
      <c r="B34" s="16">
        <v>0.169728434504792</v>
      </c>
      <c r="C34" s="17">
        <v>0.34685726298087</v>
      </c>
      <c r="D34" s="16">
        <v>0.192285505518594</v>
      </c>
      <c r="E34" s="17">
        <v>0.23964395754878498</v>
      </c>
      <c r="F34" s="12"/>
      <c r="G34" s="10">
        <f t="shared" si="0"/>
        <v>-0.177128828476078</v>
      </c>
      <c r="H34" s="11">
        <f t="shared" si="1"/>
        <v>-4.7358452030190984E-2</v>
      </c>
    </row>
    <row r="35" spans="1:8" x14ac:dyDescent="0.2">
      <c r="A35" s="7" t="s">
        <v>73</v>
      </c>
      <c r="B35" s="16">
        <v>4.2132587859424895</v>
      </c>
      <c r="C35" s="17">
        <v>3.3214210636956101</v>
      </c>
      <c r="D35" s="16">
        <v>4.0110756451178702</v>
      </c>
      <c r="E35" s="17">
        <v>3.0811365970557998</v>
      </c>
      <c r="F35" s="12"/>
      <c r="G35" s="10">
        <f t="shared" si="0"/>
        <v>0.89183772224687941</v>
      </c>
      <c r="H35" s="11">
        <f t="shared" si="1"/>
        <v>0.92993904806207039</v>
      </c>
    </row>
    <row r="36" spans="1:8" x14ac:dyDescent="0.2">
      <c r="A36" s="7" t="s">
        <v>74</v>
      </c>
      <c r="B36" s="16">
        <v>0.15974440894568701</v>
      </c>
      <c r="C36" s="17">
        <v>0.11561908766029</v>
      </c>
      <c r="D36" s="16">
        <v>0.24997115717417198</v>
      </c>
      <c r="E36" s="17">
        <v>0.19780136178629804</v>
      </c>
      <c r="F36" s="12"/>
      <c r="G36" s="10">
        <f t="shared" si="0"/>
        <v>4.4125321285397007E-2</v>
      </c>
      <c r="H36" s="11">
        <f t="shared" si="1"/>
        <v>5.2169795387873946E-2</v>
      </c>
    </row>
    <row r="37" spans="1:8" x14ac:dyDescent="0.2">
      <c r="A37" s="7" t="s">
        <v>75</v>
      </c>
      <c r="B37" s="16">
        <v>10.6829073482428</v>
      </c>
      <c r="C37" s="17">
        <v>6.7899936935043108</v>
      </c>
      <c r="D37" s="16">
        <v>11.1679421605199</v>
      </c>
      <c r="E37" s="17">
        <v>8.0185628970291809</v>
      </c>
      <c r="F37" s="12"/>
      <c r="G37" s="10">
        <f t="shared" si="0"/>
        <v>3.8929136547384893</v>
      </c>
      <c r="H37" s="11">
        <f t="shared" si="1"/>
        <v>3.1493792634907187</v>
      </c>
    </row>
    <row r="38" spans="1:8" x14ac:dyDescent="0.2">
      <c r="A38" s="7" t="s">
        <v>76</v>
      </c>
      <c r="B38" s="16">
        <v>3.8937699680511204</v>
      </c>
      <c r="C38" s="17">
        <v>6.0332142106369595</v>
      </c>
      <c r="D38" s="16">
        <v>3.8187901395992796</v>
      </c>
      <c r="E38" s="17">
        <v>5.9454524706150904</v>
      </c>
      <c r="F38" s="12"/>
      <c r="G38" s="10">
        <f t="shared" ref="G38:G68" si="2">B38-C38</f>
        <v>-2.1394442425858391</v>
      </c>
      <c r="H38" s="11">
        <f t="shared" ref="H38:H68" si="3">D38-E38</f>
        <v>-2.1266623310158108</v>
      </c>
    </row>
    <row r="39" spans="1:8" x14ac:dyDescent="0.2">
      <c r="A39" s="7" t="s">
        <v>77</v>
      </c>
      <c r="B39" s="16">
        <v>9.9840255591054305E-2</v>
      </c>
      <c r="C39" s="17">
        <v>9.4597435358419205E-2</v>
      </c>
      <c r="D39" s="16">
        <v>6.9222781986693807E-2</v>
      </c>
      <c r="E39" s="17">
        <v>6.0861957472707208E-2</v>
      </c>
      <c r="F39" s="12"/>
      <c r="G39" s="10">
        <f t="shared" si="2"/>
        <v>5.2428202326351009E-3</v>
      </c>
      <c r="H39" s="11">
        <f t="shared" si="3"/>
        <v>8.3608245139865991E-3</v>
      </c>
    </row>
    <row r="40" spans="1:8" x14ac:dyDescent="0.2">
      <c r="A40" s="7" t="s">
        <v>78</v>
      </c>
      <c r="B40" s="16">
        <v>0.33945686900958499</v>
      </c>
      <c r="C40" s="17">
        <v>0.31532478452806401</v>
      </c>
      <c r="D40" s="16">
        <v>0.41149098180979099</v>
      </c>
      <c r="E40" s="17">
        <v>0.37658336186237601</v>
      </c>
      <c r="F40" s="12"/>
      <c r="G40" s="10">
        <f t="shared" si="2"/>
        <v>2.4132084481520988E-2</v>
      </c>
      <c r="H40" s="11">
        <f t="shared" si="3"/>
        <v>3.4907619947414981E-2</v>
      </c>
    </row>
    <row r="41" spans="1:8" x14ac:dyDescent="0.2">
      <c r="A41" s="7" t="s">
        <v>79</v>
      </c>
      <c r="B41" s="16">
        <v>0.40934504792332299</v>
      </c>
      <c r="C41" s="17">
        <v>0.43094387218835406</v>
      </c>
      <c r="D41" s="16">
        <v>0.29611967849863502</v>
      </c>
      <c r="E41" s="17">
        <v>0.26627106394309402</v>
      </c>
      <c r="F41" s="12"/>
      <c r="G41" s="10">
        <f t="shared" si="2"/>
        <v>-2.1598824265031069E-2</v>
      </c>
      <c r="H41" s="11">
        <f t="shared" si="3"/>
        <v>2.9848614555540998E-2</v>
      </c>
    </row>
    <row r="42" spans="1:8" x14ac:dyDescent="0.2">
      <c r="A42" s="7" t="s">
        <v>80</v>
      </c>
      <c r="B42" s="16">
        <v>0.65894568690095801</v>
      </c>
      <c r="C42" s="17">
        <v>0.31532478452806401</v>
      </c>
      <c r="D42" s="16">
        <v>0.88066761527516091</v>
      </c>
      <c r="E42" s="17">
        <v>0.33474076609989001</v>
      </c>
      <c r="F42" s="12"/>
      <c r="G42" s="10">
        <f t="shared" si="2"/>
        <v>0.343620902372894</v>
      </c>
      <c r="H42" s="11">
        <f t="shared" si="3"/>
        <v>0.5459268491752709</v>
      </c>
    </row>
    <row r="43" spans="1:8" x14ac:dyDescent="0.2">
      <c r="A43" s="7" t="s">
        <v>81</v>
      </c>
      <c r="B43" s="16">
        <v>2.9952076677316298E-2</v>
      </c>
      <c r="C43" s="17">
        <v>0</v>
      </c>
      <c r="D43" s="16">
        <v>1.5382840441487499E-2</v>
      </c>
      <c r="E43" s="17">
        <v>7.607744684088401E-3</v>
      </c>
      <c r="F43" s="12"/>
      <c r="G43" s="10">
        <f t="shared" si="2"/>
        <v>2.9952076677316298E-2</v>
      </c>
      <c r="H43" s="11">
        <f t="shared" si="3"/>
        <v>7.7750957573990984E-3</v>
      </c>
    </row>
    <row r="44" spans="1:8" x14ac:dyDescent="0.2">
      <c r="A44" s="7" t="s">
        <v>83</v>
      </c>
      <c r="B44" s="16">
        <v>0.31948881789137401</v>
      </c>
      <c r="C44" s="17">
        <v>0.56758461215051492</v>
      </c>
      <c r="D44" s="16">
        <v>0.27689112794677501</v>
      </c>
      <c r="E44" s="17">
        <v>0.57058085130663005</v>
      </c>
      <c r="F44" s="12"/>
      <c r="G44" s="10">
        <f t="shared" si="2"/>
        <v>-0.24809579425914091</v>
      </c>
      <c r="H44" s="11">
        <f t="shared" si="3"/>
        <v>-0.29368972335985505</v>
      </c>
    </row>
    <row r="45" spans="1:8" x14ac:dyDescent="0.2">
      <c r="A45" s="7" t="s">
        <v>84</v>
      </c>
      <c r="B45" s="16">
        <v>0.27955271565495204</v>
      </c>
      <c r="C45" s="17">
        <v>0.32583561067899902</v>
      </c>
      <c r="D45" s="16">
        <v>0.36149675037495699</v>
      </c>
      <c r="E45" s="17">
        <v>0.28148655331127098</v>
      </c>
      <c r="F45" s="12"/>
      <c r="G45" s="10">
        <f t="shared" si="2"/>
        <v>-4.6282895024046977E-2</v>
      </c>
      <c r="H45" s="11">
        <f t="shared" si="3"/>
        <v>8.0010197063686006E-2</v>
      </c>
    </row>
    <row r="46" spans="1:8" x14ac:dyDescent="0.2">
      <c r="A46" s="7" t="s">
        <v>85</v>
      </c>
      <c r="B46" s="16">
        <v>3.3845846645367397</v>
      </c>
      <c r="C46" s="17">
        <v>3.9625814589026698</v>
      </c>
      <c r="D46" s="16">
        <v>3.1150251894012202</v>
      </c>
      <c r="E46" s="17">
        <v>3.6669329377306097</v>
      </c>
      <c r="F46" s="12"/>
      <c r="G46" s="10">
        <f t="shared" si="2"/>
        <v>-0.5779967943659301</v>
      </c>
      <c r="H46" s="11">
        <f t="shared" si="3"/>
        <v>-0.55190774832938949</v>
      </c>
    </row>
    <row r="47" spans="1:8" x14ac:dyDescent="0.2">
      <c r="A47" s="7" t="s">
        <v>86</v>
      </c>
      <c r="B47" s="16">
        <v>3.7539936102236404</v>
      </c>
      <c r="C47" s="17">
        <v>2.38595753626235</v>
      </c>
      <c r="D47" s="16">
        <v>3.0304195669730398</v>
      </c>
      <c r="E47" s="17">
        <v>2.2861272775685602</v>
      </c>
      <c r="F47" s="12"/>
      <c r="G47" s="10">
        <f t="shared" si="2"/>
        <v>1.3680360739612905</v>
      </c>
      <c r="H47" s="11">
        <f t="shared" si="3"/>
        <v>0.74429228940447967</v>
      </c>
    </row>
    <row r="48" spans="1:8" x14ac:dyDescent="0.2">
      <c r="A48" s="7" t="s">
        <v>87</v>
      </c>
      <c r="B48" s="16">
        <v>3.7939297124600597</v>
      </c>
      <c r="C48" s="17">
        <v>0</v>
      </c>
      <c r="D48" s="16">
        <v>1.4613698419413099</v>
      </c>
      <c r="E48" s="17">
        <v>0</v>
      </c>
      <c r="F48" s="12"/>
      <c r="G48" s="10">
        <f t="shared" si="2"/>
        <v>3.7939297124600597</v>
      </c>
      <c r="H48" s="11">
        <f t="shared" si="3"/>
        <v>1.4613698419413099</v>
      </c>
    </row>
    <row r="49" spans="1:8" x14ac:dyDescent="0.2">
      <c r="A49" s="7" t="s">
        <v>88</v>
      </c>
      <c r="B49" s="16">
        <v>27.256389776357796</v>
      </c>
      <c r="C49" s="17">
        <v>25.730502417489998</v>
      </c>
      <c r="D49" s="16">
        <v>27.181479060108398</v>
      </c>
      <c r="E49" s="17">
        <v>26.790672905017299</v>
      </c>
      <c r="F49" s="12"/>
      <c r="G49" s="10">
        <f t="shared" si="2"/>
        <v>1.5258873588677986</v>
      </c>
      <c r="H49" s="11">
        <f t="shared" si="3"/>
        <v>0.39080615509109862</v>
      </c>
    </row>
    <row r="50" spans="1:8" x14ac:dyDescent="0.2">
      <c r="A50" s="7" t="s">
        <v>90</v>
      </c>
      <c r="B50" s="16">
        <v>1.9568690095846601</v>
      </c>
      <c r="C50" s="17">
        <v>2.53310910237545</v>
      </c>
      <c r="D50" s="16">
        <v>1.74979810021921</v>
      </c>
      <c r="E50" s="17">
        <v>2.4573015329605501</v>
      </c>
      <c r="F50" s="12"/>
      <c r="G50" s="10">
        <f t="shared" si="2"/>
        <v>-0.5762400927907898</v>
      </c>
      <c r="H50" s="11">
        <f t="shared" si="3"/>
        <v>-0.70750343274134009</v>
      </c>
    </row>
    <row r="51" spans="1:8" x14ac:dyDescent="0.2">
      <c r="A51" s="7" t="s">
        <v>91</v>
      </c>
      <c r="B51" s="16">
        <v>0.329472843450479</v>
      </c>
      <c r="C51" s="17">
        <v>0.51503048139583807</v>
      </c>
      <c r="D51" s="16">
        <v>0.49225089412760104</v>
      </c>
      <c r="E51" s="17">
        <v>0.50591502149187906</v>
      </c>
      <c r="F51" s="12"/>
      <c r="G51" s="10">
        <f t="shared" si="2"/>
        <v>-0.18555763794535907</v>
      </c>
      <c r="H51" s="11">
        <f t="shared" si="3"/>
        <v>-1.3664127364278023E-2</v>
      </c>
    </row>
    <row r="52" spans="1:8" x14ac:dyDescent="0.2">
      <c r="A52" s="142" t="s">
        <v>39</v>
      </c>
      <c r="B52" s="153">
        <v>0</v>
      </c>
      <c r="C52" s="154">
        <v>3.1532478452806399E-2</v>
      </c>
      <c r="D52" s="153">
        <v>1.9228550551859399E-2</v>
      </c>
      <c r="E52" s="154">
        <v>1.9019361710220999E-2</v>
      </c>
      <c r="F52" s="155"/>
      <c r="G52" s="156">
        <f t="shared" si="2"/>
        <v>-3.1532478452806399E-2</v>
      </c>
      <c r="H52" s="157">
        <f t="shared" si="3"/>
        <v>2.0918884163840037E-4</v>
      </c>
    </row>
    <row r="53" spans="1:8" x14ac:dyDescent="0.2">
      <c r="A53" s="7" t="s">
        <v>40</v>
      </c>
      <c r="B53" s="16">
        <v>0</v>
      </c>
      <c r="C53" s="17">
        <v>0</v>
      </c>
      <c r="D53" s="16">
        <v>7.6914202207437601E-3</v>
      </c>
      <c r="E53" s="17">
        <v>0</v>
      </c>
      <c r="F53" s="12"/>
      <c r="G53" s="10">
        <f t="shared" si="2"/>
        <v>0</v>
      </c>
      <c r="H53" s="11">
        <f t="shared" si="3"/>
        <v>7.6914202207437601E-3</v>
      </c>
    </row>
    <row r="54" spans="1:8" x14ac:dyDescent="0.2">
      <c r="A54" s="7" t="s">
        <v>45</v>
      </c>
      <c r="B54" s="16">
        <v>9.9840255591054305E-2</v>
      </c>
      <c r="C54" s="17">
        <v>4.20433046037419E-2</v>
      </c>
      <c r="D54" s="16">
        <v>6.9222781986693807E-2</v>
      </c>
      <c r="E54" s="17">
        <v>3.4234851078397799E-2</v>
      </c>
      <c r="F54" s="12"/>
      <c r="G54" s="10">
        <f t="shared" si="2"/>
        <v>5.7796950987312405E-2</v>
      </c>
      <c r="H54" s="11">
        <f t="shared" si="3"/>
        <v>3.4987930908296008E-2</v>
      </c>
    </row>
    <row r="55" spans="1:8" x14ac:dyDescent="0.2">
      <c r="A55" s="7" t="s">
        <v>46</v>
      </c>
      <c r="B55" s="16">
        <v>0.51916932907348201</v>
      </c>
      <c r="C55" s="17">
        <v>0.37838974143367698</v>
      </c>
      <c r="D55" s="16">
        <v>0.53070799523131906</v>
      </c>
      <c r="E55" s="17">
        <v>0.37277948952033196</v>
      </c>
      <c r="F55" s="12"/>
      <c r="G55" s="10">
        <f t="shared" si="2"/>
        <v>0.14077958763980503</v>
      </c>
      <c r="H55" s="11">
        <f t="shared" si="3"/>
        <v>0.1579285057109871</v>
      </c>
    </row>
    <row r="56" spans="1:8" x14ac:dyDescent="0.2">
      <c r="A56" s="7" t="s">
        <v>49</v>
      </c>
      <c r="B56" s="16">
        <v>0.40934504792332299</v>
      </c>
      <c r="C56" s="17">
        <v>0.59911709060332097</v>
      </c>
      <c r="D56" s="16">
        <v>0.49609660423797297</v>
      </c>
      <c r="E56" s="17">
        <v>0.49830727680778997</v>
      </c>
      <c r="F56" s="12"/>
      <c r="G56" s="10">
        <f t="shared" si="2"/>
        <v>-0.18977204267999798</v>
      </c>
      <c r="H56" s="11">
        <f t="shared" si="3"/>
        <v>-2.210672569816996E-3</v>
      </c>
    </row>
    <row r="57" spans="1:8" x14ac:dyDescent="0.2">
      <c r="A57" s="7" t="s">
        <v>52</v>
      </c>
      <c r="B57" s="16">
        <v>0</v>
      </c>
      <c r="C57" s="17">
        <v>1.0510826150935499E-2</v>
      </c>
      <c r="D57" s="16">
        <v>2.30742606622313E-2</v>
      </c>
      <c r="E57" s="17">
        <v>2.28232340522652E-2</v>
      </c>
      <c r="F57" s="12"/>
      <c r="G57" s="10">
        <f t="shared" si="2"/>
        <v>-1.0510826150935499E-2</v>
      </c>
      <c r="H57" s="11">
        <f t="shared" si="3"/>
        <v>2.5102660996609988E-4</v>
      </c>
    </row>
    <row r="58" spans="1:8" x14ac:dyDescent="0.2">
      <c r="A58" s="7" t="s">
        <v>53</v>
      </c>
      <c r="B58" s="16">
        <v>0</v>
      </c>
      <c r="C58" s="17">
        <v>1.0510826150935499E-2</v>
      </c>
      <c r="D58" s="16">
        <v>7.6914202207437601E-3</v>
      </c>
      <c r="E58" s="17">
        <v>7.607744684088401E-3</v>
      </c>
      <c r="F58" s="12"/>
      <c r="G58" s="10">
        <f t="shared" si="2"/>
        <v>-1.0510826150935499E-2</v>
      </c>
      <c r="H58" s="11">
        <f t="shared" si="3"/>
        <v>8.3675536655359109E-5</v>
      </c>
    </row>
    <row r="59" spans="1:8" x14ac:dyDescent="0.2">
      <c r="A59" s="7" t="s">
        <v>54</v>
      </c>
      <c r="B59" s="16">
        <v>1.21805111821086</v>
      </c>
      <c r="C59" s="17">
        <v>1.3033424427160001</v>
      </c>
      <c r="D59" s="16">
        <v>1.24216436565012</v>
      </c>
      <c r="E59" s="17">
        <v>1.0764958727985101</v>
      </c>
      <c r="F59" s="12"/>
      <c r="G59" s="10">
        <f t="shared" si="2"/>
        <v>-8.5291324505140098E-2</v>
      </c>
      <c r="H59" s="11">
        <f t="shared" si="3"/>
        <v>0.16566849285160989</v>
      </c>
    </row>
    <row r="60" spans="1:8" x14ac:dyDescent="0.2">
      <c r="A60" s="7" t="s">
        <v>56</v>
      </c>
      <c r="B60" s="16">
        <v>9.9840255591054305E-2</v>
      </c>
      <c r="C60" s="17">
        <v>0.12612991381122599</v>
      </c>
      <c r="D60" s="16">
        <v>8.8451332538553196E-2</v>
      </c>
      <c r="E60" s="17">
        <v>0.10270455323519299</v>
      </c>
      <c r="F60" s="12"/>
      <c r="G60" s="10">
        <f t="shared" si="2"/>
        <v>-2.628965822017168E-2</v>
      </c>
      <c r="H60" s="11">
        <f t="shared" si="3"/>
        <v>-1.4253220696639798E-2</v>
      </c>
    </row>
    <row r="61" spans="1:8" x14ac:dyDescent="0.2">
      <c r="A61" s="7" t="s">
        <v>59</v>
      </c>
      <c r="B61" s="16">
        <v>0.30950479233226802</v>
      </c>
      <c r="C61" s="17">
        <v>0.25225982762245097</v>
      </c>
      <c r="D61" s="16">
        <v>0.28842825827789098</v>
      </c>
      <c r="E61" s="17">
        <v>0.22062459583856397</v>
      </c>
      <c r="F61" s="12"/>
      <c r="G61" s="10">
        <f t="shared" si="2"/>
        <v>5.7244964709817048E-2</v>
      </c>
      <c r="H61" s="11">
        <f t="shared" si="3"/>
        <v>6.7803662439327006E-2</v>
      </c>
    </row>
    <row r="62" spans="1:8" x14ac:dyDescent="0.2">
      <c r="A62" s="7" t="s">
        <v>66</v>
      </c>
      <c r="B62" s="16">
        <v>6.9888178913738011E-2</v>
      </c>
      <c r="C62" s="17">
        <v>8.4086609207483703E-2</v>
      </c>
      <c r="D62" s="16">
        <v>6.1531361765950095E-2</v>
      </c>
      <c r="E62" s="17">
        <v>9.1292936209060802E-2</v>
      </c>
      <c r="F62" s="12"/>
      <c r="G62" s="10">
        <f t="shared" si="2"/>
        <v>-1.4198430293745692E-2</v>
      </c>
      <c r="H62" s="11">
        <f t="shared" si="3"/>
        <v>-2.9761574443110707E-2</v>
      </c>
    </row>
    <row r="63" spans="1:8" x14ac:dyDescent="0.2">
      <c r="A63" s="7" t="s">
        <v>67</v>
      </c>
      <c r="B63" s="16">
        <v>0.169728434504792</v>
      </c>
      <c r="C63" s="17">
        <v>9.4597435358419205E-2</v>
      </c>
      <c r="D63" s="16">
        <v>0.16151982463561901</v>
      </c>
      <c r="E63" s="17">
        <v>9.1292936209060802E-2</v>
      </c>
      <c r="F63" s="12"/>
      <c r="G63" s="10">
        <f t="shared" si="2"/>
        <v>7.5130999146372793E-2</v>
      </c>
      <c r="H63" s="11">
        <f t="shared" si="3"/>
        <v>7.0226888426558207E-2</v>
      </c>
    </row>
    <row r="64" spans="1:8" x14ac:dyDescent="0.2">
      <c r="A64" s="7" t="s">
        <v>71</v>
      </c>
      <c r="B64" s="16">
        <v>9.9840255591054305E-2</v>
      </c>
      <c r="C64" s="17">
        <v>0.18919487071683799</v>
      </c>
      <c r="D64" s="16">
        <v>8.8451332538553196E-2</v>
      </c>
      <c r="E64" s="17">
        <v>9.8900680893149212E-2</v>
      </c>
      <c r="F64" s="12"/>
      <c r="G64" s="10">
        <f t="shared" si="2"/>
        <v>-8.9354615125783687E-2</v>
      </c>
      <c r="H64" s="11">
        <f t="shared" si="3"/>
        <v>-1.0449348354596016E-2</v>
      </c>
    </row>
    <row r="65" spans="1:8" x14ac:dyDescent="0.2">
      <c r="A65" s="7" t="s">
        <v>82</v>
      </c>
      <c r="B65" s="16">
        <v>0.129792332268371</v>
      </c>
      <c r="C65" s="17">
        <v>0.22072734916964501</v>
      </c>
      <c r="D65" s="16">
        <v>0.126908433642272</v>
      </c>
      <c r="E65" s="17">
        <v>0.13313553197154701</v>
      </c>
      <c r="F65" s="12"/>
      <c r="G65" s="10">
        <f t="shared" si="2"/>
        <v>-9.0935016901274007E-2</v>
      </c>
      <c r="H65" s="11">
        <f t="shared" si="3"/>
        <v>-6.2270983292750104E-3</v>
      </c>
    </row>
    <row r="66" spans="1:8" x14ac:dyDescent="0.2">
      <c r="A66" s="7" t="s">
        <v>89</v>
      </c>
      <c r="B66" s="16">
        <v>9.9840255591054305E-2</v>
      </c>
      <c r="C66" s="17">
        <v>7.3575783056548202E-2</v>
      </c>
      <c r="D66" s="16">
        <v>8.8451332538553196E-2</v>
      </c>
      <c r="E66" s="17">
        <v>6.4665829814751399E-2</v>
      </c>
      <c r="F66" s="12"/>
      <c r="G66" s="10">
        <f t="shared" si="2"/>
        <v>2.6264472534506103E-2</v>
      </c>
      <c r="H66" s="11">
        <f t="shared" si="3"/>
        <v>2.3785502723801796E-2</v>
      </c>
    </row>
    <row r="67" spans="1:8" x14ac:dyDescent="0.2">
      <c r="A67" s="7" t="s">
        <v>92</v>
      </c>
      <c r="B67" s="16">
        <v>0.13977635782747602</v>
      </c>
      <c r="C67" s="17">
        <v>0.12612991381122599</v>
      </c>
      <c r="D67" s="16">
        <v>0.22305118640156898</v>
      </c>
      <c r="E67" s="17">
        <v>0.21301685115447502</v>
      </c>
      <c r="F67" s="12"/>
      <c r="G67" s="10">
        <f t="shared" si="2"/>
        <v>1.3646444016250037E-2</v>
      </c>
      <c r="H67" s="11">
        <f t="shared" si="3"/>
        <v>1.0034335247093962E-2</v>
      </c>
    </row>
    <row r="68" spans="1:8" x14ac:dyDescent="0.2">
      <c r="A68" s="7" t="s">
        <v>93</v>
      </c>
      <c r="B68" s="16">
        <v>0</v>
      </c>
      <c r="C68" s="17">
        <v>3.1532478452806399E-2</v>
      </c>
      <c r="D68" s="16">
        <v>1.15371303311156E-2</v>
      </c>
      <c r="E68" s="17">
        <v>2.28232340522652E-2</v>
      </c>
      <c r="F68" s="12"/>
      <c r="G68" s="10">
        <f t="shared" si="2"/>
        <v>-3.1532478452806399E-2</v>
      </c>
      <c r="H68" s="11">
        <f t="shared" si="3"/>
        <v>-1.1286103721149601E-2</v>
      </c>
    </row>
    <row r="69" spans="1:8" x14ac:dyDescent="0.2">
      <c r="A69" s="1"/>
      <c r="B69" s="18"/>
      <c r="C69" s="19"/>
      <c r="D69" s="18"/>
      <c r="E69" s="19"/>
      <c r="F69" s="15"/>
      <c r="G69" s="13"/>
      <c r="H69" s="14"/>
    </row>
    <row r="70" spans="1:8" s="43" customFormat="1" x14ac:dyDescent="0.2">
      <c r="A70" s="27" t="s">
        <v>5</v>
      </c>
      <c r="B70" s="44">
        <f>SUM(B6:B69)</f>
        <v>99.999999999999901</v>
      </c>
      <c r="C70" s="45">
        <f>SUM(C6:C69)</f>
        <v>100.00000000000001</v>
      </c>
      <c r="D70" s="44">
        <f>SUM(D6:D69)</f>
        <v>99.999999999999915</v>
      </c>
      <c r="E70" s="45">
        <f>SUM(E6:E69)</f>
        <v>100</v>
      </c>
      <c r="F70" s="49"/>
      <c r="G70" s="50">
        <f>SUM(G6:G69)</f>
        <v>-4.2695014190741176E-14</v>
      </c>
      <c r="H70" s="51">
        <f>SUM(H6:H69)</f>
        <v>-7.8739098574587274E-14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106</v>
      </c>
      <c r="B7" s="78">
        <f>SUM($B8:$B11)</f>
        <v>1952</v>
      </c>
      <c r="C7" s="79">
        <f>SUM($C8:$C11)</f>
        <v>1971</v>
      </c>
      <c r="D7" s="78">
        <f>SUM($D8:$D11)</f>
        <v>4392</v>
      </c>
      <c r="E7" s="79">
        <f>SUM($E8:$E11)</f>
        <v>5344</v>
      </c>
      <c r="F7" s="80"/>
      <c r="G7" s="78">
        <f>B7-C7</f>
        <v>-19</v>
      </c>
      <c r="H7" s="79">
        <f>D7-E7</f>
        <v>-952</v>
      </c>
      <c r="I7" s="54">
        <f>IF(C7=0, "-", IF(G7/C7&lt;10, G7/C7, "&gt;999%"))</f>
        <v>-9.6397767630644338E-3</v>
      </c>
      <c r="J7" s="55">
        <f>IF(E7=0, "-", IF(H7/E7&lt;10, H7/E7, "&gt;999%"))</f>
        <v>-0.17814371257485029</v>
      </c>
    </row>
    <row r="8" spans="1:10" x14ac:dyDescent="0.2">
      <c r="A8" s="158" t="s">
        <v>155</v>
      </c>
      <c r="B8" s="65">
        <v>1207</v>
      </c>
      <c r="C8" s="66">
        <v>1108</v>
      </c>
      <c r="D8" s="65">
        <v>2727</v>
      </c>
      <c r="E8" s="66">
        <v>3132</v>
      </c>
      <c r="F8" s="67"/>
      <c r="G8" s="65">
        <f>B8-C8</f>
        <v>99</v>
      </c>
      <c r="H8" s="66">
        <f>D8-E8</f>
        <v>-405</v>
      </c>
      <c r="I8" s="8">
        <f>IF(C8=0, "-", IF(G8/C8&lt;10, G8/C8, "&gt;999%"))</f>
        <v>8.9350180505415169E-2</v>
      </c>
      <c r="J8" s="9">
        <f>IF(E8=0, "-", IF(H8/E8&lt;10, H8/E8, "&gt;999%"))</f>
        <v>-0.12931034482758622</v>
      </c>
    </row>
    <row r="9" spans="1:10" x14ac:dyDescent="0.2">
      <c r="A9" s="158" t="s">
        <v>156</v>
      </c>
      <c r="B9" s="65">
        <v>404</v>
      </c>
      <c r="C9" s="66">
        <v>481</v>
      </c>
      <c r="D9" s="65">
        <v>937</v>
      </c>
      <c r="E9" s="66">
        <v>1412</v>
      </c>
      <c r="F9" s="67"/>
      <c r="G9" s="65">
        <f>B9-C9</f>
        <v>-77</v>
      </c>
      <c r="H9" s="66">
        <f>D9-E9</f>
        <v>-475</v>
      </c>
      <c r="I9" s="8">
        <f>IF(C9=0, "-", IF(G9/C9&lt;10, G9/C9, "&gt;999%"))</f>
        <v>-0.16008316008316009</v>
      </c>
      <c r="J9" s="9">
        <f>IF(E9=0, "-", IF(H9/E9&lt;10, H9/E9, "&gt;999%"))</f>
        <v>-0.33640226628895187</v>
      </c>
    </row>
    <row r="10" spans="1:10" x14ac:dyDescent="0.2">
      <c r="A10" s="158" t="s">
        <v>157</v>
      </c>
      <c r="B10" s="65">
        <v>62</v>
      </c>
      <c r="C10" s="66">
        <v>30</v>
      </c>
      <c r="D10" s="65">
        <v>181</v>
      </c>
      <c r="E10" s="66">
        <v>136</v>
      </c>
      <c r="F10" s="67"/>
      <c r="G10" s="65">
        <f>B10-C10</f>
        <v>32</v>
      </c>
      <c r="H10" s="66">
        <f>D10-E10</f>
        <v>45</v>
      </c>
      <c r="I10" s="8">
        <f>IF(C10=0, "-", IF(G10/C10&lt;10, G10/C10, "&gt;999%"))</f>
        <v>1.0666666666666667</v>
      </c>
      <c r="J10" s="9">
        <f>IF(E10=0, "-", IF(H10/E10&lt;10, H10/E10, "&gt;999%"))</f>
        <v>0.33088235294117646</v>
      </c>
    </row>
    <row r="11" spans="1:10" x14ac:dyDescent="0.2">
      <c r="A11" s="158" t="s">
        <v>158</v>
      </c>
      <c r="B11" s="65">
        <v>279</v>
      </c>
      <c r="C11" s="66">
        <v>352</v>
      </c>
      <c r="D11" s="65">
        <v>547</v>
      </c>
      <c r="E11" s="66">
        <v>664</v>
      </c>
      <c r="F11" s="67"/>
      <c r="G11" s="65">
        <f>B11-C11</f>
        <v>-73</v>
      </c>
      <c r="H11" s="66">
        <f>D11-E11</f>
        <v>-117</v>
      </c>
      <c r="I11" s="8">
        <f>IF(C11=0, "-", IF(G11/C11&lt;10, G11/C11, "&gt;999%"))</f>
        <v>-0.20738636363636365</v>
      </c>
      <c r="J11" s="9">
        <f>IF(E11=0, "-", IF(H11/E11&lt;10, H11/E11, "&gt;999%"))</f>
        <v>-0.17620481927710843</v>
      </c>
    </row>
    <row r="12" spans="1:10" x14ac:dyDescent="0.2">
      <c r="A12" s="7"/>
      <c r="B12" s="65"/>
      <c r="C12" s="66"/>
      <c r="D12" s="65"/>
      <c r="E12" s="66"/>
      <c r="F12" s="67"/>
      <c r="G12" s="65"/>
      <c r="H12" s="66"/>
      <c r="I12" s="8"/>
      <c r="J12" s="9"/>
    </row>
    <row r="13" spans="1:10" s="160" customFormat="1" x14ac:dyDescent="0.2">
      <c r="A13" s="159" t="s">
        <v>115</v>
      </c>
      <c r="B13" s="78">
        <f>SUM($B14:$B17)</f>
        <v>4961</v>
      </c>
      <c r="C13" s="79">
        <f>SUM($C14:$C17)</f>
        <v>4689</v>
      </c>
      <c r="D13" s="78">
        <f>SUM($D14:$D17)</f>
        <v>13720</v>
      </c>
      <c r="E13" s="79">
        <f>SUM($E14:$E17)</f>
        <v>13175</v>
      </c>
      <c r="F13" s="80"/>
      <c r="G13" s="78">
        <f>B13-C13</f>
        <v>272</v>
      </c>
      <c r="H13" s="79">
        <f>D13-E13</f>
        <v>545</v>
      </c>
      <c r="I13" s="54">
        <f>IF(C13=0, "-", IF(G13/C13&lt;10, G13/C13, "&gt;999%"))</f>
        <v>5.8008104073363188E-2</v>
      </c>
      <c r="J13" s="55">
        <f>IF(E13=0, "-", IF(H13/E13&lt;10, H13/E13, "&gt;999%"))</f>
        <v>4.1366223908918406E-2</v>
      </c>
    </row>
    <row r="14" spans="1:10" x14ac:dyDescent="0.2">
      <c r="A14" s="158" t="s">
        <v>155</v>
      </c>
      <c r="B14" s="65">
        <v>3254</v>
      </c>
      <c r="C14" s="66">
        <v>2755</v>
      </c>
      <c r="D14" s="65">
        <v>9119</v>
      </c>
      <c r="E14" s="66">
        <v>7873</v>
      </c>
      <c r="F14" s="67"/>
      <c r="G14" s="65">
        <f>B14-C14</f>
        <v>499</v>
      </c>
      <c r="H14" s="66">
        <f>D14-E14</f>
        <v>1246</v>
      </c>
      <c r="I14" s="8">
        <f>IF(C14=0, "-", IF(G14/C14&lt;10, G14/C14, "&gt;999%"))</f>
        <v>0.18112522686025409</v>
      </c>
      <c r="J14" s="9">
        <f>IF(E14=0, "-", IF(H14/E14&lt;10, H14/E14, "&gt;999%"))</f>
        <v>0.15826241585164486</v>
      </c>
    </row>
    <row r="15" spans="1:10" x14ac:dyDescent="0.2">
      <c r="A15" s="158" t="s">
        <v>156</v>
      </c>
      <c r="B15" s="65">
        <v>1208</v>
      </c>
      <c r="C15" s="66">
        <v>1500</v>
      </c>
      <c r="D15" s="65">
        <v>3580</v>
      </c>
      <c r="E15" s="66">
        <v>4303</v>
      </c>
      <c r="F15" s="67"/>
      <c r="G15" s="65">
        <f>B15-C15</f>
        <v>-292</v>
      </c>
      <c r="H15" s="66">
        <f>D15-E15</f>
        <v>-723</v>
      </c>
      <c r="I15" s="8">
        <f>IF(C15=0, "-", IF(G15/C15&lt;10, G15/C15, "&gt;999%"))</f>
        <v>-0.19466666666666665</v>
      </c>
      <c r="J15" s="9">
        <f>IF(E15=0, "-", IF(H15/E15&lt;10, H15/E15, "&gt;999%"))</f>
        <v>-0.16802231001626772</v>
      </c>
    </row>
    <row r="16" spans="1:10" x14ac:dyDescent="0.2">
      <c r="A16" s="158" t="s">
        <v>157</v>
      </c>
      <c r="B16" s="65">
        <v>100</v>
      </c>
      <c r="C16" s="66">
        <v>86</v>
      </c>
      <c r="D16" s="65">
        <v>255</v>
      </c>
      <c r="E16" s="66">
        <v>266</v>
      </c>
      <c r="F16" s="67"/>
      <c r="G16" s="65">
        <f>B16-C16</f>
        <v>14</v>
      </c>
      <c r="H16" s="66">
        <f>D16-E16</f>
        <v>-11</v>
      </c>
      <c r="I16" s="8">
        <f>IF(C16=0, "-", IF(G16/C16&lt;10, G16/C16, "&gt;999%"))</f>
        <v>0.16279069767441862</v>
      </c>
      <c r="J16" s="9">
        <f>IF(E16=0, "-", IF(H16/E16&lt;10, H16/E16, "&gt;999%"))</f>
        <v>-4.1353383458646614E-2</v>
      </c>
    </row>
    <row r="17" spans="1:10" x14ac:dyDescent="0.2">
      <c r="A17" s="158" t="s">
        <v>158</v>
      </c>
      <c r="B17" s="65">
        <v>399</v>
      </c>
      <c r="C17" s="66">
        <v>348</v>
      </c>
      <c r="D17" s="65">
        <v>766</v>
      </c>
      <c r="E17" s="66">
        <v>733</v>
      </c>
      <c r="F17" s="67"/>
      <c r="G17" s="65">
        <f>B17-C17</f>
        <v>51</v>
      </c>
      <c r="H17" s="66">
        <f>D17-E17</f>
        <v>33</v>
      </c>
      <c r="I17" s="8">
        <f>IF(C17=0, "-", IF(G17/C17&lt;10, G17/C17, "&gt;999%"))</f>
        <v>0.14655172413793102</v>
      </c>
      <c r="J17" s="9">
        <f>IF(E17=0, "-", IF(H17/E17&lt;10, H17/E17, "&gt;999%"))</f>
        <v>4.5020463847203276E-2</v>
      </c>
    </row>
    <row r="18" spans="1:10" x14ac:dyDescent="0.2">
      <c r="A18" s="22"/>
      <c r="B18" s="74"/>
      <c r="C18" s="75"/>
      <c r="D18" s="74"/>
      <c r="E18" s="75"/>
      <c r="F18" s="76"/>
      <c r="G18" s="74"/>
      <c r="H18" s="75"/>
      <c r="I18" s="23"/>
      <c r="J18" s="24"/>
    </row>
    <row r="19" spans="1:10" s="160" customFormat="1" x14ac:dyDescent="0.2">
      <c r="A19" s="159" t="s">
        <v>121</v>
      </c>
      <c r="B19" s="78">
        <f>SUM($B20:$B23)</f>
        <v>2739</v>
      </c>
      <c r="C19" s="79">
        <f>SUM($C20:$C23)</f>
        <v>2449</v>
      </c>
      <c r="D19" s="78">
        <f>SUM($D20:$D23)</f>
        <v>6900</v>
      </c>
      <c r="E19" s="79">
        <f>SUM($E20:$E23)</f>
        <v>6820</v>
      </c>
      <c r="F19" s="80"/>
      <c r="G19" s="78">
        <f>B19-C19</f>
        <v>290</v>
      </c>
      <c r="H19" s="79">
        <f>D19-E19</f>
        <v>80</v>
      </c>
      <c r="I19" s="54">
        <f>IF(C19=0, "-", IF(G19/C19&lt;10, G19/C19, "&gt;999%"))</f>
        <v>0.11841567986933442</v>
      </c>
      <c r="J19" s="55">
        <f>IF(E19=0, "-", IF(H19/E19&lt;10, H19/E19, "&gt;999%"))</f>
        <v>1.1730205278592375E-2</v>
      </c>
    </row>
    <row r="20" spans="1:10" x14ac:dyDescent="0.2">
      <c r="A20" s="158" t="s">
        <v>155</v>
      </c>
      <c r="B20" s="65">
        <v>682</v>
      </c>
      <c r="C20" s="66">
        <v>664</v>
      </c>
      <c r="D20" s="65">
        <v>1831</v>
      </c>
      <c r="E20" s="66">
        <v>1915</v>
      </c>
      <c r="F20" s="67"/>
      <c r="G20" s="65">
        <f>B20-C20</f>
        <v>18</v>
      </c>
      <c r="H20" s="66">
        <f>D20-E20</f>
        <v>-84</v>
      </c>
      <c r="I20" s="8">
        <f>IF(C20=0, "-", IF(G20/C20&lt;10, G20/C20, "&gt;999%"))</f>
        <v>2.710843373493976E-2</v>
      </c>
      <c r="J20" s="9">
        <f>IF(E20=0, "-", IF(H20/E20&lt;10, H20/E20, "&gt;999%"))</f>
        <v>-4.3864229765013057E-2</v>
      </c>
    </row>
    <row r="21" spans="1:10" x14ac:dyDescent="0.2">
      <c r="A21" s="158" t="s">
        <v>156</v>
      </c>
      <c r="B21" s="65">
        <v>1606</v>
      </c>
      <c r="C21" s="66">
        <v>1444</v>
      </c>
      <c r="D21" s="65">
        <v>4161</v>
      </c>
      <c r="E21" s="66">
        <v>4022</v>
      </c>
      <c r="F21" s="67"/>
      <c r="G21" s="65">
        <f>B21-C21</f>
        <v>162</v>
      </c>
      <c r="H21" s="66">
        <f>D21-E21</f>
        <v>139</v>
      </c>
      <c r="I21" s="8">
        <f>IF(C21=0, "-", IF(G21/C21&lt;10, G21/C21, "&gt;999%"))</f>
        <v>0.11218836565096953</v>
      </c>
      <c r="J21" s="9">
        <f>IF(E21=0, "-", IF(H21/E21&lt;10, H21/E21, "&gt;999%"))</f>
        <v>3.455992043759324E-2</v>
      </c>
    </row>
    <row r="22" spans="1:10" x14ac:dyDescent="0.2">
      <c r="A22" s="158" t="s">
        <v>157</v>
      </c>
      <c r="B22" s="65">
        <v>131</v>
      </c>
      <c r="C22" s="66">
        <v>105</v>
      </c>
      <c r="D22" s="65">
        <v>330</v>
      </c>
      <c r="E22" s="66">
        <v>301</v>
      </c>
      <c r="F22" s="67"/>
      <c r="G22" s="65">
        <f>B22-C22</f>
        <v>26</v>
      </c>
      <c r="H22" s="66">
        <f>D22-E22</f>
        <v>29</v>
      </c>
      <c r="I22" s="8">
        <f>IF(C22=0, "-", IF(G22/C22&lt;10, G22/C22, "&gt;999%"))</f>
        <v>0.24761904761904763</v>
      </c>
      <c r="J22" s="9">
        <f>IF(E22=0, "-", IF(H22/E22&lt;10, H22/E22, "&gt;999%"))</f>
        <v>9.634551495016612E-2</v>
      </c>
    </row>
    <row r="23" spans="1:10" x14ac:dyDescent="0.2">
      <c r="A23" s="158" t="s">
        <v>158</v>
      </c>
      <c r="B23" s="65">
        <v>320</v>
      </c>
      <c r="C23" s="66">
        <v>236</v>
      </c>
      <c r="D23" s="65">
        <v>578</v>
      </c>
      <c r="E23" s="66">
        <v>582</v>
      </c>
      <c r="F23" s="67"/>
      <c r="G23" s="65">
        <f>B23-C23</f>
        <v>84</v>
      </c>
      <c r="H23" s="66">
        <f>D23-E23</f>
        <v>-4</v>
      </c>
      <c r="I23" s="8">
        <f>IF(C23=0, "-", IF(G23/C23&lt;10, G23/C23, "&gt;999%"))</f>
        <v>0.3559322033898305</v>
      </c>
      <c r="J23" s="9">
        <f>IF(E23=0, "-", IF(H23/E23&lt;10, H23/E23, "&gt;999%"))</f>
        <v>-6.8728522336769758E-3</v>
      </c>
    </row>
    <row r="24" spans="1:10" x14ac:dyDescent="0.2">
      <c r="A24" s="7"/>
      <c r="B24" s="65"/>
      <c r="C24" s="66"/>
      <c r="D24" s="65"/>
      <c r="E24" s="66"/>
      <c r="F24" s="67"/>
      <c r="G24" s="65"/>
      <c r="H24" s="66"/>
      <c r="I24" s="8"/>
      <c r="J24" s="9"/>
    </row>
    <row r="25" spans="1:10" s="43" customFormat="1" x14ac:dyDescent="0.2">
      <c r="A25" s="53" t="s">
        <v>29</v>
      </c>
      <c r="B25" s="78">
        <f>SUM($B26:$B29)</f>
        <v>9652</v>
      </c>
      <c r="C25" s="79">
        <f>SUM($C26:$C29)</f>
        <v>9109</v>
      </c>
      <c r="D25" s="78">
        <f>SUM($D26:$D29)</f>
        <v>25012</v>
      </c>
      <c r="E25" s="79">
        <f>SUM($E26:$E29)</f>
        <v>25339</v>
      </c>
      <c r="F25" s="80"/>
      <c r="G25" s="78">
        <f>B25-C25</f>
        <v>543</v>
      </c>
      <c r="H25" s="79">
        <f>D25-E25</f>
        <v>-327</v>
      </c>
      <c r="I25" s="54">
        <f>IF(C25=0, "-", IF(G25/C25&lt;10, G25/C25, "&gt;999%"))</f>
        <v>5.9611373366999669E-2</v>
      </c>
      <c r="J25" s="55">
        <f>IF(E25=0, "-", IF(H25/E25&lt;10, H25/E25, "&gt;999%"))</f>
        <v>-1.2905008090295591E-2</v>
      </c>
    </row>
    <row r="26" spans="1:10" x14ac:dyDescent="0.2">
      <c r="A26" s="158" t="s">
        <v>155</v>
      </c>
      <c r="B26" s="65">
        <v>5143</v>
      </c>
      <c r="C26" s="66">
        <v>4527</v>
      </c>
      <c r="D26" s="65">
        <v>13677</v>
      </c>
      <c r="E26" s="66">
        <v>12920</v>
      </c>
      <c r="F26" s="67"/>
      <c r="G26" s="65">
        <f>B26-C26</f>
        <v>616</v>
      </c>
      <c r="H26" s="66">
        <f>D26-E26</f>
        <v>757</v>
      </c>
      <c r="I26" s="8">
        <f>IF(C26=0, "-", IF(G26/C26&lt;10, G26/C26, "&gt;999%"))</f>
        <v>0.13607245416390545</v>
      </c>
      <c r="J26" s="9">
        <f>IF(E26=0, "-", IF(H26/E26&lt;10, H26/E26, "&gt;999%"))</f>
        <v>5.8591331269349844E-2</v>
      </c>
    </row>
    <row r="27" spans="1:10" x14ac:dyDescent="0.2">
      <c r="A27" s="158" t="s">
        <v>156</v>
      </c>
      <c r="B27" s="65">
        <v>3218</v>
      </c>
      <c r="C27" s="66">
        <v>3425</v>
      </c>
      <c r="D27" s="65">
        <v>8678</v>
      </c>
      <c r="E27" s="66">
        <v>9737</v>
      </c>
      <c r="F27" s="67"/>
      <c r="G27" s="65">
        <f>B27-C27</f>
        <v>-207</v>
      </c>
      <c r="H27" s="66">
        <f>D27-E27</f>
        <v>-1059</v>
      </c>
      <c r="I27" s="8">
        <f>IF(C27=0, "-", IF(G27/C27&lt;10, G27/C27, "&gt;999%"))</f>
        <v>-6.0437956204379563E-2</v>
      </c>
      <c r="J27" s="9">
        <f>IF(E27=0, "-", IF(H27/E27&lt;10, H27/E27, "&gt;999%"))</f>
        <v>-0.10876039848002465</v>
      </c>
    </row>
    <row r="28" spans="1:10" x14ac:dyDescent="0.2">
      <c r="A28" s="158" t="s">
        <v>157</v>
      </c>
      <c r="B28" s="65">
        <v>293</v>
      </c>
      <c r="C28" s="66">
        <v>221</v>
      </c>
      <c r="D28" s="65">
        <v>766</v>
      </c>
      <c r="E28" s="66">
        <v>703</v>
      </c>
      <c r="F28" s="67"/>
      <c r="G28" s="65">
        <f>B28-C28</f>
        <v>72</v>
      </c>
      <c r="H28" s="66">
        <f>D28-E28</f>
        <v>63</v>
      </c>
      <c r="I28" s="8">
        <f>IF(C28=0, "-", IF(G28/C28&lt;10, G28/C28, "&gt;999%"))</f>
        <v>0.32579185520361992</v>
      </c>
      <c r="J28" s="9">
        <f>IF(E28=0, "-", IF(H28/E28&lt;10, H28/E28, "&gt;999%"))</f>
        <v>8.9615931721194877E-2</v>
      </c>
    </row>
    <row r="29" spans="1:10" x14ac:dyDescent="0.2">
      <c r="A29" s="158" t="s">
        <v>158</v>
      </c>
      <c r="B29" s="65">
        <v>998</v>
      </c>
      <c r="C29" s="66">
        <v>936</v>
      </c>
      <c r="D29" s="65">
        <v>1891</v>
      </c>
      <c r="E29" s="66">
        <v>1979</v>
      </c>
      <c r="F29" s="67"/>
      <c r="G29" s="65">
        <f>B29-C29</f>
        <v>62</v>
      </c>
      <c r="H29" s="66">
        <f>D29-E29</f>
        <v>-88</v>
      </c>
      <c r="I29" s="8">
        <f>IF(C29=0, "-", IF(G29/C29&lt;10, G29/C29, "&gt;999%"))</f>
        <v>6.623931623931624E-2</v>
      </c>
      <c r="J29" s="9">
        <f>IF(E29=0, "-", IF(H29/E29&lt;10, H29/E29, "&gt;999%"))</f>
        <v>-4.446690247599798E-2</v>
      </c>
    </row>
    <row r="30" spans="1:10" x14ac:dyDescent="0.2">
      <c r="A30" s="7"/>
      <c r="B30" s="65"/>
      <c r="C30" s="66"/>
      <c r="D30" s="65"/>
      <c r="E30" s="66"/>
      <c r="F30" s="67"/>
      <c r="G30" s="65"/>
      <c r="H30" s="66"/>
      <c r="I30" s="8"/>
      <c r="J30" s="9"/>
    </row>
    <row r="31" spans="1:10" s="43" customFormat="1" x14ac:dyDescent="0.2">
      <c r="A31" s="22" t="s">
        <v>122</v>
      </c>
      <c r="B31" s="78">
        <v>364</v>
      </c>
      <c r="C31" s="79">
        <v>405</v>
      </c>
      <c r="D31" s="78">
        <v>991</v>
      </c>
      <c r="E31" s="79">
        <v>950</v>
      </c>
      <c r="F31" s="80"/>
      <c r="G31" s="78">
        <f>B31-C31</f>
        <v>-41</v>
      </c>
      <c r="H31" s="79">
        <f>D31-E31</f>
        <v>41</v>
      </c>
      <c r="I31" s="54">
        <f>IF(C31=0, "-", IF(G31/C31&lt;10, G31/C31, "&gt;999%"))</f>
        <v>-0.10123456790123457</v>
      </c>
      <c r="J31" s="55">
        <f>IF(E31=0, "-", IF(H31/E31&lt;10, H31/E31, "&gt;999%"))</f>
        <v>4.3157894736842103E-2</v>
      </c>
    </row>
    <row r="32" spans="1:10" x14ac:dyDescent="0.2">
      <c r="A32" s="1"/>
      <c r="B32" s="68"/>
      <c r="C32" s="69"/>
      <c r="D32" s="68"/>
      <c r="E32" s="69"/>
      <c r="F32" s="70"/>
      <c r="G32" s="68"/>
      <c r="H32" s="69"/>
      <c r="I32" s="5"/>
      <c r="J32" s="6"/>
    </row>
    <row r="33" spans="1:10" s="43" customFormat="1" x14ac:dyDescent="0.2">
      <c r="A33" s="27" t="s">
        <v>5</v>
      </c>
      <c r="B33" s="71">
        <f>SUM(B26:B32)</f>
        <v>10016</v>
      </c>
      <c r="C33" s="77">
        <f>SUM(C26:C32)</f>
        <v>9514</v>
      </c>
      <c r="D33" s="71">
        <f>SUM(D26:D32)</f>
        <v>26003</v>
      </c>
      <c r="E33" s="77">
        <f>SUM(E26:E32)</f>
        <v>26289</v>
      </c>
      <c r="F33" s="73"/>
      <c r="G33" s="71">
        <f>B33-C33</f>
        <v>502</v>
      </c>
      <c r="H33" s="72">
        <f>D33-E33</f>
        <v>-286</v>
      </c>
      <c r="I33" s="37">
        <f>IF(C33=0, 0, G33/C33)</f>
        <v>5.2764347277696029E-2</v>
      </c>
      <c r="J33" s="38">
        <f>IF(E33=0, 0, H33/E33)</f>
        <v>-1.0879074898246415E-2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106</v>
      </c>
      <c r="B7" s="65"/>
      <c r="C7" s="66"/>
      <c r="D7" s="65"/>
      <c r="E7" s="66"/>
      <c r="F7" s="67"/>
      <c r="G7" s="65"/>
      <c r="H7" s="66"/>
      <c r="I7" s="20"/>
      <c r="J7" s="21"/>
    </row>
    <row r="8" spans="1:10" x14ac:dyDescent="0.2">
      <c r="A8" s="158" t="s">
        <v>159</v>
      </c>
      <c r="B8" s="65">
        <v>84</v>
      </c>
      <c r="C8" s="66">
        <v>59</v>
      </c>
      <c r="D8" s="65">
        <v>155</v>
      </c>
      <c r="E8" s="66">
        <v>111</v>
      </c>
      <c r="F8" s="67"/>
      <c r="G8" s="65">
        <f>B8-C8</f>
        <v>25</v>
      </c>
      <c r="H8" s="66">
        <f>D8-E8</f>
        <v>44</v>
      </c>
      <c r="I8" s="20">
        <f>IF(C8=0, "-", IF(G8/C8&lt;10, G8/C8, "&gt;999%"))</f>
        <v>0.42372881355932202</v>
      </c>
      <c r="J8" s="21">
        <f>IF(E8=0, "-", IF(H8/E8&lt;10, H8/E8, "&gt;999%"))</f>
        <v>0.3963963963963964</v>
      </c>
    </row>
    <row r="9" spans="1:10" x14ac:dyDescent="0.2">
      <c r="A9" s="158" t="s">
        <v>160</v>
      </c>
      <c r="B9" s="65">
        <v>407</v>
      </c>
      <c r="C9" s="66">
        <v>29</v>
      </c>
      <c r="D9" s="65">
        <v>431</v>
      </c>
      <c r="E9" s="66">
        <v>41</v>
      </c>
      <c r="F9" s="67"/>
      <c r="G9" s="65">
        <f>B9-C9</f>
        <v>378</v>
      </c>
      <c r="H9" s="66">
        <f>D9-E9</f>
        <v>390</v>
      </c>
      <c r="I9" s="20" t="str">
        <f>IF(C9=0, "-", IF(G9/C9&lt;10, G9/C9, "&gt;999%"))</f>
        <v>&gt;999%</v>
      </c>
      <c r="J9" s="21">
        <f>IF(E9=0, "-", IF(H9/E9&lt;10, H9/E9, "&gt;999%"))</f>
        <v>9.5121951219512191</v>
      </c>
    </row>
    <row r="10" spans="1:10" x14ac:dyDescent="0.2">
      <c r="A10" s="158" t="s">
        <v>161</v>
      </c>
      <c r="B10" s="65">
        <v>213</v>
      </c>
      <c r="C10" s="66">
        <v>247</v>
      </c>
      <c r="D10" s="65">
        <v>682</v>
      </c>
      <c r="E10" s="66">
        <v>657</v>
      </c>
      <c r="F10" s="67"/>
      <c r="G10" s="65">
        <f>B10-C10</f>
        <v>-34</v>
      </c>
      <c r="H10" s="66">
        <f>D10-E10</f>
        <v>25</v>
      </c>
      <c r="I10" s="20">
        <f>IF(C10=0, "-", IF(G10/C10&lt;10, G10/C10, "&gt;999%"))</f>
        <v>-0.13765182186234817</v>
      </c>
      <c r="J10" s="21">
        <f>IF(E10=0, "-", IF(H10/E10&lt;10, H10/E10, "&gt;999%"))</f>
        <v>3.8051750380517502E-2</v>
      </c>
    </row>
    <row r="11" spans="1:10" x14ac:dyDescent="0.2">
      <c r="A11" s="158" t="s">
        <v>162</v>
      </c>
      <c r="B11" s="65">
        <v>1242</v>
      </c>
      <c r="C11" s="66">
        <v>1635</v>
      </c>
      <c r="D11" s="65">
        <v>3117</v>
      </c>
      <c r="E11" s="66">
        <v>4530</v>
      </c>
      <c r="F11" s="67"/>
      <c r="G11" s="65">
        <f>B11-C11</f>
        <v>-393</v>
      </c>
      <c r="H11" s="66">
        <f>D11-E11</f>
        <v>-1413</v>
      </c>
      <c r="I11" s="20">
        <f>IF(C11=0, "-", IF(G11/C11&lt;10, G11/C11, "&gt;999%"))</f>
        <v>-0.24036697247706423</v>
      </c>
      <c r="J11" s="21">
        <f>IF(E11=0, "-", IF(H11/E11&lt;10, H11/E11, "&gt;999%"))</f>
        <v>-0.31192052980132451</v>
      </c>
    </row>
    <row r="12" spans="1:10" x14ac:dyDescent="0.2">
      <c r="A12" s="158" t="s">
        <v>163</v>
      </c>
      <c r="B12" s="65">
        <v>6</v>
      </c>
      <c r="C12" s="66">
        <v>1</v>
      </c>
      <c r="D12" s="65">
        <v>7</v>
      </c>
      <c r="E12" s="66">
        <v>5</v>
      </c>
      <c r="F12" s="67"/>
      <c r="G12" s="65">
        <f>B12-C12</f>
        <v>5</v>
      </c>
      <c r="H12" s="66">
        <f>D12-E12</f>
        <v>2</v>
      </c>
      <c r="I12" s="20">
        <f>IF(C12=0, "-", IF(G12/C12&lt;10, G12/C12, "&gt;999%"))</f>
        <v>5</v>
      </c>
      <c r="J12" s="21">
        <f>IF(E12=0, "-", IF(H12/E12&lt;10, H12/E12, "&gt;999%"))</f>
        <v>0.4</v>
      </c>
    </row>
    <row r="13" spans="1:10" x14ac:dyDescent="0.2">
      <c r="A13" s="7"/>
      <c r="B13" s="65"/>
      <c r="C13" s="66"/>
      <c r="D13" s="65"/>
      <c r="E13" s="66"/>
      <c r="F13" s="67"/>
      <c r="G13" s="65"/>
      <c r="H13" s="66"/>
      <c r="I13" s="20"/>
      <c r="J13" s="21"/>
    </row>
    <row r="14" spans="1:10" s="139" customFormat="1" x14ac:dyDescent="0.2">
      <c r="A14" s="159" t="s">
        <v>115</v>
      </c>
      <c r="B14" s="65"/>
      <c r="C14" s="66"/>
      <c r="D14" s="65"/>
      <c r="E14" s="66"/>
      <c r="F14" s="67"/>
      <c r="G14" s="65"/>
      <c r="H14" s="66"/>
      <c r="I14" s="20"/>
      <c r="J14" s="21"/>
    </row>
    <row r="15" spans="1:10" x14ac:dyDescent="0.2">
      <c r="A15" s="158" t="s">
        <v>159</v>
      </c>
      <c r="B15" s="65">
        <v>1065</v>
      </c>
      <c r="C15" s="66">
        <v>1101</v>
      </c>
      <c r="D15" s="65">
        <v>3167</v>
      </c>
      <c r="E15" s="66">
        <v>3208</v>
      </c>
      <c r="F15" s="67"/>
      <c r="G15" s="65">
        <f>B15-C15</f>
        <v>-36</v>
      </c>
      <c r="H15" s="66">
        <f>D15-E15</f>
        <v>-41</v>
      </c>
      <c r="I15" s="20">
        <f>IF(C15=0, "-", IF(G15/C15&lt;10, G15/C15, "&gt;999%"))</f>
        <v>-3.2697547683923703E-2</v>
      </c>
      <c r="J15" s="21">
        <f>IF(E15=0, "-", IF(H15/E15&lt;10, H15/E15, "&gt;999%"))</f>
        <v>-1.2780548628428928E-2</v>
      </c>
    </row>
    <row r="16" spans="1:10" x14ac:dyDescent="0.2">
      <c r="A16" s="158" t="s">
        <v>160</v>
      </c>
      <c r="B16" s="65">
        <v>59</v>
      </c>
      <c r="C16" s="66">
        <v>6</v>
      </c>
      <c r="D16" s="65">
        <v>113</v>
      </c>
      <c r="E16" s="66">
        <v>20</v>
      </c>
      <c r="F16" s="67"/>
      <c r="G16" s="65">
        <f>B16-C16</f>
        <v>53</v>
      </c>
      <c r="H16" s="66">
        <f>D16-E16</f>
        <v>93</v>
      </c>
      <c r="I16" s="20">
        <f>IF(C16=0, "-", IF(G16/C16&lt;10, G16/C16, "&gt;999%"))</f>
        <v>8.8333333333333339</v>
      </c>
      <c r="J16" s="21">
        <f>IF(E16=0, "-", IF(H16/E16&lt;10, H16/E16, "&gt;999%"))</f>
        <v>4.6500000000000004</v>
      </c>
    </row>
    <row r="17" spans="1:10" x14ac:dyDescent="0.2">
      <c r="A17" s="158" t="s">
        <v>161</v>
      </c>
      <c r="B17" s="65">
        <v>419</v>
      </c>
      <c r="C17" s="66">
        <v>348</v>
      </c>
      <c r="D17" s="65">
        <v>1246</v>
      </c>
      <c r="E17" s="66">
        <v>898</v>
      </c>
      <c r="F17" s="67"/>
      <c r="G17" s="65">
        <f>B17-C17</f>
        <v>71</v>
      </c>
      <c r="H17" s="66">
        <f>D17-E17</f>
        <v>348</v>
      </c>
      <c r="I17" s="20">
        <f>IF(C17=0, "-", IF(G17/C17&lt;10, G17/C17, "&gt;999%"))</f>
        <v>0.20402298850574713</v>
      </c>
      <c r="J17" s="21">
        <f>IF(E17=0, "-", IF(H17/E17&lt;10, H17/E17, "&gt;999%"))</f>
        <v>0.38752783964365256</v>
      </c>
    </row>
    <row r="18" spans="1:10" x14ac:dyDescent="0.2">
      <c r="A18" s="158" t="s">
        <v>162</v>
      </c>
      <c r="B18" s="65">
        <v>3386</v>
      </c>
      <c r="C18" s="66">
        <v>3222</v>
      </c>
      <c r="D18" s="65">
        <v>9128</v>
      </c>
      <c r="E18" s="66">
        <v>9018</v>
      </c>
      <c r="F18" s="67"/>
      <c r="G18" s="65">
        <f>B18-C18</f>
        <v>164</v>
      </c>
      <c r="H18" s="66">
        <f>D18-E18</f>
        <v>110</v>
      </c>
      <c r="I18" s="20">
        <f>IF(C18=0, "-", IF(G18/C18&lt;10, G18/C18, "&gt;999%"))</f>
        <v>5.0900062073246433E-2</v>
      </c>
      <c r="J18" s="21">
        <f>IF(E18=0, "-", IF(H18/E18&lt;10, H18/E18, "&gt;999%"))</f>
        <v>1.2197826569084054E-2</v>
      </c>
    </row>
    <row r="19" spans="1:10" x14ac:dyDescent="0.2">
      <c r="A19" s="158" t="s">
        <v>163</v>
      </c>
      <c r="B19" s="65">
        <v>32</v>
      </c>
      <c r="C19" s="66">
        <v>12</v>
      </c>
      <c r="D19" s="65">
        <v>66</v>
      </c>
      <c r="E19" s="66">
        <v>31</v>
      </c>
      <c r="F19" s="67"/>
      <c r="G19" s="65">
        <f>B19-C19</f>
        <v>20</v>
      </c>
      <c r="H19" s="66">
        <f>D19-E19</f>
        <v>35</v>
      </c>
      <c r="I19" s="20">
        <f>IF(C19=0, "-", IF(G19/C19&lt;10, G19/C19, "&gt;999%"))</f>
        <v>1.6666666666666667</v>
      </c>
      <c r="J19" s="21">
        <f>IF(E19=0, "-", IF(H19/E19&lt;10, H19/E19, "&gt;999%"))</f>
        <v>1.1290322580645162</v>
      </c>
    </row>
    <row r="20" spans="1:10" x14ac:dyDescent="0.2">
      <c r="A20" s="7"/>
      <c r="B20" s="65"/>
      <c r="C20" s="66"/>
      <c r="D20" s="65"/>
      <c r="E20" s="66"/>
      <c r="F20" s="67"/>
      <c r="G20" s="65"/>
      <c r="H20" s="66"/>
      <c r="I20" s="20"/>
      <c r="J20" s="21"/>
    </row>
    <row r="21" spans="1:10" s="139" customFormat="1" x14ac:dyDescent="0.2">
      <c r="A21" s="159" t="s">
        <v>121</v>
      </c>
      <c r="B21" s="65"/>
      <c r="C21" s="66"/>
      <c r="D21" s="65"/>
      <c r="E21" s="66"/>
      <c r="F21" s="67"/>
      <c r="G21" s="65"/>
      <c r="H21" s="66"/>
      <c r="I21" s="20"/>
      <c r="J21" s="21"/>
    </row>
    <row r="22" spans="1:10" x14ac:dyDescent="0.2">
      <c r="A22" s="158" t="s">
        <v>159</v>
      </c>
      <c r="B22" s="65">
        <v>2586</v>
      </c>
      <c r="C22" s="66">
        <v>2293</v>
      </c>
      <c r="D22" s="65">
        <v>6537</v>
      </c>
      <c r="E22" s="66">
        <v>6461</v>
      </c>
      <c r="F22" s="67"/>
      <c r="G22" s="65">
        <f>B22-C22</f>
        <v>293</v>
      </c>
      <c r="H22" s="66">
        <f>D22-E22</f>
        <v>76</v>
      </c>
      <c r="I22" s="20">
        <f>IF(C22=0, "-", IF(G22/C22&lt;10, G22/C22, "&gt;999%"))</f>
        <v>0.12778020061055387</v>
      </c>
      <c r="J22" s="21">
        <f>IF(E22=0, "-", IF(H22/E22&lt;10, H22/E22, "&gt;999%"))</f>
        <v>1.1762885002321623E-2</v>
      </c>
    </row>
    <row r="23" spans="1:10" x14ac:dyDescent="0.2">
      <c r="A23" s="158" t="s">
        <v>160</v>
      </c>
      <c r="B23" s="65">
        <v>2</v>
      </c>
      <c r="C23" s="66">
        <v>0</v>
      </c>
      <c r="D23" s="65">
        <v>2</v>
      </c>
      <c r="E23" s="66">
        <v>0</v>
      </c>
      <c r="F23" s="67"/>
      <c r="G23" s="65">
        <f>B23-C23</f>
        <v>2</v>
      </c>
      <c r="H23" s="66">
        <f>D23-E23</f>
        <v>2</v>
      </c>
      <c r="I23" s="20" t="str">
        <f>IF(C23=0, "-", IF(G23/C23&lt;10, G23/C23, "&gt;999%"))</f>
        <v>-</v>
      </c>
      <c r="J23" s="21" t="str">
        <f>IF(E23=0, "-", IF(H23/E23&lt;10, H23/E23, "&gt;999%"))</f>
        <v>-</v>
      </c>
    </row>
    <row r="24" spans="1:10" x14ac:dyDescent="0.2">
      <c r="A24" s="158" t="s">
        <v>162</v>
      </c>
      <c r="B24" s="65">
        <v>151</v>
      </c>
      <c r="C24" s="66">
        <v>156</v>
      </c>
      <c r="D24" s="65">
        <v>361</v>
      </c>
      <c r="E24" s="66">
        <v>359</v>
      </c>
      <c r="F24" s="67"/>
      <c r="G24" s="65">
        <f>B24-C24</f>
        <v>-5</v>
      </c>
      <c r="H24" s="66">
        <f>D24-E24</f>
        <v>2</v>
      </c>
      <c r="I24" s="20">
        <f>IF(C24=0, "-", IF(G24/C24&lt;10, G24/C24, "&gt;999%"))</f>
        <v>-3.2051282051282048E-2</v>
      </c>
      <c r="J24" s="21">
        <f>IF(E24=0, "-", IF(H24/E24&lt;10, H24/E24, "&gt;999%"))</f>
        <v>5.5710306406685237E-3</v>
      </c>
    </row>
    <row r="25" spans="1:10" x14ac:dyDescent="0.2">
      <c r="A25" s="7"/>
      <c r="B25" s="65"/>
      <c r="C25" s="66"/>
      <c r="D25" s="65"/>
      <c r="E25" s="66"/>
      <c r="F25" s="67"/>
      <c r="G25" s="65"/>
      <c r="H25" s="66"/>
      <c r="I25" s="20"/>
      <c r="J25" s="21"/>
    </row>
    <row r="26" spans="1:10" x14ac:dyDescent="0.2">
      <c r="A26" s="7" t="s">
        <v>122</v>
      </c>
      <c r="B26" s="65">
        <v>364</v>
      </c>
      <c r="C26" s="66">
        <v>405</v>
      </c>
      <c r="D26" s="65">
        <v>991</v>
      </c>
      <c r="E26" s="66">
        <v>950</v>
      </c>
      <c r="F26" s="67"/>
      <c r="G26" s="65">
        <f>B26-C26</f>
        <v>-41</v>
      </c>
      <c r="H26" s="66">
        <f>D26-E26</f>
        <v>41</v>
      </c>
      <c r="I26" s="20">
        <f>IF(C26=0, "-", IF(G26/C26&lt;10, G26/C26, "&gt;999%"))</f>
        <v>-0.10123456790123457</v>
      </c>
      <c r="J26" s="21">
        <f>IF(E26=0, "-", IF(H26/E26&lt;10, H26/E26, "&gt;999%"))</f>
        <v>4.3157894736842103E-2</v>
      </c>
    </row>
    <row r="27" spans="1:10" x14ac:dyDescent="0.2">
      <c r="A27" s="1"/>
      <c r="B27" s="68"/>
      <c r="C27" s="69"/>
      <c r="D27" s="68"/>
      <c r="E27" s="69"/>
      <c r="F27" s="70"/>
      <c r="G27" s="68"/>
      <c r="H27" s="69"/>
      <c r="I27" s="5"/>
      <c r="J27" s="6"/>
    </row>
    <row r="28" spans="1:10" s="43" customFormat="1" x14ac:dyDescent="0.2">
      <c r="A28" s="27" t="s">
        <v>5</v>
      </c>
      <c r="B28" s="71">
        <f>SUM(B6:B27)</f>
        <v>10016</v>
      </c>
      <c r="C28" s="77">
        <f>SUM(C6:C27)</f>
        <v>9514</v>
      </c>
      <c r="D28" s="71">
        <f>SUM(D6:D27)</f>
        <v>26003</v>
      </c>
      <c r="E28" s="77">
        <f>SUM(E6:E27)</f>
        <v>26289</v>
      </c>
      <c r="F28" s="73"/>
      <c r="G28" s="71">
        <f>B28-C28</f>
        <v>502</v>
      </c>
      <c r="H28" s="72">
        <f>D28-E28</f>
        <v>-286</v>
      </c>
      <c r="I28" s="37">
        <f>IF(C28=0, 0, G28/C28)</f>
        <v>5.2764347277696029E-2</v>
      </c>
      <c r="J28" s="38">
        <f>IF(E28=0, 0, H28/E28)</f>
        <v>-1.0879074898246415E-2</v>
      </c>
    </row>
    <row r="29" spans="1:10" s="43" customFormat="1" x14ac:dyDescent="0.2">
      <c r="A29" s="22"/>
      <c r="B29" s="78"/>
      <c r="C29" s="98"/>
      <c r="D29" s="78"/>
      <c r="E29" s="98"/>
      <c r="F29" s="80"/>
      <c r="G29" s="78"/>
      <c r="H29" s="79"/>
      <c r="I29" s="54"/>
      <c r="J29" s="55"/>
    </row>
    <row r="30" spans="1:10" s="139" customFormat="1" x14ac:dyDescent="0.2">
      <c r="A30" s="161" t="s">
        <v>164</v>
      </c>
      <c r="B30" s="74"/>
      <c r="C30" s="75"/>
      <c r="D30" s="74"/>
      <c r="E30" s="75"/>
      <c r="F30" s="76"/>
      <c r="G30" s="74"/>
      <c r="H30" s="75"/>
      <c r="I30" s="23"/>
      <c r="J30" s="24"/>
    </row>
    <row r="31" spans="1:10" x14ac:dyDescent="0.2">
      <c r="A31" s="7" t="s">
        <v>159</v>
      </c>
      <c r="B31" s="65">
        <v>3735</v>
      </c>
      <c r="C31" s="66">
        <v>3453</v>
      </c>
      <c r="D31" s="65">
        <v>9859</v>
      </c>
      <c r="E31" s="66">
        <v>9780</v>
      </c>
      <c r="F31" s="67"/>
      <c r="G31" s="65">
        <f>B31-C31</f>
        <v>282</v>
      </c>
      <c r="H31" s="66">
        <f>D31-E31</f>
        <v>79</v>
      </c>
      <c r="I31" s="20">
        <f>IF(C31=0, "-", IF(G31/C31&lt;10, G31/C31, "&gt;999%"))</f>
        <v>8.1668114682884443E-2</v>
      </c>
      <c r="J31" s="21">
        <f>IF(E31=0, "-", IF(H31/E31&lt;10, H31/E31, "&gt;999%"))</f>
        <v>8.0777096114519435E-3</v>
      </c>
    </row>
    <row r="32" spans="1:10" x14ac:dyDescent="0.2">
      <c r="A32" s="7" t="s">
        <v>160</v>
      </c>
      <c r="B32" s="65">
        <v>468</v>
      </c>
      <c r="C32" s="66">
        <v>35</v>
      </c>
      <c r="D32" s="65">
        <v>546</v>
      </c>
      <c r="E32" s="66">
        <v>61</v>
      </c>
      <c r="F32" s="67"/>
      <c r="G32" s="65">
        <f>B32-C32</f>
        <v>433</v>
      </c>
      <c r="H32" s="66">
        <f>D32-E32</f>
        <v>485</v>
      </c>
      <c r="I32" s="20" t="str">
        <f>IF(C32=0, "-", IF(G32/C32&lt;10, G32/C32, "&gt;999%"))</f>
        <v>&gt;999%</v>
      </c>
      <c r="J32" s="21">
        <f>IF(E32=0, "-", IF(H32/E32&lt;10, H32/E32, "&gt;999%"))</f>
        <v>7.9508196721311473</v>
      </c>
    </row>
    <row r="33" spans="1:10" x14ac:dyDescent="0.2">
      <c r="A33" s="7" t="s">
        <v>161</v>
      </c>
      <c r="B33" s="65">
        <v>632</v>
      </c>
      <c r="C33" s="66">
        <v>595</v>
      </c>
      <c r="D33" s="65">
        <v>1928</v>
      </c>
      <c r="E33" s="66">
        <v>1555</v>
      </c>
      <c r="F33" s="67"/>
      <c r="G33" s="65">
        <f>B33-C33</f>
        <v>37</v>
      </c>
      <c r="H33" s="66">
        <f>D33-E33</f>
        <v>373</v>
      </c>
      <c r="I33" s="20">
        <f>IF(C33=0, "-", IF(G33/C33&lt;10, G33/C33, "&gt;999%"))</f>
        <v>6.2184873949579833E-2</v>
      </c>
      <c r="J33" s="21">
        <f>IF(E33=0, "-", IF(H33/E33&lt;10, H33/E33, "&gt;999%"))</f>
        <v>0.23987138263665594</v>
      </c>
    </row>
    <row r="34" spans="1:10" x14ac:dyDescent="0.2">
      <c r="A34" s="7" t="s">
        <v>162</v>
      </c>
      <c r="B34" s="65">
        <v>4779</v>
      </c>
      <c r="C34" s="66">
        <v>5013</v>
      </c>
      <c r="D34" s="65">
        <v>12606</v>
      </c>
      <c r="E34" s="66">
        <v>13907</v>
      </c>
      <c r="F34" s="67"/>
      <c r="G34" s="65">
        <f>B34-C34</f>
        <v>-234</v>
      </c>
      <c r="H34" s="66">
        <f>D34-E34</f>
        <v>-1301</v>
      </c>
      <c r="I34" s="20">
        <f>IF(C34=0, "-", IF(G34/C34&lt;10, G34/C34, "&gt;999%"))</f>
        <v>-4.66786355475763E-2</v>
      </c>
      <c r="J34" s="21">
        <f>IF(E34=0, "-", IF(H34/E34&lt;10, H34/E34, "&gt;999%"))</f>
        <v>-9.3550010785935139E-2</v>
      </c>
    </row>
    <row r="35" spans="1:10" x14ac:dyDescent="0.2">
      <c r="A35" s="7" t="s">
        <v>163</v>
      </c>
      <c r="B35" s="65">
        <v>38</v>
      </c>
      <c r="C35" s="66">
        <v>13</v>
      </c>
      <c r="D35" s="65">
        <v>73</v>
      </c>
      <c r="E35" s="66">
        <v>36</v>
      </c>
      <c r="F35" s="67"/>
      <c r="G35" s="65">
        <f>B35-C35</f>
        <v>25</v>
      </c>
      <c r="H35" s="66">
        <f>D35-E35</f>
        <v>37</v>
      </c>
      <c r="I35" s="20">
        <f>IF(C35=0, "-", IF(G35/C35&lt;10, G35/C35, "&gt;999%"))</f>
        <v>1.9230769230769231</v>
      </c>
      <c r="J35" s="21">
        <f>IF(E35=0, "-", IF(H35/E35&lt;10, H35/E35, "&gt;999%"))</f>
        <v>1.0277777777777777</v>
      </c>
    </row>
    <row r="36" spans="1:10" x14ac:dyDescent="0.2">
      <c r="A36" s="7"/>
      <c r="B36" s="65"/>
      <c r="C36" s="66"/>
      <c r="D36" s="65"/>
      <c r="E36" s="66"/>
      <c r="F36" s="67"/>
      <c r="G36" s="65"/>
      <c r="H36" s="66"/>
      <c r="I36" s="20"/>
      <c r="J36" s="21"/>
    </row>
    <row r="37" spans="1:10" x14ac:dyDescent="0.2">
      <c r="A37" s="7" t="s">
        <v>122</v>
      </c>
      <c r="B37" s="65">
        <v>364</v>
      </c>
      <c r="C37" s="66">
        <v>405</v>
      </c>
      <c r="D37" s="65">
        <v>991</v>
      </c>
      <c r="E37" s="66">
        <v>950</v>
      </c>
      <c r="F37" s="67"/>
      <c r="G37" s="65">
        <f>B37-C37</f>
        <v>-41</v>
      </c>
      <c r="H37" s="66">
        <f>D37-E37</f>
        <v>41</v>
      </c>
      <c r="I37" s="20">
        <f>IF(C37=0, "-", IF(G37/C37&lt;10, G37/C37, "&gt;999%"))</f>
        <v>-0.10123456790123457</v>
      </c>
      <c r="J37" s="21">
        <f>IF(E37=0, "-", IF(H37/E37&lt;10, H37/E37, "&gt;999%"))</f>
        <v>4.3157894736842103E-2</v>
      </c>
    </row>
    <row r="38" spans="1:10" x14ac:dyDescent="0.2">
      <c r="A38" s="7"/>
      <c r="B38" s="65"/>
      <c r="C38" s="66"/>
      <c r="D38" s="65"/>
      <c r="E38" s="66"/>
      <c r="F38" s="67"/>
      <c r="G38" s="65"/>
      <c r="H38" s="66"/>
      <c r="I38" s="20"/>
      <c r="J38" s="21"/>
    </row>
    <row r="39" spans="1:10" s="43" customFormat="1" x14ac:dyDescent="0.2">
      <c r="A39" s="27" t="s">
        <v>5</v>
      </c>
      <c r="B39" s="71">
        <f>SUM(B29:B38)</f>
        <v>10016</v>
      </c>
      <c r="C39" s="77">
        <f>SUM(C29:C38)</f>
        <v>9514</v>
      </c>
      <c r="D39" s="71">
        <f>SUM(D29:D38)</f>
        <v>26003</v>
      </c>
      <c r="E39" s="77">
        <f>SUM(E29:E38)</f>
        <v>26289</v>
      </c>
      <c r="F39" s="73"/>
      <c r="G39" s="71">
        <f>B39-C39</f>
        <v>502</v>
      </c>
      <c r="H39" s="72">
        <f>D39-E39</f>
        <v>-286</v>
      </c>
      <c r="I39" s="37">
        <f>IF(C39=0, 0, G39/C39)</f>
        <v>5.2764347277696029E-2</v>
      </c>
      <c r="J39" s="38">
        <f>IF(E39=0, 0, H39/E39)</f>
        <v>-1.0879074898246415E-2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191</v>
      </c>
      <c r="B15" s="65">
        <v>51</v>
      </c>
      <c r="C15" s="66">
        <v>82</v>
      </c>
      <c r="D15" s="65">
        <v>87</v>
      </c>
      <c r="E15" s="66">
        <v>179</v>
      </c>
      <c r="F15" s="67"/>
      <c r="G15" s="65">
        <f t="shared" ref="G15:G41" si="0">B15-C15</f>
        <v>-31</v>
      </c>
      <c r="H15" s="66">
        <f t="shared" ref="H15:H41" si="1">D15-E15</f>
        <v>-92</v>
      </c>
      <c r="I15" s="20">
        <f t="shared" ref="I15:I41" si="2">IF(C15=0, "-", IF(G15/C15&lt;10, G15/C15, "&gt;999%"))</f>
        <v>-0.37804878048780488</v>
      </c>
      <c r="J15" s="21">
        <f t="shared" ref="J15:J41" si="3">IF(E15=0, "-", IF(H15/E15&lt;10, H15/E15, "&gt;999%"))</f>
        <v>-0.51396648044692739</v>
      </c>
    </row>
    <row r="16" spans="1:10" x14ac:dyDescent="0.2">
      <c r="A16" s="7" t="s">
        <v>190</v>
      </c>
      <c r="B16" s="65">
        <v>17</v>
      </c>
      <c r="C16" s="66">
        <v>12</v>
      </c>
      <c r="D16" s="65">
        <v>42</v>
      </c>
      <c r="E16" s="66">
        <v>36</v>
      </c>
      <c r="F16" s="67"/>
      <c r="G16" s="65">
        <f t="shared" si="0"/>
        <v>5</v>
      </c>
      <c r="H16" s="66">
        <f t="shared" si="1"/>
        <v>6</v>
      </c>
      <c r="I16" s="20">
        <f t="shared" si="2"/>
        <v>0.41666666666666669</v>
      </c>
      <c r="J16" s="21">
        <f t="shared" si="3"/>
        <v>0.16666666666666666</v>
      </c>
    </row>
    <row r="17" spans="1:10" x14ac:dyDescent="0.2">
      <c r="A17" s="7" t="s">
        <v>189</v>
      </c>
      <c r="B17" s="65">
        <v>3</v>
      </c>
      <c r="C17" s="66">
        <v>8</v>
      </c>
      <c r="D17" s="65">
        <v>33</v>
      </c>
      <c r="E17" s="66">
        <v>22</v>
      </c>
      <c r="F17" s="67"/>
      <c r="G17" s="65">
        <f t="shared" si="0"/>
        <v>-5</v>
      </c>
      <c r="H17" s="66">
        <f t="shared" si="1"/>
        <v>11</v>
      </c>
      <c r="I17" s="20">
        <f t="shared" si="2"/>
        <v>-0.625</v>
      </c>
      <c r="J17" s="21">
        <f t="shared" si="3"/>
        <v>0.5</v>
      </c>
    </row>
    <row r="18" spans="1:10" x14ac:dyDescent="0.2">
      <c r="A18" s="7" t="s">
        <v>188</v>
      </c>
      <c r="B18" s="65">
        <v>0</v>
      </c>
      <c r="C18" s="66">
        <v>0</v>
      </c>
      <c r="D18" s="65">
        <v>0</v>
      </c>
      <c r="E18" s="66">
        <v>1</v>
      </c>
      <c r="F18" s="67"/>
      <c r="G18" s="65">
        <f t="shared" si="0"/>
        <v>0</v>
      </c>
      <c r="H18" s="66">
        <f t="shared" si="1"/>
        <v>-1</v>
      </c>
      <c r="I18" s="20" t="str">
        <f t="shared" si="2"/>
        <v>-</v>
      </c>
      <c r="J18" s="21">
        <f t="shared" si="3"/>
        <v>-1</v>
      </c>
    </row>
    <row r="19" spans="1:10" x14ac:dyDescent="0.2">
      <c r="A19" s="7" t="s">
        <v>187</v>
      </c>
      <c r="B19" s="65">
        <v>911</v>
      </c>
      <c r="C19" s="66">
        <v>468</v>
      </c>
      <c r="D19" s="65">
        <v>1862</v>
      </c>
      <c r="E19" s="66">
        <v>1203</v>
      </c>
      <c r="F19" s="67"/>
      <c r="G19" s="65">
        <f t="shared" si="0"/>
        <v>443</v>
      </c>
      <c r="H19" s="66">
        <f t="shared" si="1"/>
        <v>659</v>
      </c>
      <c r="I19" s="20">
        <f t="shared" si="2"/>
        <v>0.94658119658119655</v>
      </c>
      <c r="J19" s="21">
        <f t="shared" si="3"/>
        <v>0.54779717373233583</v>
      </c>
    </row>
    <row r="20" spans="1:10" x14ac:dyDescent="0.2">
      <c r="A20" s="7" t="s">
        <v>186</v>
      </c>
      <c r="B20" s="65">
        <v>43</v>
      </c>
      <c r="C20" s="66">
        <v>57</v>
      </c>
      <c r="D20" s="65">
        <v>100</v>
      </c>
      <c r="E20" s="66">
        <v>167</v>
      </c>
      <c r="F20" s="67"/>
      <c r="G20" s="65">
        <f t="shared" si="0"/>
        <v>-14</v>
      </c>
      <c r="H20" s="66">
        <f t="shared" si="1"/>
        <v>-67</v>
      </c>
      <c r="I20" s="20">
        <f t="shared" si="2"/>
        <v>-0.24561403508771928</v>
      </c>
      <c r="J20" s="21">
        <f t="shared" si="3"/>
        <v>-0.40119760479041916</v>
      </c>
    </row>
    <row r="21" spans="1:10" x14ac:dyDescent="0.2">
      <c r="A21" s="7" t="s">
        <v>185</v>
      </c>
      <c r="B21" s="65">
        <v>90</v>
      </c>
      <c r="C21" s="66">
        <v>164</v>
      </c>
      <c r="D21" s="65">
        <v>230</v>
      </c>
      <c r="E21" s="66">
        <v>472</v>
      </c>
      <c r="F21" s="67"/>
      <c r="G21" s="65">
        <f t="shared" si="0"/>
        <v>-74</v>
      </c>
      <c r="H21" s="66">
        <f t="shared" si="1"/>
        <v>-242</v>
      </c>
      <c r="I21" s="20">
        <f t="shared" si="2"/>
        <v>-0.45121951219512196</v>
      </c>
      <c r="J21" s="21">
        <f t="shared" si="3"/>
        <v>-0.51271186440677963</v>
      </c>
    </row>
    <row r="22" spans="1:10" x14ac:dyDescent="0.2">
      <c r="A22" s="7" t="s">
        <v>184</v>
      </c>
      <c r="B22" s="65">
        <v>5</v>
      </c>
      <c r="C22" s="66">
        <v>8</v>
      </c>
      <c r="D22" s="65">
        <v>14</v>
      </c>
      <c r="E22" s="66">
        <v>29</v>
      </c>
      <c r="F22" s="67"/>
      <c r="G22" s="65">
        <f t="shared" si="0"/>
        <v>-3</v>
      </c>
      <c r="H22" s="66">
        <f t="shared" si="1"/>
        <v>-15</v>
      </c>
      <c r="I22" s="20">
        <f t="shared" si="2"/>
        <v>-0.375</v>
      </c>
      <c r="J22" s="21">
        <f t="shared" si="3"/>
        <v>-0.51724137931034486</v>
      </c>
    </row>
    <row r="23" spans="1:10" x14ac:dyDescent="0.2">
      <c r="A23" s="7" t="s">
        <v>183</v>
      </c>
      <c r="B23" s="65">
        <v>45</v>
      </c>
      <c r="C23" s="66">
        <v>38</v>
      </c>
      <c r="D23" s="65">
        <v>114</v>
      </c>
      <c r="E23" s="66">
        <v>101</v>
      </c>
      <c r="F23" s="67"/>
      <c r="G23" s="65">
        <f t="shared" si="0"/>
        <v>7</v>
      </c>
      <c r="H23" s="66">
        <f t="shared" si="1"/>
        <v>13</v>
      </c>
      <c r="I23" s="20">
        <f t="shared" si="2"/>
        <v>0.18421052631578946</v>
      </c>
      <c r="J23" s="21">
        <f t="shared" si="3"/>
        <v>0.12871287128712872</v>
      </c>
    </row>
    <row r="24" spans="1:10" x14ac:dyDescent="0.2">
      <c r="A24" s="7" t="s">
        <v>182</v>
      </c>
      <c r="B24" s="65">
        <v>198</v>
      </c>
      <c r="C24" s="66">
        <v>219</v>
      </c>
      <c r="D24" s="65">
        <v>472</v>
      </c>
      <c r="E24" s="66">
        <v>651</v>
      </c>
      <c r="F24" s="67"/>
      <c r="G24" s="65">
        <f t="shared" si="0"/>
        <v>-21</v>
      </c>
      <c r="H24" s="66">
        <f t="shared" si="1"/>
        <v>-179</v>
      </c>
      <c r="I24" s="20">
        <f t="shared" si="2"/>
        <v>-9.5890410958904104E-2</v>
      </c>
      <c r="J24" s="21">
        <f t="shared" si="3"/>
        <v>-0.2749615975422427</v>
      </c>
    </row>
    <row r="25" spans="1:10" x14ac:dyDescent="0.2">
      <c r="A25" s="7" t="s">
        <v>181</v>
      </c>
      <c r="B25" s="65">
        <v>46</v>
      </c>
      <c r="C25" s="66">
        <v>146</v>
      </c>
      <c r="D25" s="65">
        <v>108</v>
      </c>
      <c r="E25" s="66">
        <v>348</v>
      </c>
      <c r="F25" s="67"/>
      <c r="G25" s="65">
        <f t="shared" si="0"/>
        <v>-100</v>
      </c>
      <c r="H25" s="66">
        <f t="shared" si="1"/>
        <v>-240</v>
      </c>
      <c r="I25" s="20">
        <f t="shared" si="2"/>
        <v>-0.68493150684931503</v>
      </c>
      <c r="J25" s="21">
        <f t="shared" si="3"/>
        <v>-0.68965517241379315</v>
      </c>
    </row>
    <row r="26" spans="1:10" x14ac:dyDescent="0.2">
      <c r="A26" s="7" t="s">
        <v>180</v>
      </c>
      <c r="B26" s="65">
        <v>209</v>
      </c>
      <c r="C26" s="66">
        <v>80</v>
      </c>
      <c r="D26" s="65">
        <v>262</v>
      </c>
      <c r="E26" s="66">
        <v>171</v>
      </c>
      <c r="F26" s="67"/>
      <c r="G26" s="65">
        <f t="shared" si="0"/>
        <v>129</v>
      </c>
      <c r="H26" s="66">
        <f t="shared" si="1"/>
        <v>91</v>
      </c>
      <c r="I26" s="20">
        <f t="shared" si="2"/>
        <v>1.6125</v>
      </c>
      <c r="J26" s="21">
        <f t="shared" si="3"/>
        <v>0.53216374269005851</v>
      </c>
    </row>
    <row r="27" spans="1:10" x14ac:dyDescent="0.2">
      <c r="A27" s="7" t="s">
        <v>179</v>
      </c>
      <c r="B27" s="65">
        <v>19</v>
      </c>
      <c r="C27" s="66">
        <v>32</v>
      </c>
      <c r="D27" s="65">
        <v>53</v>
      </c>
      <c r="E27" s="66">
        <v>61</v>
      </c>
      <c r="F27" s="67"/>
      <c r="G27" s="65">
        <f t="shared" si="0"/>
        <v>-13</v>
      </c>
      <c r="H27" s="66">
        <f t="shared" si="1"/>
        <v>-8</v>
      </c>
      <c r="I27" s="20">
        <f t="shared" si="2"/>
        <v>-0.40625</v>
      </c>
      <c r="J27" s="21">
        <f t="shared" si="3"/>
        <v>-0.13114754098360656</v>
      </c>
    </row>
    <row r="28" spans="1:10" x14ac:dyDescent="0.2">
      <c r="A28" s="7" t="s">
        <v>178</v>
      </c>
      <c r="B28" s="65">
        <v>3773</v>
      </c>
      <c r="C28" s="66">
        <v>3587</v>
      </c>
      <c r="D28" s="65">
        <v>10335</v>
      </c>
      <c r="E28" s="66">
        <v>10420</v>
      </c>
      <c r="F28" s="67"/>
      <c r="G28" s="65">
        <f t="shared" si="0"/>
        <v>186</v>
      </c>
      <c r="H28" s="66">
        <f t="shared" si="1"/>
        <v>-85</v>
      </c>
      <c r="I28" s="20">
        <f t="shared" si="2"/>
        <v>5.1853916922219127E-2</v>
      </c>
      <c r="J28" s="21">
        <f t="shared" si="3"/>
        <v>-8.1573896353166978E-3</v>
      </c>
    </row>
    <row r="29" spans="1:10" x14ac:dyDescent="0.2">
      <c r="A29" s="7" t="s">
        <v>177</v>
      </c>
      <c r="B29" s="65">
        <v>1187</v>
      </c>
      <c r="C29" s="66">
        <v>1264</v>
      </c>
      <c r="D29" s="65">
        <v>3281</v>
      </c>
      <c r="E29" s="66">
        <v>3548</v>
      </c>
      <c r="F29" s="67"/>
      <c r="G29" s="65">
        <f t="shared" si="0"/>
        <v>-77</v>
      </c>
      <c r="H29" s="66">
        <f t="shared" si="1"/>
        <v>-267</v>
      </c>
      <c r="I29" s="20">
        <f t="shared" si="2"/>
        <v>-6.091772151898734E-2</v>
      </c>
      <c r="J29" s="21">
        <f t="shared" si="3"/>
        <v>-7.5253664036076667E-2</v>
      </c>
    </row>
    <row r="30" spans="1:10" x14ac:dyDescent="0.2">
      <c r="A30" s="7" t="s">
        <v>176</v>
      </c>
      <c r="B30" s="65">
        <v>40</v>
      </c>
      <c r="C30" s="66">
        <v>142</v>
      </c>
      <c r="D30" s="65">
        <v>140</v>
      </c>
      <c r="E30" s="66">
        <v>297</v>
      </c>
      <c r="F30" s="67"/>
      <c r="G30" s="65">
        <f t="shared" si="0"/>
        <v>-102</v>
      </c>
      <c r="H30" s="66">
        <f t="shared" si="1"/>
        <v>-157</v>
      </c>
      <c r="I30" s="20">
        <f t="shared" si="2"/>
        <v>-0.71830985915492962</v>
      </c>
      <c r="J30" s="21">
        <f t="shared" si="3"/>
        <v>-0.52861952861952866</v>
      </c>
    </row>
    <row r="31" spans="1:10" x14ac:dyDescent="0.2">
      <c r="A31" s="7" t="s">
        <v>174</v>
      </c>
      <c r="B31" s="65">
        <v>13</v>
      </c>
      <c r="C31" s="66">
        <v>16</v>
      </c>
      <c r="D31" s="65">
        <v>30</v>
      </c>
      <c r="E31" s="66">
        <v>52</v>
      </c>
      <c r="F31" s="67"/>
      <c r="G31" s="65">
        <f t="shared" si="0"/>
        <v>-3</v>
      </c>
      <c r="H31" s="66">
        <f t="shared" si="1"/>
        <v>-22</v>
      </c>
      <c r="I31" s="20">
        <f t="shared" si="2"/>
        <v>-0.1875</v>
      </c>
      <c r="J31" s="21">
        <f t="shared" si="3"/>
        <v>-0.42307692307692307</v>
      </c>
    </row>
    <row r="32" spans="1:10" x14ac:dyDescent="0.2">
      <c r="A32" s="7" t="s">
        <v>173</v>
      </c>
      <c r="B32" s="65">
        <v>44</v>
      </c>
      <c r="C32" s="66">
        <v>9</v>
      </c>
      <c r="D32" s="65">
        <v>99</v>
      </c>
      <c r="E32" s="66">
        <v>31</v>
      </c>
      <c r="F32" s="67"/>
      <c r="G32" s="65">
        <f t="shared" si="0"/>
        <v>35</v>
      </c>
      <c r="H32" s="66">
        <f t="shared" si="1"/>
        <v>68</v>
      </c>
      <c r="I32" s="20">
        <f t="shared" si="2"/>
        <v>3.8888888888888888</v>
      </c>
      <c r="J32" s="21">
        <f t="shared" si="3"/>
        <v>2.193548387096774</v>
      </c>
    </row>
    <row r="33" spans="1:10" x14ac:dyDescent="0.2">
      <c r="A33" s="7" t="s">
        <v>172</v>
      </c>
      <c r="B33" s="65">
        <v>9</v>
      </c>
      <c r="C33" s="66">
        <v>29</v>
      </c>
      <c r="D33" s="65">
        <v>19</v>
      </c>
      <c r="E33" s="66">
        <v>63</v>
      </c>
      <c r="F33" s="67"/>
      <c r="G33" s="65">
        <f t="shared" si="0"/>
        <v>-20</v>
      </c>
      <c r="H33" s="66">
        <f t="shared" si="1"/>
        <v>-44</v>
      </c>
      <c r="I33" s="20">
        <f t="shared" si="2"/>
        <v>-0.68965517241379315</v>
      </c>
      <c r="J33" s="21">
        <f t="shared" si="3"/>
        <v>-0.69841269841269837</v>
      </c>
    </row>
    <row r="34" spans="1:10" x14ac:dyDescent="0.2">
      <c r="A34" s="7" t="s">
        <v>171</v>
      </c>
      <c r="B34" s="65">
        <v>33</v>
      </c>
      <c r="C34" s="66">
        <v>27</v>
      </c>
      <c r="D34" s="65">
        <v>91</v>
      </c>
      <c r="E34" s="66">
        <v>115</v>
      </c>
      <c r="F34" s="67"/>
      <c r="G34" s="65">
        <f t="shared" si="0"/>
        <v>6</v>
      </c>
      <c r="H34" s="66">
        <f t="shared" si="1"/>
        <v>-24</v>
      </c>
      <c r="I34" s="20">
        <f t="shared" si="2"/>
        <v>0.22222222222222221</v>
      </c>
      <c r="J34" s="21">
        <f t="shared" si="3"/>
        <v>-0.20869565217391303</v>
      </c>
    </row>
    <row r="35" spans="1:10" x14ac:dyDescent="0.2">
      <c r="A35" s="7" t="s">
        <v>170</v>
      </c>
      <c r="B35" s="65">
        <v>31</v>
      </c>
      <c r="C35" s="66">
        <v>47</v>
      </c>
      <c r="D35" s="65">
        <v>118</v>
      </c>
      <c r="E35" s="66">
        <v>194</v>
      </c>
      <c r="F35" s="67"/>
      <c r="G35" s="65">
        <f t="shared" si="0"/>
        <v>-16</v>
      </c>
      <c r="H35" s="66">
        <f t="shared" si="1"/>
        <v>-76</v>
      </c>
      <c r="I35" s="20">
        <f t="shared" si="2"/>
        <v>-0.34042553191489361</v>
      </c>
      <c r="J35" s="21">
        <f t="shared" si="3"/>
        <v>-0.39175257731958762</v>
      </c>
    </row>
    <row r="36" spans="1:10" x14ac:dyDescent="0.2">
      <c r="A36" s="7" t="s">
        <v>169</v>
      </c>
      <c r="B36" s="65">
        <v>99</v>
      </c>
      <c r="C36" s="66">
        <v>106</v>
      </c>
      <c r="D36" s="65">
        <v>216</v>
      </c>
      <c r="E36" s="66">
        <v>256</v>
      </c>
      <c r="F36" s="67"/>
      <c r="G36" s="65">
        <f t="shared" si="0"/>
        <v>-7</v>
      </c>
      <c r="H36" s="66">
        <f t="shared" si="1"/>
        <v>-40</v>
      </c>
      <c r="I36" s="20">
        <f t="shared" si="2"/>
        <v>-6.6037735849056603E-2</v>
      </c>
      <c r="J36" s="21">
        <f t="shared" si="3"/>
        <v>-0.15625</v>
      </c>
    </row>
    <row r="37" spans="1:10" x14ac:dyDescent="0.2">
      <c r="A37" s="7" t="s">
        <v>168</v>
      </c>
      <c r="B37" s="65">
        <v>0</v>
      </c>
      <c r="C37" s="66">
        <v>26</v>
      </c>
      <c r="D37" s="65">
        <v>5</v>
      </c>
      <c r="E37" s="66">
        <v>68</v>
      </c>
      <c r="F37" s="67"/>
      <c r="G37" s="65">
        <f t="shared" si="0"/>
        <v>-26</v>
      </c>
      <c r="H37" s="66">
        <f t="shared" si="1"/>
        <v>-63</v>
      </c>
      <c r="I37" s="20">
        <f t="shared" si="2"/>
        <v>-1</v>
      </c>
      <c r="J37" s="21">
        <f t="shared" si="3"/>
        <v>-0.92647058823529416</v>
      </c>
    </row>
    <row r="38" spans="1:10" x14ac:dyDescent="0.2">
      <c r="A38" s="7" t="s">
        <v>167</v>
      </c>
      <c r="B38" s="65">
        <v>2597</v>
      </c>
      <c r="C38" s="66">
        <v>2411</v>
      </c>
      <c r="D38" s="65">
        <v>6870</v>
      </c>
      <c r="E38" s="66">
        <v>6507</v>
      </c>
      <c r="F38" s="67"/>
      <c r="G38" s="65">
        <f t="shared" si="0"/>
        <v>186</v>
      </c>
      <c r="H38" s="66">
        <f t="shared" si="1"/>
        <v>363</v>
      </c>
      <c r="I38" s="20">
        <f t="shared" si="2"/>
        <v>7.7146412277063453E-2</v>
      </c>
      <c r="J38" s="21">
        <f t="shared" si="3"/>
        <v>5.5786076532964503E-2</v>
      </c>
    </row>
    <row r="39" spans="1:10" x14ac:dyDescent="0.2">
      <c r="A39" s="7" t="s">
        <v>166</v>
      </c>
      <c r="B39" s="65">
        <v>26</v>
      </c>
      <c r="C39" s="66">
        <v>46</v>
      </c>
      <c r="D39" s="65">
        <v>55</v>
      </c>
      <c r="E39" s="66">
        <v>125</v>
      </c>
      <c r="F39" s="67"/>
      <c r="G39" s="65">
        <f t="shared" si="0"/>
        <v>-20</v>
      </c>
      <c r="H39" s="66">
        <f t="shared" si="1"/>
        <v>-70</v>
      </c>
      <c r="I39" s="20">
        <f t="shared" si="2"/>
        <v>-0.43478260869565216</v>
      </c>
      <c r="J39" s="21">
        <f t="shared" si="3"/>
        <v>-0.56000000000000005</v>
      </c>
    </row>
    <row r="40" spans="1:10" x14ac:dyDescent="0.2">
      <c r="A40" s="7" t="s">
        <v>165</v>
      </c>
      <c r="B40" s="65">
        <v>190</v>
      </c>
      <c r="C40" s="66">
        <v>151</v>
      </c>
      <c r="D40" s="65">
        <v>454</v>
      </c>
      <c r="E40" s="66">
        <v>371</v>
      </c>
      <c r="F40" s="67"/>
      <c r="G40" s="65">
        <f t="shared" si="0"/>
        <v>39</v>
      </c>
      <c r="H40" s="66">
        <f t="shared" si="1"/>
        <v>83</v>
      </c>
      <c r="I40" s="20">
        <f t="shared" si="2"/>
        <v>0.25827814569536423</v>
      </c>
      <c r="J40" s="21">
        <f t="shared" si="3"/>
        <v>0.22371967654986524</v>
      </c>
    </row>
    <row r="41" spans="1:10" x14ac:dyDescent="0.2">
      <c r="A41" s="7" t="s">
        <v>175</v>
      </c>
      <c r="B41" s="65">
        <v>337</v>
      </c>
      <c r="C41" s="66">
        <v>339</v>
      </c>
      <c r="D41" s="65">
        <v>913</v>
      </c>
      <c r="E41" s="66">
        <v>801</v>
      </c>
      <c r="F41" s="67"/>
      <c r="G41" s="65">
        <f t="shared" si="0"/>
        <v>-2</v>
      </c>
      <c r="H41" s="66">
        <f t="shared" si="1"/>
        <v>112</v>
      </c>
      <c r="I41" s="20">
        <f t="shared" si="2"/>
        <v>-5.8997050147492625E-3</v>
      </c>
      <c r="J41" s="21">
        <f t="shared" si="3"/>
        <v>0.13982521847690388</v>
      </c>
    </row>
    <row r="42" spans="1:10" x14ac:dyDescent="0.2">
      <c r="A42" s="7"/>
      <c r="B42" s="65"/>
      <c r="C42" s="66"/>
      <c r="D42" s="65"/>
      <c r="E42" s="66"/>
      <c r="F42" s="67"/>
      <c r="G42" s="65"/>
      <c r="H42" s="66"/>
      <c r="I42" s="20"/>
      <c r="J42" s="21"/>
    </row>
    <row r="43" spans="1:10" s="43" customFormat="1" x14ac:dyDescent="0.2">
      <c r="A43" s="27" t="s">
        <v>28</v>
      </c>
      <c r="B43" s="71">
        <f>SUM(B15:B42)</f>
        <v>10016</v>
      </c>
      <c r="C43" s="72">
        <f>SUM(C15:C42)</f>
        <v>9514</v>
      </c>
      <c r="D43" s="71">
        <f>SUM(D15:D42)</f>
        <v>26003</v>
      </c>
      <c r="E43" s="72">
        <f>SUM(E15:E42)</f>
        <v>26289</v>
      </c>
      <c r="F43" s="73"/>
      <c r="G43" s="71">
        <f>B43-C43</f>
        <v>502</v>
      </c>
      <c r="H43" s="72">
        <f>D43-E43</f>
        <v>-286</v>
      </c>
      <c r="I43" s="37">
        <f>IF(C43=0, "-", G43/C43)</f>
        <v>5.2764347277696029E-2</v>
      </c>
      <c r="J43" s="38">
        <f>IF(E43=0, "-", H43/E43)</f>
        <v>-1.0879074898246415E-2</v>
      </c>
    </row>
    <row r="44" spans="1:10" s="43" customFormat="1" x14ac:dyDescent="0.2">
      <c r="A44" s="27" t="s">
        <v>0</v>
      </c>
      <c r="B44" s="71">
        <f>B11+B43</f>
        <v>10016</v>
      </c>
      <c r="C44" s="77">
        <f>C11+C43</f>
        <v>9514</v>
      </c>
      <c r="D44" s="71">
        <f>D11+D43</f>
        <v>26003</v>
      </c>
      <c r="E44" s="77">
        <f>E11+E43</f>
        <v>26289</v>
      </c>
      <c r="F44" s="73"/>
      <c r="G44" s="71">
        <f>B44-C44</f>
        <v>502</v>
      </c>
      <c r="H44" s="72">
        <f>D44-E44</f>
        <v>-286</v>
      </c>
      <c r="I44" s="37">
        <f>IF(C44=0, "-", G44/C44)</f>
        <v>5.2764347277696029E-2</v>
      </c>
      <c r="J44" s="38">
        <f>IF(E44=0, "-", H44/E44)</f>
        <v>-1.0879074898246415E-2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0"/>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192</v>
      </c>
      <c r="B7" s="65">
        <v>4</v>
      </c>
      <c r="C7" s="34">
        <f>IF(B11=0, "-", B7/B11)</f>
        <v>8.3333333333333329E-2</v>
      </c>
      <c r="D7" s="65">
        <v>5</v>
      </c>
      <c r="E7" s="9">
        <f>IF(D11=0, "-", D7/D11)</f>
        <v>4.6728971962616821E-2</v>
      </c>
      <c r="F7" s="81">
        <v>11</v>
      </c>
      <c r="G7" s="34">
        <f>IF(F11=0, "-", F7/F11)</f>
        <v>6.6666666666666666E-2</v>
      </c>
      <c r="H7" s="65">
        <v>16</v>
      </c>
      <c r="I7" s="9">
        <f>IF(H11=0, "-", H7/H11)</f>
        <v>4.1994750656167978E-2</v>
      </c>
      <c r="J7" s="8">
        <f>IF(D7=0, "-", IF((B7-D7)/D7&lt;10, (B7-D7)/D7, "&gt;999%"))</f>
        <v>-0.2</v>
      </c>
      <c r="K7" s="9">
        <f>IF(H7=0, "-", IF((F7-H7)/H7&lt;10, (F7-H7)/H7, "&gt;999%"))</f>
        <v>-0.3125</v>
      </c>
    </row>
    <row r="8" spans="1:11" x14ac:dyDescent="0.2">
      <c r="A8" s="7" t="s">
        <v>193</v>
      </c>
      <c r="B8" s="65">
        <v>32</v>
      </c>
      <c r="C8" s="34">
        <f>IF(B11=0, "-", B8/B11)</f>
        <v>0.66666666666666663</v>
      </c>
      <c r="D8" s="65">
        <v>91</v>
      </c>
      <c r="E8" s="9">
        <f>IF(D11=0, "-", D8/D11)</f>
        <v>0.85046728971962615</v>
      </c>
      <c r="F8" s="81">
        <v>96</v>
      </c>
      <c r="G8" s="34">
        <f>IF(F11=0, "-", F8/F11)</f>
        <v>0.58181818181818179</v>
      </c>
      <c r="H8" s="65">
        <v>346</v>
      </c>
      <c r="I8" s="9">
        <f>IF(H11=0, "-", H8/H11)</f>
        <v>0.90813648293963256</v>
      </c>
      <c r="J8" s="8">
        <f>IF(D8=0, "-", IF((B8-D8)/D8&lt;10, (B8-D8)/D8, "&gt;999%"))</f>
        <v>-0.64835164835164838</v>
      </c>
      <c r="K8" s="9">
        <f>IF(H8=0, "-", IF((F8-H8)/H8&lt;10, (F8-H8)/H8, "&gt;999%"))</f>
        <v>-0.7225433526011561</v>
      </c>
    </row>
    <row r="9" spans="1:11" x14ac:dyDescent="0.2">
      <c r="A9" s="7" t="s">
        <v>194</v>
      </c>
      <c r="B9" s="65">
        <v>12</v>
      </c>
      <c r="C9" s="34">
        <f>IF(B11=0, "-", B9/B11)</f>
        <v>0.25</v>
      </c>
      <c r="D9" s="65">
        <v>11</v>
      </c>
      <c r="E9" s="9">
        <f>IF(D11=0, "-", D9/D11)</f>
        <v>0.10280373831775701</v>
      </c>
      <c r="F9" s="81">
        <v>58</v>
      </c>
      <c r="G9" s="34">
        <f>IF(F11=0, "-", F9/F11)</f>
        <v>0.3515151515151515</v>
      </c>
      <c r="H9" s="65">
        <v>19</v>
      </c>
      <c r="I9" s="9">
        <f>IF(H11=0, "-", H9/H11)</f>
        <v>4.9868766404199474E-2</v>
      </c>
      <c r="J9" s="8">
        <f>IF(D9=0, "-", IF((B9-D9)/D9&lt;10, (B9-D9)/D9, "&gt;999%"))</f>
        <v>9.0909090909090912E-2</v>
      </c>
      <c r="K9" s="9">
        <f>IF(H9=0, "-", IF((F9-H9)/H9&lt;10, (F9-H9)/H9, "&gt;999%"))</f>
        <v>2.0526315789473686</v>
      </c>
    </row>
    <row r="10" spans="1:11" x14ac:dyDescent="0.2">
      <c r="A10" s="2"/>
      <c r="B10" s="68"/>
      <c r="C10" s="33"/>
      <c r="D10" s="68"/>
      <c r="E10" s="6"/>
      <c r="F10" s="82"/>
      <c r="G10" s="33"/>
      <c r="H10" s="68"/>
      <c r="I10" s="6"/>
      <c r="J10" s="5"/>
      <c r="K10" s="6"/>
    </row>
    <row r="11" spans="1:11" s="43" customFormat="1" x14ac:dyDescent="0.2">
      <c r="A11" s="162" t="s">
        <v>556</v>
      </c>
      <c r="B11" s="71">
        <f>SUM(B7:B10)</f>
        <v>48</v>
      </c>
      <c r="C11" s="40">
        <f>B11/10016</f>
        <v>4.7923322683706068E-3</v>
      </c>
      <c r="D11" s="71">
        <f>SUM(D7:D10)</f>
        <v>107</v>
      </c>
      <c r="E11" s="41">
        <f>D11/9514</f>
        <v>1.1246583981500946E-2</v>
      </c>
      <c r="F11" s="77">
        <f>SUM(F7:F10)</f>
        <v>165</v>
      </c>
      <c r="G11" s="42">
        <f>F11/26003</f>
        <v>6.3454216821136021E-3</v>
      </c>
      <c r="H11" s="71">
        <f>SUM(H7:H10)</f>
        <v>381</v>
      </c>
      <c r="I11" s="41">
        <f>H11/26289</f>
        <v>1.4492753623188406E-2</v>
      </c>
      <c r="J11" s="37">
        <f>IF(D11=0, "-", IF((B11-D11)/D11&lt;10, (B11-D11)/D11, "&gt;999%"))</f>
        <v>-0.55140186915887845</v>
      </c>
      <c r="K11" s="38">
        <f>IF(H11=0, "-", IF((F11-H11)/H11&lt;10, (F11-H11)/H11, "&gt;999%"))</f>
        <v>-0.56692913385826771</v>
      </c>
    </row>
    <row r="12" spans="1:11" x14ac:dyDescent="0.2">
      <c r="B12" s="83"/>
      <c r="D12" s="83"/>
      <c r="F12" s="83"/>
      <c r="H12" s="83"/>
    </row>
    <row r="13" spans="1:11" s="43" customFormat="1" x14ac:dyDescent="0.2">
      <c r="A13" s="162" t="s">
        <v>556</v>
      </c>
      <c r="B13" s="71">
        <v>48</v>
      </c>
      <c r="C13" s="40">
        <f>B13/10016</f>
        <v>4.7923322683706068E-3</v>
      </c>
      <c r="D13" s="71">
        <v>107</v>
      </c>
      <c r="E13" s="41">
        <f>D13/9514</f>
        <v>1.1246583981500946E-2</v>
      </c>
      <c r="F13" s="77">
        <v>165</v>
      </c>
      <c r="G13" s="42">
        <f>F13/26003</f>
        <v>6.3454216821136021E-3</v>
      </c>
      <c r="H13" s="71">
        <v>381</v>
      </c>
      <c r="I13" s="41">
        <f>H13/26289</f>
        <v>1.4492753623188406E-2</v>
      </c>
      <c r="J13" s="37">
        <f>IF(D13=0, "-", IF((B13-D13)/D13&lt;10, (B13-D13)/D13, "&gt;999%"))</f>
        <v>-0.55140186915887845</v>
      </c>
      <c r="K13" s="38">
        <f>IF(H13=0, "-", IF((F13-H13)/H13&lt;10, (F13-H13)/H13, "&gt;999%"))</f>
        <v>-0.56692913385826771</v>
      </c>
    </row>
    <row r="14" spans="1:11" x14ac:dyDescent="0.2">
      <c r="B14" s="83"/>
      <c r="D14" s="83"/>
      <c r="F14" s="83"/>
      <c r="H14" s="83"/>
    </row>
    <row r="15" spans="1:11" ht="15.75" x14ac:dyDescent="0.25">
      <c r="A15" s="164" t="s">
        <v>108</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132</v>
      </c>
      <c r="B17" s="61" t="s">
        <v>12</v>
      </c>
      <c r="C17" s="62" t="s">
        <v>13</v>
      </c>
      <c r="D17" s="61" t="s">
        <v>12</v>
      </c>
      <c r="E17" s="63" t="s">
        <v>13</v>
      </c>
      <c r="F17" s="62" t="s">
        <v>12</v>
      </c>
      <c r="G17" s="62" t="s">
        <v>13</v>
      </c>
      <c r="H17" s="61" t="s">
        <v>12</v>
      </c>
      <c r="I17" s="63" t="s">
        <v>13</v>
      </c>
      <c r="J17" s="61"/>
      <c r="K17" s="63"/>
    </row>
    <row r="18" spans="1:11" x14ac:dyDescent="0.2">
      <c r="A18" s="7" t="s">
        <v>195</v>
      </c>
      <c r="B18" s="65">
        <v>0</v>
      </c>
      <c r="C18" s="34">
        <f>IF(B30=0, "-", B18/B30)</f>
        <v>0</v>
      </c>
      <c r="D18" s="65">
        <v>4</v>
      </c>
      <c r="E18" s="9">
        <f>IF(D30=0, "-", D18/D30)</f>
        <v>8.8300220750551876E-3</v>
      </c>
      <c r="F18" s="81">
        <v>0</v>
      </c>
      <c r="G18" s="34">
        <f>IF(F30=0, "-", F18/F30)</f>
        <v>0</v>
      </c>
      <c r="H18" s="65">
        <v>10</v>
      </c>
      <c r="I18" s="9">
        <f>IF(H30=0, "-", H18/H30)</f>
        <v>8.1699346405228763E-3</v>
      </c>
      <c r="J18" s="8">
        <f t="shared" ref="J18:J28" si="0">IF(D18=0, "-", IF((B18-D18)/D18&lt;10, (B18-D18)/D18, "&gt;999%"))</f>
        <v>-1</v>
      </c>
      <c r="K18" s="9">
        <f t="shared" ref="K18:K28" si="1">IF(H18=0, "-", IF((F18-H18)/H18&lt;10, (F18-H18)/H18, "&gt;999%"))</f>
        <v>-1</v>
      </c>
    </row>
    <row r="19" spans="1:11" x14ac:dyDescent="0.2">
      <c r="A19" s="7" t="s">
        <v>196</v>
      </c>
      <c r="B19" s="65">
        <v>0</v>
      </c>
      <c r="C19" s="34">
        <f>IF(B30=0, "-", B19/B30)</f>
        <v>0</v>
      </c>
      <c r="D19" s="65">
        <v>1</v>
      </c>
      <c r="E19" s="9">
        <f>IF(D30=0, "-", D19/D30)</f>
        <v>2.2075055187637969E-3</v>
      </c>
      <c r="F19" s="81">
        <v>0</v>
      </c>
      <c r="G19" s="34">
        <f>IF(F30=0, "-", F19/F30)</f>
        <v>0</v>
      </c>
      <c r="H19" s="65">
        <v>16</v>
      </c>
      <c r="I19" s="9">
        <f>IF(H30=0, "-", H19/H30)</f>
        <v>1.3071895424836602E-2</v>
      </c>
      <c r="J19" s="8">
        <f t="shared" si="0"/>
        <v>-1</v>
      </c>
      <c r="K19" s="9">
        <f t="shared" si="1"/>
        <v>-1</v>
      </c>
    </row>
    <row r="20" spans="1:11" x14ac:dyDescent="0.2">
      <c r="A20" s="7" t="s">
        <v>197</v>
      </c>
      <c r="B20" s="65">
        <v>2</v>
      </c>
      <c r="C20" s="34">
        <f>IF(B30=0, "-", B20/B30)</f>
        <v>4.3383947939262474E-3</v>
      </c>
      <c r="D20" s="65">
        <v>0</v>
      </c>
      <c r="E20" s="9">
        <f>IF(D30=0, "-", D20/D30)</f>
        <v>0</v>
      </c>
      <c r="F20" s="81">
        <v>13</v>
      </c>
      <c r="G20" s="34">
        <f>IF(F30=0, "-", F20/F30)</f>
        <v>1.2572533849129593E-2</v>
      </c>
      <c r="H20" s="65">
        <v>0</v>
      </c>
      <c r="I20" s="9">
        <f>IF(H30=0, "-", H20/H30)</f>
        <v>0</v>
      </c>
      <c r="J20" s="8" t="str">
        <f t="shared" si="0"/>
        <v>-</v>
      </c>
      <c r="K20" s="9" t="str">
        <f t="shared" si="1"/>
        <v>-</v>
      </c>
    </row>
    <row r="21" spans="1:11" x14ac:dyDescent="0.2">
      <c r="A21" s="7" t="s">
        <v>198</v>
      </c>
      <c r="B21" s="65">
        <v>40</v>
      </c>
      <c r="C21" s="34">
        <f>IF(B30=0, "-", B21/B30)</f>
        <v>8.6767895878524945E-2</v>
      </c>
      <c r="D21" s="65">
        <v>35</v>
      </c>
      <c r="E21" s="9">
        <f>IF(D30=0, "-", D21/D30)</f>
        <v>7.7262693156732898E-2</v>
      </c>
      <c r="F21" s="81">
        <v>81</v>
      </c>
      <c r="G21" s="34">
        <f>IF(F30=0, "-", F21/F30)</f>
        <v>7.8336557059961315E-2</v>
      </c>
      <c r="H21" s="65">
        <v>96</v>
      </c>
      <c r="I21" s="9">
        <f>IF(H30=0, "-", H21/H30)</f>
        <v>7.8431372549019607E-2</v>
      </c>
      <c r="J21" s="8">
        <f t="shared" si="0"/>
        <v>0.14285714285714285</v>
      </c>
      <c r="K21" s="9">
        <f t="shared" si="1"/>
        <v>-0.15625</v>
      </c>
    </row>
    <row r="22" spans="1:11" x14ac:dyDescent="0.2">
      <c r="A22" s="7" t="s">
        <v>199</v>
      </c>
      <c r="B22" s="65">
        <v>19</v>
      </c>
      <c r="C22" s="34">
        <f>IF(B30=0, "-", B22/B30)</f>
        <v>4.1214750542299353E-2</v>
      </c>
      <c r="D22" s="65">
        <v>29</v>
      </c>
      <c r="E22" s="9">
        <f>IF(D30=0, "-", D22/D30)</f>
        <v>6.4017660044150104E-2</v>
      </c>
      <c r="F22" s="81">
        <v>100</v>
      </c>
      <c r="G22" s="34">
        <f>IF(F30=0, "-", F22/F30)</f>
        <v>9.6711798839458407E-2</v>
      </c>
      <c r="H22" s="65">
        <v>73</v>
      </c>
      <c r="I22" s="9">
        <f>IF(H30=0, "-", H22/H30)</f>
        <v>5.9640522875816997E-2</v>
      </c>
      <c r="J22" s="8">
        <f t="shared" si="0"/>
        <v>-0.34482758620689657</v>
      </c>
      <c r="K22" s="9">
        <f t="shared" si="1"/>
        <v>0.36986301369863012</v>
      </c>
    </row>
    <row r="23" spans="1:11" x14ac:dyDescent="0.2">
      <c r="A23" s="7" t="s">
        <v>200</v>
      </c>
      <c r="B23" s="65">
        <v>140</v>
      </c>
      <c r="C23" s="34">
        <f>IF(B30=0, "-", B23/B30)</f>
        <v>0.3036876355748373</v>
      </c>
      <c r="D23" s="65">
        <v>170</v>
      </c>
      <c r="E23" s="9">
        <f>IF(D30=0, "-", D23/D30)</f>
        <v>0.37527593818984545</v>
      </c>
      <c r="F23" s="81">
        <v>372</v>
      </c>
      <c r="G23" s="34">
        <f>IF(F30=0, "-", F23/F30)</f>
        <v>0.35976789168278528</v>
      </c>
      <c r="H23" s="65">
        <v>445</v>
      </c>
      <c r="I23" s="9">
        <f>IF(H30=0, "-", H23/H30)</f>
        <v>0.36356209150326796</v>
      </c>
      <c r="J23" s="8">
        <f t="shared" si="0"/>
        <v>-0.17647058823529413</v>
      </c>
      <c r="K23" s="9">
        <f t="shared" si="1"/>
        <v>-0.16404494382022472</v>
      </c>
    </row>
    <row r="24" spans="1:11" x14ac:dyDescent="0.2">
      <c r="A24" s="7" t="s">
        <v>201</v>
      </c>
      <c r="B24" s="65">
        <v>0</v>
      </c>
      <c r="C24" s="34">
        <f>IF(B30=0, "-", B24/B30)</f>
        <v>0</v>
      </c>
      <c r="D24" s="65">
        <v>1</v>
      </c>
      <c r="E24" s="9">
        <f>IF(D30=0, "-", D24/D30)</f>
        <v>2.2075055187637969E-3</v>
      </c>
      <c r="F24" s="81">
        <v>0</v>
      </c>
      <c r="G24" s="34">
        <f>IF(F30=0, "-", F24/F30)</f>
        <v>0</v>
      </c>
      <c r="H24" s="65">
        <v>8</v>
      </c>
      <c r="I24" s="9">
        <f>IF(H30=0, "-", H24/H30)</f>
        <v>6.5359477124183009E-3</v>
      </c>
      <c r="J24" s="8">
        <f t="shared" si="0"/>
        <v>-1</v>
      </c>
      <c r="K24" s="9">
        <f t="shared" si="1"/>
        <v>-1</v>
      </c>
    </row>
    <row r="25" spans="1:11" x14ac:dyDescent="0.2">
      <c r="A25" s="7" t="s">
        <v>202</v>
      </c>
      <c r="B25" s="65">
        <v>209</v>
      </c>
      <c r="C25" s="34">
        <f>IF(B30=0, "-", B25/B30)</f>
        <v>0.45336225596529284</v>
      </c>
      <c r="D25" s="65">
        <v>63</v>
      </c>
      <c r="E25" s="9">
        <f>IF(D30=0, "-", D25/D30)</f>
        <v>0.13907284768211919</v>
      </c>
      <c r="F25" s="81">
        <v>262</v>
      </c>
      <c r="G25" s="34">
        <f>IF(F30=0, "-", F25/F30)</f>
        <v>0.25338491295938104</v>
      </c>
      <c r="H25" s="65">
        <v>139</v>
      </c>
      <c r="I25" s="9">
        <f>IF(H30=0, "-", H25/H30)</f>
        <v>0.11356209150326797</v>
      </c>
      <c r="J25" s="8">
        <f t="shared" si="0"/>
        <v>2.3174603174603177</v>
      </c>
      <c r="K25" s="9">
        <f t="shared" si="1"/>
        <v>0.8848920863309353</v>
      </c>
    </row>
    <row r="26" spans="1:11" x14ac:dyDescent="0.2">
      <c r="A26" s="7" t="s">
        <v>203</v>
      </c>
      <c r="B26" s="65">
        <v>30</v>
      </c>
      <c r="C26" s="34">
        <f>IF(B30=0, "-", B26/B30)</f>
        <v>6.5075921908893705E-2</v>
      </c>
      <c r="D26" s="65">
        <v>79</v>
      </c>
      <c r="E26" s="9">
        <f>IF(D30=0, "-", D26/D30)</f>
        <v>0.17439293598233996</v>
      </c>
      <c r="F26" s="81">
        <v>79</v>
      </c>
      <c r="G26" s="34">
        <f>IF(F30=0, "-", F26/F30)</f>
        <v>7.6402321083172145E-2</v>
      </c>
      <c r="H26" s="65">
        <v>203</v>
      </c>
      <c r="I26" s="9">
        <f>IF(H30=0, "-", H26/H30)</f>
        <v>0.16584967320261437</v>
      </c>
      <c r="J26" s="8">
        <f t="shared" si="0"/>
        <v>-0.620253164556962</v>
      </c>
      <c r="K26" s="9">
        <f t="shared" si="1"/>
        <v>-0.61083743842364535</v>
      </c>
    </row>
    <row r="27" spans="1:11" x14ac:dyDescent="0.2">
      <c r="A27" s="7" t="s">
        <v>204</v>
      </c>
      <c r="B27" s="65">
        <v>20</v>
      </c>
      <c r="C27" s="34">
        <f>IF(B30=0, "-", B27/B30)</f>
        <v>4.3383947939262472E-2</v>
      </c>
      <c r="D27" s="65">
        <v>63</v>
      </c>
      <c r="E27" s="9">
        <f>IF(D30=0, "-", D27/D30)</f>
        <v>0.13907284768211919</v>
      </c>
      <c r="F27" s="81">
        <v>85</v>
      </c>
      <c r="G27" s="34">
        <f>IF(F30=0, "-", F27/F30)</f>
        <v>8.2205029013539654E-2</v>
      </c>
      <c r="H27" s="65">
        <v>167</v>
      </c>
      <c r="I27" s="9">
        <f>IF(H30=0, "-", H27/H30)</f>
        <v>0.13643790849673201</v>
      </c>
      <c r="J27" s="8">
        <f t="shared" si="0"/>
        <v>-0.68253968253968256</v>
      </c>
      <c r="K27" s="9">
        <f t="shared" si="1"/>
        <v>-0.49101796407185627</v>
      </c>
    </row>
    <row r="28" spans="1:11" x14ac:dyDescent="0.2">
      <c r="A28" s="7" t="s">
        <v>205</v>
      </c>
      <c r="B28" s="65">
        <v>1</v>
      </c>
      <c r="C28" s="34">
        <f>IF(B30=0, "-", B28/B30)</f>
        <v>2.1691973969631237E-3</v>
      </c>
      <c r="D28" s="65">
        <v>8</v>
      </c>
      <c r="E28" s="9">
        <f>IF(D30=0, "-", D28/D30)</f>
        <v>1.7660044150110375E-2</v>
      </c>
      <c r="F28" s="81">
        <v>42</v>
      </c>
      <c r="G28" s="34">
        <f>IF(F30=0, "-", F28/F30)</f>
        <v>4.0618955512572531E-2</v>
      </c>
      <c r="H28" s="65">
        <v>67</v>
      </c>
      <c r="I28" s="9">
        <f>IF(H30=0, "-", H28/H30)</f>
        <v>5.4738562091503268E-2</v>
      </c>
      <c r="J28" s="8">
        <f t="shared" si="0"/>
        <v>-0.875</v>
      </c>
      <c r="K28" s="9">
        <f t="shared" si="1"/>
        <v>-0.37313432835820898</v>
      </c>
    </row>
    <row r="29" spans="1:11" x14ac:dyDescent="0.2">
      <c r="A29" s="2"/>
      <c r="B29" s="68"/>
      <c r="C29" s="33"/>
      <c r="D29" s="68"/>
      <c r="E29" s="6"/>
      <c r="F29" s="82"/>
      <c r="G29" s="33"/>
      <c r="H29" s="68"/>
      <c r="I29" s="6"/>
      <c r="J29" s="5"/>
      <c r="K29" s="6"/>
    </row>
    <row r="30" spans="1:11" s="43" customFormat="1" x14ac:dyDescent="0.2">
      <c r="A30" s="162" t="s">
        <v>555</v>
      </c>
      <c r="B30" s="71">
        <f>SUM(B18:B29)</f>
        <v>461</v>
      </c>
      <c r="C30" s="40">
        <f>B30/10016</f>
        <v>4.6026357827476036E-2</v>
      </c>
      <c r="D30" s="71">
        <f>SUM(D18:D29)</f>
        <v>453</v>
      </c>
      <c r="E30" s="41">
        <f>D30/9514</f>
        <v>4.7614042463737648E-2</v>
      </c>
      <c r="F30" s="77">
        <f>SUM(F18:F29)</f>
        <v>1034</v>
      </c>
      <c r="G30" s="42">
        <f>F30/26003</f>
        <v>3.9764642541245239E-2</v>
      </c>
      <c r="H30" s="71">
        <f>SUM(H18:H29)</f>
        <v>1224</v>
      </c>
      <c r="I30" s="41">
        <f>H30/26289</f>
        <v>4.6559397466621022E-2</v>
      </c>
      <c r="J30" s="37">
        <f>IF(D30=0, "-", IF((B30-D30)/D30&lt;10, (B30-D30)/D30, "&gt;999%"))</f>
        <v>1.7660044150110375E-2</v>
      </c>
      <c r="K30" s="38">
        <f>IF(H30=0, "-", IF((F30-H30)/H30&lt;10, (F30-H30)/H30, "&gt;999%"))</f>
        <v>-0.15522875816993464</v>
      </c>
    </row>
    <row r="31" spans="1:11" x14ac:dyDescent="0.2">
      <c r="B31" s="83"/>
      <c r="D31" s="83"/>
      <c r="F31" s="83"/>
      <c r="H31" s="83"/>
    </row>
    <row r="32" spans="1:11" x14ac:dyDescent="0.2">
      <c r="A32" s="163" t="s">
        <v>133</v>
      </c>
      <c r="B32" s="61" t="s">
        <v>12</v>
      </c>
      <c r="C32" s="62" t="s">
        <v>13</v>
      </c>
      <c r="D32" s="61" t="s">
        <v>12</v>
      </c>
      <c r="E32" s="63" t="s">
        <v>13</v>
      </c>
      <c r="F32" s="62" t="s">
        <v>12</v>
      </c>
      <c r="G32" s="62" t="s">
        <v>13</v>
      </c>
      <c r="H32" s="61" t="s">
        <v>12</v>
      </c>
      <c r="I32" s="63" t="s">
        <v>13</v>
      </c>
      <c r="J32" s="61"/>
      <c r="K32" s="63"/>
    </row>
    <row r="33" spans="1:11" x14ac:dyDescent="0.2">
      <c r="A33" s="7" t="s">
        <v>206</v>
      </c>
      <c r="B33" s="65">
        <v>9</v>
      </c>
      <c r="C33" s="34">
        <f>IF(B37=0, "-", B33/B37)</f>
        <v>0.52941176470588236</v>
      </c>
      <c r="D33" s="65">
        <v>3</v>
      </c>
      <c r="E33" s="9">
        <f>IF(D37=0, "-", D33/D37)</f>
        <v>0.5</v>
      </c>
      <c r="F33" s="81">
        <v>14</v>
      </c>
      <c r="G33" s="34">
        <f>IF(F37=0, "-", F33/F37)</f>
        <v>0.31818181818181818</v>
      </c>
      <c r="H33" s="65">
        <v>9</v>
      </c>
      <c r="I33" s="9">
        <f>IF(H37=0, "-", H33/H37)</f>
        <v>0.28125</v>
      </c>
      <c r="J33" s="8">
        <f>IF(D33=0, "-", IF((B33-D33)/D33&lt;10, (B33-D33)/D33, "&gt;999%"))</f>
        <v>2</v>
      </c>
      <c r="K33" s="9">
        <f>IF(H33=0, "-", IF((F33-H33)/H33&lt;10, (F33-H33)/H33, "&gt;999%"))</f>
        <v>0.55555555555555558</v>
      </c>
    </row>
    <row r="34" spans="1:11" x14ac:dyDescent="0.2">
      <c r="A34" s="7" t="s">
        <v>207</v>
      </c>
      <c r="B34" s="65">
        <v>1</v>
      </c>
      <c r="C34" s="34">
        <f>IF(B37=0, "-", B34/B37)</f>
        <v>5.8823529411764705E-2</v>
      </c>
      <c r="D34" s="65">
        <v>1</v>
      </c>
      <c r="E34" s="9">
        <f>IF(D37=0, "-", D34/D37)</f>
        <v>0.16666666666666666</v>
      </c>
      <c r="F34" s="81">
        <v>1</v>
      </c>
      <c r="G34" s="34">
        <f>IF(F37=0, "-", F34/F37)</f>
        <v>2.2727272727272728E-2</v>
      </c>
      <c r="H34" s="65">
        <v>1</v>
      </c>
      <c r="I34" s="9">
        <f>IF(H37=0, "-", H34/H37)</f>
        <v>3.125E-2</v>
      </c>
      <c r="J34" s="8">
        <f>IF(D34=0, "-", IF((B34-D34)/D34&lt;10, (B34-D34)/D34, "&gt;999%"))</f>
        <v>0</v>
      </c>
      <c r="K34" s="9">
        <f>IF(H34=0, "-", IF((F34-H34)/H34&lt;10, (F34-H34)/H34, "&gt;999%"))</f>
        <v>0</v>
      </c>
    </row>
    <row r="35" spans="1:11" x14ac:dyDescent="0.2">
      <c r="A35" s="7" t="s">
        <v>208</v>
      </c>
      <c r="B35" s="65">
        <v>7</v>
      </c>
      <c r="C35" s="34">
        <f>IF(B37=0, "-", B35/B37)</f>
        <v>0.41176470588235292</v>
      </c>
      <c r="D35" s="65">
        <v>2</v>
      </c>
      <c r="E35" s="9">
        <f>IF(D37=0, "-", D35/D37)</f>
        <v>0.33333333333333331</v>
      </c>
      <c r="F35" s="81">
        <v>29</v>
      </c>
      <c r="G35" s="34">
        <f>IF(F37=0, "-", F35/F37)</f>
        <v>0.65909090909090906</v>
      </c>
      <c r="H35" s="65">
        <v>22</v>
      </c>
      <c r="I35" s="9">
        <f>IF(H37=0, "-", H35/H37)</f>
        <v>0.6875</v>
      </c>
      <c r="J35" s="8">
        <f>IF(D35=0, "-", IF((B35-D35)/D35&lt;10, (B35-D35)/D35, "&gt;999%"))</f>
        <v>2.5</v>
      </c>
      <c r="K35" s="9">
        <f>IF(H35=0, "-", IF((F35-H35)/H35&lt;10, (F35-H35)/H35, "&gt;999%"))</f>
        <v>0.31818181818181818</v>
      </c>
    </row>
    <row r="36" spans="1:11" x14ac:dyDescent="0.2">
      <c r="A36" s="2"/>
      <c r="B36" s="68"/>
      <c r="C36" s="33"/>
      <c r="D36" s="68"/>
      <c r="E36" s="6"/>
      <c r="F36" s="82"/>
      <c r="G36" s="33"/>
      <c r="H36" s="68"/>
      <c r="I36" s="6"/>
      <c r="J36" s="5"/>
      <c r="K36" s="6"/>
    </row>
    <row r="37" spans="1:11" s="43" customFormat="1" x14ac:dyDescent="0.2">
      <c r="A37" s="162" t="s">
        <v>554</v>
      </c>
      <c r="B37" s="71">
        <f>SUM(B33:B36)</f>
        <v>17</v>
      </c>
      <c r="C37" s="40">
        <f>B37/10016</f>
        <v>1.6972843450479233E-3</v>
      </c>
      <c r="D37" s="71">
        <f>SUM(D33:D36)</f>
        <v>6</v>
      </c>
      <c r="E37" s="41">
        <f>D37/9514</f>
        <v>6.3064956905612779E-4</v>
      </c>
      <c r="F37" s="77">
        <f>SUM(F33:F36)</f>
        <v>44</v>
      </c>
      <c r="G37" s="42">
        <f>F37/26003</f>
        <v>1.6921124485636272E-3</v>
      </c>
      <c r="H37" s="71">
        <f>SUM(H33:H36)</f>
        <v>32</v>
      </c>
      <c r="I37" s="41">
        <f>H37/26289</f>
        <v>1.2172391494541443E-3</v>
      </c>
      <c r="J37" s="37">
        <f>IF(D37=0, "-", IF((B37-D37)/D37&lt;10, (B37-D37)/D37, "&gt;999%"))</f>
        <v>1.8333333333333333</v>
      </c>
      <c r="K37" s="38">
        <f>IF(H37=0, "-", IF((F37-H37)/H37&lt;10, (F37-H37)/H37, "&gt;999%"))</f>
        <v>0.375</v>
      </c>
    </row>
    <row r="38" spans="1:11" x14ac:dyDescent="0.2">
      <c r="B38" s="83"/>
      <c r="D38" s="83"/>
      <c r="F38" s="83"/>
      <c r="H38" s="83"/>
    </row>
    <row r="39" spans="1:11" s="43" customFormat="1" x14ac:dyDescent="0.2">
      <c r="A39" s="162" t="s">
        <v>553</v>
      </c>
      <c r="B39" s="71">
        <v>478</v>
      </c>
      <c r="C39" s="40">
        <f>B39/10016</f>
        <v>4.7723642172523964E-2</v>
      </c>
      <c r="D39" s="71">
        <v>459</v>
      </c>
      <c r="E39" s="41">
        <f>D39/9514</f>
        <v>4.824469203279378E-2</v>
      </c>
      <c r="F39" s="77">
        <v>1078</v>
      </c>
      <c r="G39" s="42">
        <f>F39/26003</f>
        <v>4.1456754989808865E-2</v>
      </c>
      <c r="H39" s="71">
        <v>1256</v>
      </c>
      <c r="I39" s="41">
        <f>H39/26289</f>
        <v>4.7776636616075167E-2</v>
      </c>
      <c r="J39" s="37">
        <f>IF(D39=0, "-", IF((B39-D39)/D39&lt;10, (B39-D39)/D39, "&gt;999%"))</f>
        <v>4.1394335511982572E-2</v>
      </c>
      <c r="K39" s="38">
        <f>IF(H39=0, "-", IF((F39-H39)/H39&lt;10, (F39-H39)/H39, "&gt;999%"))</f>
        <v>-0.14171974522292993</v>
      </c>
    </row>
    <row r="40" spans="1:11" x14ac:dyDescent="0.2">
      <c r="B40" s="83"/>
      <c r="D40" s="83"/>
      <c r="F40" s="83"/>
      <c r="H40" s="83"/>
    </row>
    <row r="41" spans="1:11" ht="15.75" x14ac:dyDescent="0.25">
      <c r="A41" s="164" t="s">
        <v>109</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134</v>
      </c>
      <c r="B43" s="61" t="s">
        <v>12</v>
      </c>
      <c r="C43" s="62" t="s">
        <v>13</v>
      </c>
      <c r="D43" s="61" t="s">
        <v>12</v>
      </c>
      <c r="E43" s="63" t="s">
        <v>13</v>
      </c>
      <c r="F43" s="62" t="s">
        <v>12</v>
      </c>
      <c r="G43" s="62" t="s">
        <v>13</v>
      </c>
      <c r="H43" s="61" t="s">
        <v>12</v>
      </c>
      <c r="I43" s="63" t="s">
        <v>13</v>
      </c>
      <c r="J43" s="61"/>
      <c r="K43" s="63"/>
    </row>
    <row r="44" spans="1:11" x14ac:dyDescent="0.2">
      <c r="A44" s="7" t="s">
        <v>209</v>
      </c>
      <c r="B44" s="65">
        <v>0</v>
      </c>
      <c r="C44" s="34">
        <f>IF(B60=0, "-", B44/B60)</f>
        <v>0</v>
      </c>
      <c r="D44" s="65">
        <v>0</v>
      </c>
      <c r="E44" s="9">
        <f>IF(D60=0, "-", D44/D60)</f>
        <v>0</v>
      </c>
      <c r="F44" s="81">
        <v>0</v>
      </c>
      <c r="G44" s="34">
        <f>IF(F60=0, "-", F44/F60)</f>
        <v>0</v>
      </c>
      <c r="H44" s="65">
        <v>2</v>
      </c>
      <c r="I44" s="9">
        <f>IF(H60=0, "-", H44/H60)</f>
        <v>8.0321285140562252E-4</v>
      </c>
      <c r="J44" s="8" t="str">
        <f t="shared" ref="J44:J58" si="2">IF(D44=0, "-", IF((B44-D44)/D44&lt;10, (B44-D44)/D44, "&gt;999%"))</f>
        <v>-</v>
      </c>
      <c r="K44" s="9">
        <f t="shared" ref="K44:K58" si="3">IF(H44=0, "-", IF((F44-H44)/H44&lt;10, (F44-H44)/H44, "&gt;999%"))</f>
        <v>-1</v>
      </c>
    </row>
    <row r="45" spans="1:11" x14ac:dyDescent="0.2">
      <c r="A45" s="7" t="s">
        <v>210</v>
      </c>
      <c r="B45" s="65">
        <v>1</v>
      </c>
      <c r="C45" s="34">
        <f>IF(B60=0, "-", B45/B60)</f>
        <v>1.5337423312883436E-3</v>
      </c>
      <c r="D45" s="65">
        <v>12</v>
      </c>
      <c r="E45" s="9">
        <f>IF(D60=0, "-", D45/D60)</f>
        <v>1.3043478260869565E-2</v>
      </c>
      <c r="F45" s="81">
        <v>2</v>
      </c>
      <c r="G45" s="34">
        <f>IF(F60=0, "-", F45/F60)</f>
        <v>1.1848341232227489E-3</v>
      </c>
      <c r="H45" s="65">
        <v>29</v>
      </c>
      <c r="I45" s="9">
        <f>IF(H60=0, "-", H45/H60)</f>
        <v>1.1646586345381526E-2</v>
      </c>
      <c r="J45" s="8">
        <f t="shared" si="2"/>
        <v>-0.91666666666666663</v>
      </c>
      <c r="K45" s="9">
        <f t="shared" si="3"/>
        <v>-0.93103448275862066</v>
      </c>
    </row>
    <row r="46" spans="1:11" x14ac:dyDescent="0.2">
      <c r="A46" s="7" t="s">
        <v>211</v>
      </c>
      <c r="B46" s="65">
        <v>6</v>
      </c>
      <c r="C46" s="34">
        <f>IF(B60=0, "-", B46/B60)</f>
        <v>9.202453987730062E-3</v>
      </c>
      <c r="D46" s="65">
        <v>43</v>
      </c>
      <c r="E46" s="9">
        <f>IF(D60=0, "-", D46/D60)</f>
        <v>4.6739130434782609E-2</v>
      </c>
      <c r="F46" s="81">
        <v>19</v>
      </c>
      <c r="G46" s="34">
        <f>IF(F60=0, "-", F46/F60)</f>
        <v>1.1255924170616114E-2</v>
      </c>
      <c r="H46" s="65">
        <v>115</v>
      </c>
      <c r="I46" s="9">
        <f>IF(H60=0, "-", H46/H60)</f>
        <v>4.6184738955823292E-2</v>
      </c>
      <c r="J46" s="8">
        <f t="shared" si="2"/>
        <v>-0.86046511627906974</v>
      </c>
      <c r="K46" s="9">
        <f t="shared" si="3"/>
        <v>-0.83478260869565213</v>
      </c>
    </row>
    <row r="47" spans="1:11" x14ac:dyDescent="0.2">
      <c r="A47" s="7" t="s">
        <v>212</v>
      </c>
      <c r="B47" s="65">
        <v>249</v>
      </c>
      <c r="C47" s="34">
        <f>IF(B60=0, "-", B47/B60)</f>
        <v>0.38190184049079756</v>
      </c>
      <c r="D47" s="65">
        <v>336</v>
      </c>
      <c r="E47" s="9">
        <f>IF(D60=0, "-", D47/D60)</f>
        <v>0.36521739130434783</v>
      </c>
      <c r="F47" s="81">
        <v>540</v>
      </c>
      <c r="G47" s="34">
        <f>IF(F60=0, "-", F47/F60)</f>
        <v>0.31990521327014215</v>
      </c>
      <c r="H47" s="65">
        <v>731</v>
      </c>
      <c r="I47" s="9">
        <f>IF(H60=0, "-", H47/H60)</f>
        <v>0.293574297188755</v>
      </c>
      <c r="J47" s="8">
        <f t="shared" si="2"/>
        <v>-0.25892857142857145</v>
      </c>
      <c r="K47" s="9">
        <f t="shared" si="3"/>
        <v>-0.26128590971272231</v>
      </c>
    </row>
    <row r="48" spans="1:11" x14ac:dyDescent="0.2">
      <c r="A48" s="7" t="s">
        <v>213</v>
      </c>
      <c r="B48" s="65">
        <v>8</v>
      </c>
      <c r="C48" s="34">
        <f>IF(B60=0, "-", B48/B60)</f>
        <v>1.2269938650306749E-2</v>
      </c>
      <c r="D48" s="65">
        <v>6</v>
      </c>
      <c r="E48" s="9">
        <f>IF(D60=0, "-", D48/D60)</f>
        <v>6.5217391304347823E-3</v>
      </c>
      <c r="F48" s="81">
        <v>15</v>
      </c>
      <c r="G48" s="34">
        <f>IF(F60=0, "-", F48/F60)</f>
        <v>8.8862559241706159E-3</v>
      </c>
      <c r="H48" s="65">
        <v>10</v>
      </c>
      <c r="I48" s="9">
        <f>IF(H60=0, "-", H48/H60)</f>
        <v>4.0160642570281121E-3</v>
      </c>
      <c r="J48" s="8">
        <f t="shared" si="2"/>
        <v>0.33333333333333331</v>
      </c>
      <c r="K48" s="9">
        <f t="shared" si="3"/>
        <v>0.5</v>
      </c>
    </row>
    <row r="49" spans="1:11" x14ac:dyDescent="0.2">
      <c r="A49" s="7" t="s">
        <v>214</v>
      </c>
      <c r="B49" s="65">
        <v>109</v>
      </c>
      <c r="C49" s="34">
        <f>IF(B60=0, "-", B49/B60)</f>
        <v>0.16717791411042945</v>
      </c>
      <c r="D49" s="65">
        <v>114</v>
      </c>
      <c r="E49" s="9">
        <f>IF(D60=0, "-", D49/D60)</f>
        <v>0.12391304347826088</v>
      </c>
      <c r="F49" s="81">
        <v>319</v>
      </c>
      <c r="G49" s="34">
        <f>IF(F60=0, "-", F49/F60)</f>
        <v>0.18898104265402843</v>
      </c>
      <c r="H49" s="65">
        <v>411</v>
      </c>
      <c r="I49" s="9">
        <f>IF(H60=0, "-", H49/H60)</f>
        <v>0.16506024096385541</v>
      </c>
      <c r="J49" s="8">
        <f t="shared" si="2"/>
        <v>-4.3859649122807015E-2</v>
      </c>
      <c r="K49" s="9">
        <f t="shared" si="3"/>
        <v>-0.22384428223844283</v>
      </c>
    </row>
    <row r="50" spans="1:11" x14ac:dyDescent="0.2">
      <c r="A50" s="7" t="s">
        <v>215</v>
      </c>
      <c r="B50" s="65">
        <v>51</v>
      </c>
      <c r="C50" s="34">
        <f>IF(B60=0, "-", B50/B60)</f>
        <v>7.8220858895705528E-2</v>
      </c>
      <c r="D50" s="65">
        <v>118</v>
      </c>
      <c r="E50" s="9">
        <f>IF(D60=0, "-", D50/D60)</f>
        <v>0.1282608695652174</v>
      </c>
      <c r="F50" s="81">
        <v>189</v>
      </c>
      <c r="G50" s="34">
        <f>IF(F60=0, "-", F50/F60)</f>
        <v>0.11196682464454977</v>
      </c>
      <c r="H50" s="65">
        <v>323</v>
      </c>
      <c r="I50" s="9">
        <f>IF(H60=0, "-", H50/H60)</f>
        <v>0.12971887550200803</v>
      </c>
      <c r="J50" s="8">
        <f t="shared" si="2"/>
        <v>-0.56779661016949157</v>
      </c>
      <c r="K50" s="9">
        <f t="shared" si="3"/>
        <v>-0.4148606811145511</v>
      </c>
    </row>
    <row r="51" spans="1:11" x14ac:dyDescent="0.2">
      <c r="A51" s="7" t="s">
        <v>216</v>
      </c>
      <c r="B51" s="65">
        <v>1</v>
      </c>
      <c r="C51" s="34">
        <f>IF(B60=0, "-", B51/B60)</f>
        <v>1.5337423312883436E-3</v>
      </c>
      <c r="D51" s="65">
        <v>0</v>
      </c>
      <c r="E51" s="9">
        <f>IF(D60=0, "-", D51/D60)</f>
        <v>0</v>
      </c>
      <c r="F51" s="81">
        <v>2</v>
      </c>
      <c r="G51" s="34">
        <f>IF(F60=0, "-", F51/F60)</f>
        <v>1.1848341232227489E-3</v>
      </c>
      <c r="H51" s="65">
        <v>1</v>
      </c>
      <c r="I51" s="9">
        <f>IF(H60=0, "-", H51/H60)</f>
        <v>4.0160642570281126E-4</v>
      </c>
      <c r="J51" s="8" t="str">
        <f t="shared" si="2"/>
        <v>-</v>
      </c>
      <c r="K51" s="9">
        <f t="shared" si="3"/>
        <v>1</v>
      </c>
    </row>
    <row r="52" spans="1:11" x14ac:dyDescent="0.2">
      <c r="A52" s="7" t="s">
        <v>217</v>
      </c>
      <c r="B52" s="65">
        <v>1</v>
      </c>
      <c r="C52" s="34">
        <f>IF(B60=0, "-", B52/B60)</f>
        <v>1.5337423312883436E-3</v>
      </c>
      <c r="D52" s="65">
        <v>8</v>
      </c>
      <c r="E52" s="9">
        <f>IF(D60=0, "-", D52/D60)</f>
        <v>8.6956521739130436E-3</v>
      </c>
      <c r="F52" s="81">
        <v>5</v>
      </c>
      <c r="G52" s="34">
        <f>IF(F60=0, "-", F52/F60)</f>
        <v>2.9620853080568718E-3</v>
      </c>
      <c r="H52" s="65">
        <v>18</v>
      </c>
      <c r="I52" s="9">
        <f>IF(H60=0, "-", H52/H60)</f>
        <v>7.2289156626506026E-3</v>
      </c>
      <c r="J52" s="8">
        <f t="shared" si="2"/>
        <v>-0.875</v>
      </c>
      <c r="K52" s="9">
        <f t="shared" si="3"/>
        <v>-0.72222222222222221</v>
      </c>
    </row>
    <row r="53" spans="1:11" x14ac:dyDescent="0.2">
      <c r="A53" s="7" t="s">
        <v>218</v>
      </c>
      <c r="B53" s="65">
        <v>26</v>
      </c>
      <c r="C53" s="34">
        <f>IF(B60=0, "-", B53/B60)</f>
        <v>3.9877300613496931E-2</v>
      </c>
      <c r="D53" s="65">
        <v>19</v>
      </c>
      <c r="E53" s="9">
        <f>IF(D60=0, "-", D53/D60)</f>
        <v>2.0652173913043477E-2</v>
      </c>
      <c r="F53" s="81">
        <v>67</v>
      </c>
      <c r="G53" s="34">
        <f>IF(F60=0, "-", F53/F60)</f>
        <v>3.9691943127962086E-2</v>
      </c>
      <c r="H53" s="65">
        <v>89</v>
      </c>
      <c r="I53" s="9">
        <f>IF(H60=0, "-", H53/H60)</f>
        <v>3.5742971887550198E-2</v>
      </c>
      <c r="J53" s="8">
        <f t="shared" si="2"/>
        <v>0.36842105263157893</v>
      </c>
      <c r="K53" s="9">
        <f t="shared" si="3"/>
        <v>-0.24719101123595505</v>
      </c>
    </row>
    <row r="54" spans="1:11" x14ac:dyDescent="0.2">
      <c r="A54" s="7" t="s">
        <v>219</v>
      </c>
      <c r="B54" s="65">
        <v>0</v>
      </c>
      <c r="C54" s="34">
        <f>IF(B60=0, "-", B54/B60)</f>
        <v>0</v>
      </c>
      <c r="D54" s="65">
        <v>8</v>
      </c>
      <c r="E54" s="9">
        <f>IF(D60=0, "-", D54/D60)</f>
        <v>8.6956521739130436E-3</v>
      </c>
      <c r="F54" s="81">
        <v>0</v>
      </c>
      <c r="G54" s="34">
        <f>IF(F60=0, "-", F54/F60)</f>
        <v>0</v>
      </c>
      <c r="H54" s="65">
        <v>27</v>
      </c>
      <c r="I54" s="9">
        <f>IF(H60=0, "-", H54/H60)</f>
        <v>1.0843373493975903E-2</v>
      </c>
      <c r="J54" s="8">
        <f t="shared" si="2"/>
        <v>-1</v>
      </c>
      <c r="K54" s="9">
        <f t="shared" si="3"/>
        <v>-1</v>
      </c>
    </row>
    <row r="55" spans="1:11" x14ac:dyDescent="0.2">
      <c r="A55" s="7" t="s">
        <v>220</v>
      </c>
      <c r="B55" s="65">
        <v>191</v>
      </c>
      <c r="C55" s="34">
        <f>IF(B60=0, "-", B55/B60)</f>
        <v>0.29294478527607359</v>
      </c>
      <c r="D55" s="65">
        <v>255</v>
      </c>
      <c r="E55" s="9">
        <f>IF(D60=0, "-", D55/D60)</f>
        <v>0.27717391304347827</v>
      </c>
      <c r="F55" s="81">
        <v>500</v>
      </c>
      <c r="G55" s="34">
        <f>IF(F60=0, "-", F55/F60)</f>
        <v>0.29620853080568721</v>
      </c>
      <c r="H55" s="65">
        <v>728</v>
      </c>
      <c r="I55" s="9">
        <f>IF(H60=0, "-", H55/H60)</f>
        <v>0.29236947791164658</v>
      </c>
      <c r="J55" s="8">
        <f t="shared" si="2"/>
        <v>-0.25098039215686274</v>
      </c>
      <c r="K55" s="9">
        <f t="shared" si="3"/>
        <v>-0.31318681318681318</v>
      </c>
    </row>
    <row r="56" spans="1:11" x14ac:dyDescent="0.2">
      <c r="A56" s="7" t="s">
        <v>221</v>
      </c>
      <c r="B56" s="65">
        <v>3</v>
      </c>
      <c r="C56" s="34">
        <f>IF(B60=0, "-", B56/B60)</f>
        <v>4.601226993865031E-3</v>
      </c>
      <c r="D56" s="65">
        <v>0</v>
      </c>
      <c r="E56" s="9">
        <f>IF(D60=0, "-", D56/D60)</f>
        <v>0</v>
      </c>
      <c r="F56" s="81">
        <v>7</v>
      </c>
      <c r="G56" s="34">
        <f>IF(F60=0, "-", F56/F60)</f>
        <v>4.1469194312796212E-3</v>
      </c>
      <c r="H56" s="65">
        <v>1</v>
      </c>
      <c r="I56" s="9">
        <f>IF(H60=0, "-", H56/H60)</f>
        <v>4.0160642570281126E-4</v>
      </c>
      <c r="J56" s="8" t="str">
        <f t="shared" si="2"/>
        <v>-</v>
      </c>
      <c r="K56" s="9">
        <f t="shared" si="3"/>
        <v>6</v>
      </c>
    </row>
    <row r="57" spans="1:11" x14ac:dyDescent="0.2">
      <c r="A57" s="7" t="s">
        <v>222</v>
      </c>
      <c r="B57" s="65">
        <v>0</v>
      </c>
      <c r="C57" s="34">
        <f>IF(B60=0, "-", B57/B60)</f>
        <v>0</v>
      </c>
      <c r="D57" s="65">
        <v>1</v>
      </c>
      <c r="E57" s="9">
        <f>IF(D60=0, "-", D57/D60)</f>
        <v>1.0869565217391304E-3</v>
      </c>
      <c r="F57" s="81">
        <v>0</v>
      </c>
      <c r="G57" s="34">
        <f>IF(F60=0, "-", F57/F60)</f>
        <v>0</v>
      </c>
      <c r="H57" s="65">
        <v>3</v>
      </c>
      <c r="I57" s="9">
        <f>IF(H60=0, "-", H57/H60)</f>
        <v>1.2048192771084338E-3</v>
      </c>
      <c r="J57" s="8">
        <f t="shared" si="2"/>
        <v>-1</v>
      </c>
      <c r="K57" s="9">
        <f t="shared" si="3"/>
        <v>-1</v>
      </c>
    </row>
    <row r="58" spans="1:11" x14ac:dyDescent="0.2">
      <c r="A58" s="7" t="s">
        <v>223</v>
      </c>
      <c r="B58" s="65">
        <v>6</v>
      </c>
      <c r="C58" s="34">
        <f>IF(B60=0, "-", B58/B60)</f>
        <v>9.202453987730062E-3</v>
      </c>
      <c r="D58" s="65">
        <v>0</v>
      </c>
      <c r="E58" s="9">
        <f>IF(D60=0, "-", D58/D60)</f>
        <v>0</v>
      </c>
      <c r="F58" s="81">
        <v>23</v>
      </c>
      <c r="G58" s="34">
        <f>IF(F60=0, "-", F58/F60)</f>
        <v>1.3625592417061612E-2</v>
      </c>
      <c r="H58" s="65">
        <v>2</v>
      </c>
      <c r="I58" s="9">
        <f>IF(H60=0, "-", H58/H60)</f>
        <v>8.0321285140562252E-4</v>
      </c>
      <c r="J58" s="8" t="str">
        <f t="shared" si="2"/>
        <v>-</v>
      </c>
      <c r="K58" s="9" t="str">
        <f t="shared" si="3"/>
        <v>&gt;999%</v>
      </c>
    </row>
    <row r="59" spans="1:11" x14ac:dyDescent="0.2">
      <c r="A59" s="2"/>
      <c r="B59" s="68"/>
      <c r="C59" s="33"/>
      <c r="D59" s="68"/>
      <c r="E59" s="6"/>
      <c r="F59" s="82"/>
      <c r="G59" s="33"/>
      <c r="H59" s="68"/>
      <c r="I59" s="6"/>
      <c r="J59" s="5"/>
      <c r="K59" s="6"/>
    </row>
    <row r="60" spans="1:11" s="43" customFormat="1" x14ac:dyDescent="0.2">
      <c r="A60" s="162" t="s">
        <v>552</v>
      </c>
      <c r="B60" s="71">
        <f>SUM(B44:B59)</f>
        <v>652</v>
      </c>
      <c r="C60" s="40">
        <f>B60/10016</f>
        <v>6.5095846645367411E-2</v>
      </c>
      <c r="D60" s="71">
        <f>SUM(D44:D59)</f>
        <v>920</v>
      </c>
      <c r="E60" s="41">
        <f>D60/9514</f>
        <v>9.6699600588606258E-2</v>
      </c>
      <c r="F60" s="77">
        <f>SUM(F44:F59)</f>
        <v>1688</v>
      </c>
      <c r="G60" s="42">
        <f>F60/26003</f>
        <v>6.491558666307734E-2</v>
      </c>
      <c r="H60" s="71">
        <f>SUM(H44:H59)</f>
        <v>2490</v>
      </c>
      <c r="I60" s="41">
        <f>H60/26289</f>
        <v>9.4716421316900598E-2</v>
      </c>
      <c r="J60" s="37">
        <f>IF(D60=0, "-", IF((B60-D60)/D60&lt;10, (B60-D60)/D60, "&gt;999%"))</f>
        <v>-0.29130434782608694</v>
      </c>
      <c r="K60" s="38">
        <f>IF(H60=0, "-", IF((F60-H60)/H60&lt;10, (F60-H60)/H60, "&gt;999%"))</f>
        <v>-0.3220883534136546</v>
      </c>
    </row>
    <row r="61" spans="1:11" x14ac:dyDescent="0.2">
      <c r="B61" s="83"/>
      <c r="D61" s="83"/>
      <c r="F61" s="83"/>
      <c r="H61" s="83"/>
    </row>
    <row r="62" spans="1:11" x14ac:dyDescent="0.2">
      <c r="A62" s="163" t="s">
        <v>135</v>
      </c>
      <c r="B62" s="61" t="s">
        <v>12</v>
      </c>
      <c r="C62" s="62" t="s">
        <v>13</v>
      </c>
      <c r="D62" s="61" t="s">
        <v>12</v>
      </c>
      <c r="E62" s="63" t="s">
        <v>13</v>
      </c>
      <c r="F62" s="62" t="s">
        <v>12</v>
      </c>
      <c r="G62" s="62" t="s">
        <v>13</v>
      </c>
      <c r="H62" s="61" t="s">
        <v>12</v>
      </c>
      <c r="I62" s="63" t="s">
        <v>13</v>
      </c>
      <c r="J62" s="61"/>
      <c r="K62" s="63"/>
    </row>
    <row r="63" spans="1:11" x14ac:dyDescent="0.2">
      <c r="A63" s="7" t="s">
        <v>224</v>
      </c>
      <c r="B63" s="65">
        <v>9</v>
      </c>
      <c r="C63" s="34">
        <f>IF(B73=0, "-", B63/B73)</f>
        <v>0.24324324324324326</v>
      </c>
      <c r="D63" s="65">
        <v>7</v>
      </c>
      <c r="E63" s="9">
        <f>IF(D73=0, "-", D63/D73)</f>
        <v>9.5890410958904104E-2</v>
      </c>
      <c r="F63" s="81">
        <v>11</v>
      </c>
      <c r="G63" s="34">
        <f>IF(F73=0, "-", F63/F73)</f>
        <v>0.14285714285714285</v>
      </c>
      <c r="H63" s="65">
        <v>33</v>
      </c>
      <c r="I63" s="9">
        <f>IF(H73=0, "-", H63/H73)</f>
        <v>0.1542056074766355</v>
      </c>
      <c r="J63" s="8">
        <f t="shared" ref="J63:J71" si="4">IF(D63=0, "-", IF((B63-D63)/D63&lt;10, (B63-D63)/D63, "&gt;999%"))</f>
        <v>0.2857142857142857</v>
      </c>
      <c r="K63" s="9">
        <f t="shared" ref="K63:K71" si="5">IF(H63=0, "-", IF((F63-H63)/H63&lt;10, (F63-H63)/H63, "&gt;999%"))</f>
        <v>-0.66666666666666663</v>
      </c>
    </row>
    <row r="64" spans="1:11" x14ac:dyDescent="0.2">
      <c r="A64" s="7" t="s">
        <v>225</v>
      </c>
      <c r="B64" s="65">
        <v>8</v>
      </c>
      <c r="C64" s="34">
        <f>IF(B73=0, "-", B64/B73)</f>
        <v>0.21621621621621623</v>
      </c>
      <c r="D64" s="65">
        <v>9</v>
      </c>
      <c r="E64" s="9">
        <f>IF(D73=0, "-", D64/D73)</f>
        <v>0.12328767123287671</v>
      </c>
      <c r="F64" s="81">
        <v>12</v>
      </c>
      <c r="G64" s="34">
        <f>IF(F73=0, "-", F64/F73)</f>
        <v>0.15584415584415584</v>
      </c>
      <c r="H64" s="65">
        <v>50</v>
      </c>
      <c r="I64" s="9">
        <f>IF(H73=0, "-", H64/H73)</f>
        <v>0.23364485981308411</v>
      </c>
      <c r="J64" s="8">
        <f t="shared" si="4"/>
        <v>-0.1111111111111111</v>
      </c>
      <c r="K64" s="9">
        <f t="shared" si="5"/>
        <v>-0.76</v>
      </c>
    </row>
    <row r="65" spans="1:11" x14ac:dyDescent="0.2">
      <c r="A65" s="7" t="s">
        <v>226</v>
      </c>
      <c r="B65" s="65">
        <v>1</v>
      </c>
      <c r="C65" s="34">
        <f>IF(B73=0, "-", B65/B73)</f>
        <v>2.7027027027027029E-2</v>
      </c>
      <c r="D65" s="65">
        <v>17</v>
      </c>
      <c r="E65" s="9">
        <f>IF(D73=0, "-", D65/D73)</f>
        <v>0.23287671232876711</v>
      </c>
      <c r="F65" s="81">
        <v>7</v>
      </c>
      <c r="G65" s="34">
        <f>IF(F73=0, "-", F65/F73)</f>
        <v>9.0909090909090912E-2</v>
      </c>
      <c r="H65" s="65">
        <v>40</v>
      </c>
      <c r="I65" s="9">
        <f>IF(H73=0, "-", H65/H73)</f>
        <v>0.18691588785046728</v>
      </c>
      <c r="J65" s="8">
        <f t="shared" si="4"/>
        <v>-0.94117647058823528</v>
      </c>
      <c r="K65" s="9">
        <f t="shared" si="5"/>
        <v>-0.82499999999999996</v>
      </c>
    </row>
    <row r="66" spans="1:11" x14ac:dyDescent="0.2">
      <c r="A66" s="7" t="s">
        <v>227</v>
      </c>
      <c r="B66" s="65">
        <v>0</v>
      </c>
      <c r="C66" s="34">
        <f>IF(B73=0, "-", B66/B73)</f>
        <v>0</v>
      </c>
      <c r="D66" s="65">
        <v>0</v>
      </c>
      <c r="E66" s="9">
        <f>IF(D73=0, "-", D66/D73)</f>
        <v>0</v>
      </c>
      <c r="F66" s="81">
        <v>0</v>
      </c>
      <c r="G66" s="34">
        <f>IF(F73=0, "-", F66/F73)</f>
        <v>0</v>
      </c>
      <c r="H66" s="65">
        <v>1</v>
      </c>
      <c r="I66" s="9">
        <f>IF(H73=0, "-", H66/H73)</f>
        <v>4.6728971962616819E-3</v>
      </c>
      <c r="J66" s="8" t="str">
        <f t="shared" si="4"/>
        <v>-</v>
      </c>
      <c r="K66" s="9">
        <f t="shared" si="5"/>
        <v>-1</v>
      </c>
    </row>
    <row r="67" spans="1:11" x14ac:dyDescent="0.2">
      <c r="A67" s="7" t="s">
        <v>228</v>
      </c>
      <c r="B67" s="65">
        <v>0</v>
      </c>
      <c r="C67" s="34">
        <f>IF(B73=0, "-", B67/B73)</f>
        <v>0</v>
      </c>
      <c r="D67" s="65">
        <v>1</v>
      </c>
      <c r="E67" s="9">
        <f>IF(D73=0, "-", D67/D73)</f>
        <v>1.3698630136986301E-2</v>
      </c>
      <c r="F67" s="81">
        <v>0</v>
      </c>
      <c r="G67" s="34">
        <f>IF(F73=0, "-", F67/F73)</f>
        <v>0</v>
      </c>
      <c r="H67" s="65">
        <v>2</v>
      </c>
      <c r="I67" s="9">
        <f>IF(H73=0, "-", H67/H73)</f>
        <v>9.3457943925233638E-3</v>
      </c>
      <c r="J67" s="8">
        <f t="shared" si="4"/>
        <v>-1</v>
      </c>
      <c r="K67" s="9">
        <f t="shared" si="5"/>
        <v>-1</v>
      </c>
    </row>
    <row r="68" spans="1:11" x14ac:dyDescent="0.2">
      <c r="A68" s="7" t="s">
        <v>229</v>
      </c>
      <c r="B68" s="65">
        <v>14</v>
      </c>
      <c r="C68" s="34">
        <f>IF(B73=0, "-", B68/B73)</f>
        <v>0.3783783783783784</v>
      </c>
      <c r="D68" s="65">
        <v>25</v>
      </c>
      <c r="E68" s="9">
        <f>IF(D73=0, "-", D68/D73)</f>
        <v>0.34246575342465752</v>
      </c>
      <c r="F68" s="81">
        <v>28</v>
      </c>
      <c r="G68" s="34">
        <f>IF(F73=0, "-", F68/F73)</f>
        <v>0.36363636363636365</v>
      </c>
      <c r="H68" s="65">
        <v>59</v>
      </c>
      <c r="I68" s="9">
        <f>IF(H73=0, "-", H68/H73)</f>
        <v>0.27570093457943923</v>
      </c>
      <c r="J68" s="8">
        <f t="shared" si="4"/>
        <v>-0.44</v>
      </c>
      <c r="K68" s="9">
        <f t="shared" si="5"/>
        <v>-0.52542372881355937</v>
      </c>
    </row>
    <row r="69" spans="1:11" x14ac:dyDescent="0.2">
      <c r="A69" s="7" t="s">
        <v>230</v>
      </c>
      <c r="B69" s="65">
        <v>0</v>
      </c>
      <c r="C69" s="34">
        <f>IF(B73=0, "-", B69/B73)</f>
        <v>0</v>
      </c>
      <c r="D69" s="65">
        <v>9</v>
      </c>
      <c r="E69" s="9">
        <f>IF(D73=0, "-", D69/D73)</f>
        <v>0.12328767123287671</v>
      </c>
      <c r="F69" s="81">
        <v>3</v>
      </c>
      <c r="G69" s="34">
        <f>IF(F73=0, "-", F69/F73)</f>
        <v>3.896103896103896E-2</v>
      </c>
      <c r="H69" s="65">
        <v>14</v>
      </c>
      <c r="I69" s="9">
        <f>IF(H73=0, "-", H69/H73)</f>
        <v>6.5420560747663545E-2</v>
      </c>
      <c r="J69" s="8">
        <f t="shared" si="4"/>
        <v>-1</v>
      </c>
      <c r="K69" s="9">
        <f t="shared" si="5"/>
        <v>-0.7857142857142857</v>
      </c>
    </row>
    <row r="70" spans="1:11" x14ac:dyDescent="0.2">
      <c r="A70" s="7" t="s">
        <v>231</v>
      </c>
      <c r="B70" s="65">
        <v>2</v>
      </c>
      <c r="C70" s="34">
        <f>IF(B73=0, "-", B70/B73)</f>
        <v>5.4054054054054057E-2</v>
      </c>
      <c r="D70" s="65">
        <v>2</v>
      </c>
      <c r="E70" s="9">
        <f>IF(D73=0, "-", D70/D73)</f>
        <v>2.7397260273972601E-2</v>
      </c>
      <c r="F70" s="81">
        <v>7</v>
      </c>
      <c r="G70" s="34">
        <f>IF(F73=0, "-", F70/F73)</f>
        <v>9.0909090909090912E-2</v>
      </c>
      <c r="H70" s="65">
        <v>7</v>
      </c>
      <c r="I70" s="9">
        <f>IF(H73=0, "-", H70/H73)</f>
        <v>3.2710280373831772E-2</v>
      </c>
      <c r="J70" s="8">
        <f t="shared" si="4"/>
        <v>0</v>
      </c>
      <c r="K70" s="9">
        <f t="shared" si="5"/>
        <v>0</v>
      </c>
    </row>
    <row r="71" spans="1:11" x14ac:dyDescent="0.2">
      <c r="A71" s="7" t="s">
        <v>232</v>
      </c>
      <c r="B71" s="65">
        <v>3</v>
      </c>
      <c r="C71" s="34">
        <f>IF(B73=0, "-", B71/B73)</f>
        <v>8.1081081081081086E-2</v>
      </c>
      <c r="D71" s="65">
        <v>3</v>
      </c>
      <c r="E71" s="9">
        <f>IF(D73=0, "-", D71/D73)</f>
        <v>4.1095890410958902E-2</v>
      </c>
      <c r="F71" s="81">
        <v>9</v>
      </c>
      <c r="G71" s="34">
        <f>IF(F73=0, "-", F71/F73)</f>
        <v>0.11688311688311688</v>
      </c>
      <c r="H71" s="65">
        <v>8</v>
      </c>
      <c r="I71" s="9">
        <f>IF(H73=0, "-", H71/H73)</f>
        <v>3.7383177570093455E-2</v>
      </c>
      <c r="J71" s="8">
        <f t="shared" si="4"/>
        <v>0</v>
      </c>
      <c r="K71" s="9">
        <f t="shared" si="5"/>
        <v>0.125</v>
      </c>
    </row>
    <row r="72" spans="1:11" x14ac:dyDescent="0.2">
      <c r="A72" s="2"/>
      <c r="B72" s="68"/>
      <c r="C72" s="33"/>
      <c r="D72" s="68"/>
      <c r="E72" s="6"/>
      <c r="F72" s="82"/>
      <c r="G72" s="33"/>
      <c r="H72" s="68"/>
      <c r="I72" s="6"/>
      <c r="J72" s="5"/>
      <c r="K72" s="6"/>
    </row>
    <row r="73" spans="1:11" s="43" customFormat="1" x14ac:dyDescent="0.2">
      <c r="A73" s="162" t="s">
        <v>551</v>
      </c>
      <c r="B73" s="71">
        <f>SUM(B63:B72)</f>
        <v>37</v>
      </c>
      <c r="C73" s="40">
        <f>B73/10016</f>
        <v>3.6940894568690094E-3</v>
      </c>
      <c r="D73" s="71">
        <f>SUM(D63:D72)</f>
        <v>73</v>
      </c>
      <c r="E73" s="41">
        <f>D73/9514</f>
        <v>7.6729030901828881E-3</v>
      </c>
      <c r="F73" s="77">
        <f>SUM(F63:F72)</f>
        <v>77</v>
      </c>
      <c r="G73" s="42">
        <f>F73/26003</f>
        <v>2.9611967849863478E-3</v>
      </c>
      <c r="H73" s="71">
        <f>SUM(H63:H72)</f>
        <v>214</v>
      </c>
      <c r="I73" s="41">
        <f>H73/26289</f>
        <v>8.14028681197459E-3</v>
      </c>
      <c r="J73" s="37">
        <f>IF(D73=0, "-", IF((B73-D73)/D73&lt;10, (B73-D73)/D73, "&gt;999%"))</f>
        <v>-0.49315068493150682</v>
      </c>
      <c r="K73" s="38">
        <f>IF(H73=0, "-", IF((F73-H73)/H73&lt;10, (F73-H73)/H73, "&gt;999%"))</f>
        <v>-0.64018691588785048</v>
      </c>
    </row>
    <row r="74" spans="1:11" x14ac:dyDescent="0.2">
      <c r="B74" s="83"/>
      <c r="D74" s="83"/>
      <c r="F74" s="83"/>
      <c r="H74" s="83"/>
    </row>
    <row r="75" spans="1:11" s="43" customFormat="1" x14ac:dyDescent="0.2">
      <c r="A75" s="162" t="s">
        <v>550</v>
      </c>
      <c r="B75" s="71">
        <v>689</v>
      </c>
      <c r="C75" s="40">
        <f>B75/10016</f>
        <v>6.8789936102236424E-2</v>
      </c>
      <c r="D75" s="71">
        <v>993</v>
      </c>
      <c r="E75" s="41">
        <f>D75/9514</f>
        <v>0.10437250367878916</v>
      </c>
      <c r="F75" s="77">
        <v>1765</v>
      </c>
      <c r="G75" s="42">
        <f>F75/26003</f>
        <v>6.7876783448063679E-2</v>
      </c>
      <c r="H75" s="71">
        <v>2704</v>
      </c>
      <c r="I75" s="41">
        <f>H75/26289</f>
        <v>0.10285670812887519</v>
      </c>
      <c r="J75" s="37">
        <f>IF(D75=0, "-", IF((B75-D75)/D75&lt;10, (B75-D75)/D75, "&gt;999%"))</f>
        <v>-0.30614300100704933</v>
      </c>
      <c r="K75" s="38">
        <f>IF(H75=0, "-", IF((F75-H75)/H75&lt;10, (F75-H75)/H75, "&gt;999%"))</f>
        <v>-0.34726331360946744</v>
      </c>
    </row>
    <row r="76" spans="1:11" x14ac:dyDescent="0.2">
      <c r="B76" s="83"/>
      <c r="D76" s="83"/>
      <c r="F76" s="83"/>
      <c r="H76" s="83"/>
    </row>
    <row r="77" spans="1:11" ht="15.75" x14ac:dyDescent="0.25">
      <c r="A77" s="164" t="s">
        <v>110</v>
      </c>
      <c r="B77" s="196" t="s">
        <v>1</v>
      </c>
      <c r="C77" s="200"/>
      <c r="D77" s="200"/>
      <c r="E77" s="197"/>
      <c r="F77" s="196" t="s">
        <v>14</v>
      </c>
      <c r="G77" s="200"/>
      <c r="H77" s="200"/>
      <c r="I77" s="197"/>
      <c r="J77" s="196" t="s">
        <v>15</v>
      </c>
      <c r="K77" s="197"/>
    </row>
    <row r="78" spans="1:11" x14ac:dyDescent="0.2">
      <c r="A78" s="22"/>
      <c r="B78" s="196">
        <f>VALUE(RIGHT($B$2, 4))</f>
        <v>2022</v>
      </c>
      <c r="C78" s="197"/>
      <c r="D78" s="196">
        <f>B78-1</f>
        <v>2021</v>
      </c>
      <c r="E78" s="204"/>
      <c r="F78" s="196">
        <f>B78</f>
        <v>2022</v>
      </c>
      <c r="G78" s="204"/>
      <c r="H78" s="196">
        <f>D78</f>
        <v>2021</v>
      </c>
      <c r="I78" s="204"/>
      <c r="J78" s="140" t="s">
        <v>4</v>
      </c>
      <c r="K78" s="141" t="s">
        <v>2</v>
      </c>
    </row>
    <row r="79" spans="1:11" x14ac:dyDescent="0.2">
      <c r="A79" s="163" t="s">
        <v>136</v>
      </c>
      <c r="B79" s="61" t="s">
        <v>12</v>
      </c>
      <c r="C79" s="62" t="s">
        <v>13</v>
      </c>
      <c r="D79" s="61" t="s">
        <v>12</v>
      </c>
      <c r="E79" s="63" t="s">
        <v>13</v>
      </c>
      <c r="F79" s="62" t="s">
        <v>12</v>
      </c>
      <c r="G79" s="62" t="s">
        <v>13</v>
      </c>
      <c r="H79" s="61" t="s">
        <v>12</v>
      </c>
      <c r="I79" s="63" t="s">
        <v>13</v>
      </c>
      <c r="J79" s="61"/>
      <c r="K79" s="63"/>
    </row>
    <row r="80" spans="1:11" x14ac:dyDescent="0.2">
      <c r="A80" s="7" t="s">
        <v>233</v>
      </c>
      <c r="B80" s="65">
        <v>0</v>
      </c>
      <c r="C80" s="34">
        <f>IF(B91=0, "-", B80/B91)</f>
        <v>0</v>
      </c>
      <c r="D80" s="65">
        <v>0</v>
      </c>
      <c r="E80" s="9">
        <f>IF(D91=0, "-", D80/D91)</f>
        <v>0</v>
      </c>
      <c r="F80" s="81">
        <v>0</v>
      </c>
      <c r="G80" s="34">
        <f>IF(F91=0, "-", F80/F91)</f>
        <v>0</v>
      </c>
      <c r="H80" s="65">
        <v>2</v>
      </c>
      <c r="I80" s="9">
        <f>IF(H91=0, "-", H80/H91)</f>
        <v>6.2893081761006293E-3</v>
      </c>
      <c r="J80" s="8" t="str">
        <f t="shared" ref="J80:J89" si="6">IF(D80=0, "-", IF((B80-D80)/D80&lt;10, (B80-D80)/D80, "&gt;999%"))</f>
        <v>-</v>
      </c>
      <c r="K80" s="9">
        <f t="shared" ref="K80:K89" si="7">IF(H80=0, "-", IF((F80-H80)/H80&lt;10, (F80-H80)/H80, "&gt;999%"))</f>
        <v>-1</v>
      </c>
    </row>
    <row r="81" spans="1:11" x14ac:dyDescent="0.2">
      <c r="A81" s="7" t="s">
        <v>234</v>
      </c>
      <c r="B81" s="65">
        <v>0</v>
      </c>
      <c r="C81" s="34">
        <f>IF(B91=0, "-", B81/B91)</f>
        <v>0</v>
      </c>
      <c r="D81" s="65">
        <v>2</v>
      </c>
      <c r="E81" s="9">
        <f>IF(D91=0, "-", D81/D91)</f>
        <v>1.9417475728155338E-2</v>
      </c>
      <c r="F81" s="81">
        <v>3</v>
      </c>
      <c r="G81" s="34">
        <f>IF(F91=0, "-", F81/F91)</f>
        <v>7.9787234042553185E-3</v>
      </c>
      <c r="H81" s="65">
        <v>4</v>
      </c>
      <c r="I81" s="9">
        <f>IF(H91=0, "-", H81/H91)</f>
        <v>1.2578616352201259E-2</v>
      </c>
      <c r="J81" s="8">
        <f t="shared" si="6"/>
        <v>-1</v>
      </c>
      <c r="K81" s="9">
        <f t="shared" si="7"/>
        <v>-0.25</v>
      </c>
    </row>
    <row r="82" spans="1:11" x14ac:dyDescent="0.2">
      <c r="A82" s="7" t="s">
        <v>235</v>
      </c>
      <c r="B82" s="65">
        <v>4</v>
      </c>
      <c r="C82" s="34">
        <f>IF(B91=0, "-", B82/B91)</f>
        <v>3.9603960396039604E-2</v>
      </c>
      <c r="D82" s="65">
        <v>0</v>
      </c>
      <c r="E82" s="9">
        <f>IF(D91=0, "-", D82/D91)</f>
        <v>0</v>
      </c>
      <c r="F82" s="81">
        <v>12</v>
      </c>
      <c r="G82" s="34">
        <f>IF(F91=0, "-", F82/F91)</f>
        <v>3.1914893617021274E-2</v>
      </c>
      <c r="H82" s="65">
        <v>0</v>
      </c>
      <c r="I82" s="9">
        <f>IF(H91=0, "-", H82/H91)</f>
        <v>0</v>
      </c>
      <c r="J82" s="8" t="str">
        <f t="shared" si="6"/>
        <v>-</v>
      </c>
      <c r="K82" s="9" t="str">
        <f t="shared" si="7"/>
        <v>-</v>
      </c>
    </row>
    <row r="83" spans="1:11" x14ac:dyDescent="0.2">
      <c r="A83" s="7" t="s">
        <v>236</v>
      </c>
      <c r="B83" s="65">
        <v>5</v>
      </c>
      <c r="C83" s="34">
        <f>IF(B91=0, "-", B83/B91)</f>
        <v>4.9504950495049507E-2</v>
      </c>
      <c r="D83" s="65">
        <v>12</v>
      </c>
      <c r="E83" s="9">
        <f>IF(D91=0, "-", D83/D91)</f>
        <v>0.11650485436893204</v>
      </c>
      <c r="F83" s="81">
        <v>23</v>
      </c>
      <c r="G83" s="34">
        <f>IF(F91=0, "-", F83/F91)</f>
        <v>6.1170212765957445E-2</v>
      </c>
      <c r="H83" s="65">
        <v>33</v>
      </c>
      <c r="I83" s="9">
        <f>IF(H91=0, "-", H83/H91)</f>
        <v>0.10377358490566038</v>
      </c>
      <c r="J83" s="8">
        <f t="shared" si="6"/>
        <v>-0.58333333333333337</v>
      </c>
      <c r="K83" s="9">
        <f t="shared" si="7"/>
        <v>-0.30303030303030304</v>
      </c>
    </row>
    <row r="84" spans="1:11" x14ac:dyDescent="0.2">
      <c r="A84" s="7" t="s">
        <v>237</v>
      </c>
      <c r="B84" s="65">
        <v>1</v>
      </c>
      <c r="C84" s="34">
        <f>IF(B91=0, "-", B84/B91)</f>
        <v>9.9009900990099011E-3</v>
      </c>
      <c r="D84" s="65">
        <v>0</v>
      </c>
      <c r="E84" s="9">
        <f>IF(D91=0, "-", D84/D91)</f>
        <v>0</v>
      </c>
      <c r="F84" s="81">
        <v>4</v>
      </c>
      <c r="G84" s="34">
        <f>IF(F91=0, "-", F84/F91)</f>
        <v>1.0638297872340425E-2</v>
      </c>
      <c r="H84" s="65">
        <v>0</v>
      </c>
      <c r="I84" s="9">
        <f>IF(H91=0, "-", H84/H91)</f>
        <v>0</v>
      </c>
      <c r="J84" s="8" t="str">
        <f t="shared" si="6"/>
        <v>-</v>
      </c>
      <c r="K84" s="9" t="str">
        <f t="shared" si="7"/>
        <v>-</v>
      </c>
    </row>
    <row r="85" spans="1:11" x14ac:dyDescent="0.2">
      <c r="A85" s="7" t="s">
        <v>238</v>
      </c>
      <c r="B85" s="65">
        <v>11</v>
      </c>
      <c r="C85" s="34">
        <f>IF(B91=0, "-", B85/B91)</f>
        <v>0.10891089108910891</v>
      </c>
      <c r="D85" s="65">
        <v>3</v>
      </c>
      <c r="E85" s="9">
        <f>IF(D91=0, "-", D85/D91)</f>
        <v>2.9126213592233011E-2</v>
      </c>
      <c r="F85" s="81">
        <v>20</v>
      </c>
      <c r="G85" s="34">
        <f>IF(F91=0, "-", F85/F91)</f>
        <v>5.3191489361702128E-2</v>
      </c>
      <c r="H85" s="65">
        <v>16</v>
      </c>
      <c r="I85" s="9">
        <f>IF(H91=0, "-", H85/H91)</f>
        <v>5.0314465408805034E-2</v>
      </c>
      <c r="J85" s="8">
        <f t="shared" si="6"/>
        <v>2.6666666666666665</v>
      </c>
      <c r="K85" s="9">
        <f t="shared" si="7"/>
        <v>0.25</v>
      </c>
    </row>
    <row r="86" spans="1:11" x14ac:dyDescent="0.2">
      <c r="A86" s="7" t="s">
        <v>239</v>
      </c>
      <c r="B86" s="65">
        <v>0</v>
      </c>
      <c r="C86" s="34">
        <f>IF(B91=0, "-", B86/B91)</f>
        <v>0</v>
      </c>
      <c r="D86" s="65">
        <v>0</v>
      </c>
      <c r="E86" s="9">
        <f>IF(D91=0, "-", D86/D91)</f>
        <v>0</v>
      </c>
      <c r="F86" s="81">
        <v>0</v>
      </c>
      <c r="G86" s="34">
        <f>IF(F91=0, "-", F86/F91)</f>
        <v>0</v>
      </c>
      <c r="H86" s="65">
        <v>1</v>
      </c>
      <c r="I86" s="9">
        <f>IF(H91=0, "-", H86/H91)</f>
        <v>3.1446540880503146E-3</v>
      </c>
      <c r="J86" s="8" t="str">
        <f t="shared" si="6"/>
        <v>-</v>
      </c>
      <c r="K86" s="9">
        <f t="shared" si="7"/>
        <v>-1</v>
      </c>
    </row>
    <row r="87" spans="1:11" x14ac:dyDescent="0.2">
      <c r="A87" s="7" t="s">
        <v>240</v>
      </c>
      <c r="B87" s="65">
        <v>0</v>
      </c>
      <c r="C87" s="34">
        <f>IF(B91=0, "-", B87/B91)</f>
        <v>0</v>
      </c>
      <c r="D87" s="65">
        <v>1</v>
      </c>
      <c r="E87" s="9">
        <f>IF(D91=0, "-", D87/D91)</f>
        <v>9.7087378640776691E-3</v>
      </c>
      <c r="F87" s="81">
        <v>0</v>
      </c>
      <c r="G87" s="34">
        <f>IF(F91=0, "-", F87/F91)</f>
        <v>0</v>
      </c>
      <c r="H87" s="65">
        <v>18</v>
      </c>
      <c r="I87" s="9">
        <f>IF(H91=0, "-", H87/H91)</f>
        <v>5.6603773584905662E-2</v>
      </c>
      <c r="J87" s="8">
        <f t="shared" si="6"/>
        <v>-1</v>
      </c>
      <c r="K87" s="9">
        <f t="shared" si="7"/>
        <v>-1</v>
      </c>
    </row>
    <row r="88" spans="1:11" x14ac:dyDescent="0.2">
      <c r="A88" s="7" t="s">
        <v>241</v>
      </c>
      <c r="B88" s="65">
        <v>72</v>
      </c>
      <c r="C88" s="34">
        <f>IF(B91=0, "-", B88/B91)</f>
        <v>0.71287128712871284</v>
      </c>
      <c r="D88" s="65">
        <v>83</v>
      </c>
      <c r="E88" s="9">
        <f>IF(D91=0, "-", D88/D91)</f>
        <v>0.80582524271844658</v>
      </c>
      <c r="F88" s="81">
        <v>301</v>
      </c>
      <c r="G88" s="34">
        <f>IF(F91=0, "-", F88/F91)</f>
        <v>0.80053191489361697</v>
      </c>
      <c r="H88" s="65">
        <v>242</v>
      </c>
      <c r="I88" s="9">
        <f>IF(H91=0, "-", H88/H91)</f>
        <v>0.76100628930817615</v>
      </c>
      <c r="J88" s="8">
        <f t="shared" si="6"/>
        <v>-0.13253012048192772</v>
      </c>
      <c r="K88" s="9">
        <f t="shared" si="7"/>
        <v>0.24380165289256198</v>
      </c>
    </row>
    <row r="89" spans="1:11" x14ac:dyDescent="0.2">
      <c r="A89" s="7" t="s">
        <v>242</v>
      </c>
      <c r="B89" s="65">
        <v>8</v>
      </c>
      <c r="C89" s="34">
        <f>IF(B91=0, "-", B89/B91)</f>
        <v>7.9207920792079209E-2</v>
      </c>
      <c r="D89" s="65">
        <v>2</v>
      </c>
      <c r="E89" s="9">
        <f>IF(D91=0, "-", D89/D91)</f>
        <v>1.9417475728155338E-2</v>
      </c>
      <c r="F89" s="81">
        <v>13</v>
      </c>
      <c r="G89" s="34">
        <f>IF(F91=0, "-", F89/F91)</f>
        <v>3.4574468085106384E-2</v>
      </c>
      <c r="H89" s="65">
        <v>2</v>
      </c>
      <c r="I89" s="9">
        <f>IF(H91=0, "-", H89/H91)</f>
        <v>6.2893081761006293E-3</v>
      </c>
      <c r="J89" s="8">
        <f t="shared" si="6"/>
        <v>3</v>
      </c>
      <c r="K89" s="9">
        <f t="shared" si="7"/>
        <v>5.5</v>
      </c>
    </row>
    <row r="90" spans="1:11" x14ac:dyDescent="0.2">
      <c r="A90" s="2"/>
      <c r="B90" s="68"/>
      <c r="C90" s="33"/>
      <c r="D90" s="68"/>
      <c r="E90" s="6"/>
      <c r="F90" s="82"/>
      <c r="G90" s="33"/>
      <c r="H90" s="68"/>
      <c r="I90" s="6"/>
      <c r="J90" s="5"/>
      <c r="K90" s="6"/>
    </row>
    <row r="91" spans="1:11" s="43" customFormat="1" x14ac:dyDescent="0.2">
      <c r="A91" s="162" t="s">
        <v>549</v>
      </c>
      <c r="B91" s="71">
        <f>SUM(B80:B90)</f>
        <v>101</v>
      </c>
      <c r="C91" s="40">
        <f>B91/10016</f>
        <v>1.0083865814696485E-2</v>
      </c>
      <c r="D91" s="71">
        <f>SUM(D80:D90)</f>
        <v>103</v>
      </c>
      <c r="E91" s="41">
        <f>D91/9514</f>
        <v>1.0826150935463527E-2</v>
      </c>
      <c r="F91" s="77">
        <f>SUM(F80:F90)</f>
        <v>376</v>
      </c>
      <c r="G91" s="42">
        <f>F91/26003</f>
        <v>1.445987001499827E-2</v>
      </c>
      <c r="H91" s="71">
        <f>SUM(H80:H90)</f>
        <v>318</v>
      </c>
      <c r="I91" s="41">
        <f>H91/26289</f>
        <v>1.2096314047700559E-2</v>
      </c>
      <c r="J91" s="37">
        <f>IF(D91=0, "-", IF((B91-D91)/D91&lt;10, (B91-D91)/D91, "&gt;999%"))</f>
        <v>-1.9417475728155338E-2</v>
      </c>
      <c r="K91" s="38">
        <f>IF(H91=0, "-", IF((F91-H91)/H91&lt;10, (F91-H91)/H91, "&gt;999%"))</f>
        <v>0.18238993710691823</v>
      </c>
    </row>
    <row r="92" spans="1:11" x14ac:dyDescent="0.2">
      <c r="B92" s="83"/>
      <c r="D92" s="83"/>
      <c r="F92" s="83"/>
      <c r="H92" s="83"/>
    </row>
    <row r="93" spans="1:11" x14ac:dyDescent="0.2">
      <c r="A93" s="163" t="s">
        <v>137</v>
      </c>
      <c r="B93" s="61" t="s">
        <v>12</v>
      </c>
      <c r="C93" s="62" t="s">
        <v>13</v>
      </c>
      <c r="D93" s="61" t="s">
        <v>12</v>
      </c>
      <c r="E93" s="63" t="s">
        <v>13</v>
      </c>
      <c r="F93" s="62" t="s">
        <v>12</v>
      </c>
      <c r="G93" s="62" t="s">
        <v>13</v>
      </c>
      <c r="H93" s="61" t="s">
        <v>12</v>
      </c>
      <c r="I93" s="63" t="s">
        <v>13</v>
      </c>
      <c r="J93" s="61"/>
      <c r="K93" s="63"/>
    </row>
    <row r="94" spans="1:11" x14ac:dyDescent="0.2">
      <c r="A94" s="7" t="s">
        <v>243</v>
      </c>
      <c r="B94" s="65">
        <v>3</v>
      </c>
      <c r="C94" s="34">
        <f>IF(B112=0, "-", B94/B112)</f>
        <v>6.8807339449541288E-3</v>
      </c>
      <c r="D94" s="65">
        <v>1</v>
      </c>
      <c r="E94" s="9">
        <f>IF(D112=0, "-", D94/D112)</f>
        <v>1.0526315789473684E-2</v>
      </c>
      <c r="F94" s="81">
        <v>5</v>
      </c>
      <c r="G94" s="34">
        <f>IF(F112=0, "-", F94/F112)</f>
        <v>9.6153846153846159E-3</v>
      </c>
      <c r="H94" s="65">
        <v>2</v>
      </c>
      <c r="I94" s="9">
        <f>IF(H112=0, "-", H94/H112)</f>
        <v>9.852216748768473E-3</v>
      </c>
      <c r="J94" s="8">
        <f t="shared" ref="J94:J110" si="8">IF(D94=0, "-", IF((B94-D94)/D94&lt;10, (B94-D94)/D94, "&gt;999%"))</f>
        <v>2</v>
      </c>
      <c r="K94" s="9">
        <f t="shared" ref="K94:K110" si="9">IF(H94=0, "-", IF((F94-H94)/H94&lt;10, (F94-H94)/H94, "&gt;999%"))</f>
        <v>1.5</v>
      </c>
    </row>
    <row r="95" spans="1:11" x14ac:dyDescent="0.2">
      <c r="A95" s="7" t="s">
        <v>244</v>
      </c>
      <c r="B95" s="65">
        <v>2</v>
      </c>
      <c r="C95" s="34">
        <f>IF(B112=0, "-", B95/B112)</f>
        <v>4.5871559633027525E-3</v>
      </c>
      <c r="D95" s="65">
        <v>3</v>
      </c>
      <c r="E95" s="9">
        <f>IF(D112=0, "-", D95/D112)</f>
        <v>3.1578947368421054E-2</v>
      </c>
      <c r="F95" s="81">
        <v>2</v>
      </c>
      <c r="G95" s="34">
        <f>IF(F112=0, "-", F95/F112)</f>
        <v>3.8461538461538464E-3</v>
      </c>
      <c r="H95" s="65">
        <v>9</v>
      </c>
      <c r="I95" s="9">
        <f>IF(H112=0, "-", H95/H112)</f>
        <v>4.4334975369458129E-2</v>
      </c>
      <c r="J95" s="8">
        <f t="shared" si="8"/>
        <v>-0.33333333333333331</v>
      </c>
      <c r="K95" s="9">
        <f t="shared" si="9"/>
        <v>-0.77777777777777779</v>
      </c>
    </row>
    <row r="96" spans="1:11" x14ac:dyDescent="0.2">
      <c r="A96" s="7" t="s">
        <v>245</v>
      </c>
      <c r="B96" s="65">
        <v>4</v>
      </c>
      <c r="C96" s="34">
        <f>IF(B112=0, "-", B96/B112)</f>
        <v>9.1743119266055051E-3</v>
      </c>
      <c r="D96" s="65">
        <v>5</v>
      </c>
      <c r="E96" s="9">
        <f>IF(D112=0, "-", D96/D112)</f>
        <v>5.2631578947368418E-2</v>
      </c>
      <c r="F96" s="81">
        <v>4</v>
      </c>
      <c r="G96" s="34">
        <f>IF(F112=0, "-", F96/F112)</f>
        <v>7.6923076923076927E-3</v>
      </c>
      <c r="H96" s="65">
        <v>10</v>
      </c>
      <c r="I96" s="9">
        <f>IF(H112=0, "-", H96/H112)</f>
        <v>4.9261083743842367E-2</v>
      </c>
      <c r="J96" s="8">
        <f t="shared" si="8"/>
        <v>-0.2</v>
      </c>
      <c r="K96" s="9">
        <f t="shared" si="9"/>
        <v>-0.6</v>
      </c>
    </row>
    <row r="97" spans="1:11" x14ac:dyDescent="0.2">
      <c r="A97" s="7" t="s">
        <v>246</v>
      </c>
      <c r="B97" s="65">
        <v>5</v>
      </c>
      <c r="C97" s="34">
        <f>IF(B112=0, "-", B97/B112)</f>
        <v>1.1467889908256881E-2</v>
      </c>
      <c r="D97" s="65">
        <v>38</v>
      </c>
      <c r="E97" s="9">
        <f>IF(D112=0, "-", D97/D112)</f>
        <v>0.4</v>
      </c>
      <c r="F97" s="81">
        <v>22</v>
      </c>
      <c r="G97" s="34">
        <f>IF(F112=0, "-", F97/F112)</f>
        <v>4.230769230769231E-2</v>
      </c>
      <c r="H97" s="65">
        <v>50</v>
      </c>
      <c r="I97" s="9">
        <f>IF(H112=0, "-", H97/H112)</f>
        <v>0.24630541871921183</v>
      </c>
      <c r="J97" s="8">
        <f t="shared" si="8"/>
        <v>-0.86842105263157898</v>
      </c>
      <c r="K97" s="9">
        <f t="shared" si="9"/>
        <v>-0.56000000000000005</v>
      </c>
    </row>
    <row r="98" spans="1:11" x14ac:dyDescent="0.2">
      <c r="A98" s="7" t="s">
        <v>247</v>
      </c>
      <c r="B98" s="65">
        <v>3</v>
      </c>
      <c r="C98" s="34">
        <f>IF(B112=0, "-", B98/B112)</f>
        <v>6.8807339449541288E-3</v>
      </c>
      <c r="D98" s="65">
        <v>0</v>
      </c>
      <c r="E98" s="9">
        <f>IF(D112=0, "-", D98/D112)</f>
        <v>0</v>
      </c>
      <c r="F98" s="81">
        <v>6</v>
      </c>
      <c r="G98" s="34">
        <f>IF(F112=0, "-", F98/F112)</f>
        <v>1.1538461538461539E-2</v>
      </c>
      <c r="H98" s="65">
        <v>0</v>
      </c>
      <c r="I98" s="9">
        <f>IF(H112=0, "-", H98/H112)</f>
        <v>0</v>
      </c>
      <c r="J98" s="8" t="str">
        <f t="shared" si="8"/>
        <v>-</v>
      </c>
      <c r="K98" s="9" t="str">
        <f t="shared" si="9"/>
        <v>-</v>
      </c>
    </row>
    <row r="99" spans="1:11" x14ac:dyDescent="0.2">
      <c r="A99" s="7" t="s">
        <v>248</v>
      </c>
      <c r="B99" s="65">
        <v>8</v>
      </c>
      <c r="C99" s="34">
        <f>IF(B112=0, "-", B99/B112)</f>
        <v>1.834862385321101E-2</v>
      </c>
      <c r="D99" s="65">
        <v>0</v>
      </c>
      <c r="E99" s="9">
        <f>IF(D112=0, "-", D99/D112)</f>
        <v>0</v>
      </c>
      <c r="F99" s="81">
        <v>8</v>
      </c>
      <c r="G99" s="34">
        <f>IF(F112=0, "-", F99/F112)</f>
        <v>1.5384615384615385E-2</v>
      </c>
      <c r="H99" s="65">
        <v>0</v>
      </c>
      <c r="I99" s="9">
        <f>IF(H112=0, "-", H99/H112)</f>
        <v>0</v>
      </c>
      <c r="J99" s="8" t="str">
        <f t="shared" si="8"/>
        <v>-</v>
      </c>
      <c r="K99" s="9" t="str">
        <f t="shared" si="9"/>
        <v>-</v>
      </c>
    </row>
    <row r="100" spans="1:11" x14ac:dyDescent="0.2">
      <c r="A100" s="7" t="s">
        <v>249</v>
      </c>
      <c r="B100" s="65">
        <v>0</v>
      </c>
      <c r="C100" s="34">
        <f>IF(B112=0, "-", B100/B112)</f>
        <v>0</v>
      </c>
      <c r="D100" s="65">
        <v>1</v>
      </c>
      <c r="E100" s="9">
        <f>IF(D112=0, "-", D100/D112)</f>
        <v>1.0526315789473684E-2</v>
      </c>
      <c r="F100" s="81">
        <v>1</v>
      </c>
      <c r="G100" s="34">
        <f>IF(F112=0, "-", F100/F112)</f>
        <v>1.9230769230769232E-3</v>
      </c>
      <c r="H100" s="65">
        <v>1</v>
      </c>
      <c r="I100" s="9">
        <f>IF(H112=0, "-", H100/H112)</f>
        <v>4.9261083743842365E-3</v>
      </c>
      <c r="J100" s="8">
        <f t="shared" si="8"/>
        <v>-1</v>
      </c>
      <c r="K100" s="9">
        <f t="shared" si="9"/>
        <v>0</v>
      </c>
    </row>
    <row r="101" spans="1:11" x14ac:dyDescent="0.2">
      <c r="A101" s="7" t="s">
        <v>250</v>
      </c>
      <c r="B101" s="65">
        <v>0</v>
      </c>
      <c r="C101" s="34">
        <f>IF(B112=0, "-", B101/B112)</f>
        <v>0</v>
      </c>
      <c r="D101" s="65">
        <v>0</v>
      </c>
      <c r="E101" s="9">
        <f>IF(D112=0, "-", D101/D112)</f>
        <v>0</v>
      </c>
      <c r="F101" s="81">
        <v>2</v>
      </c>
      <c r="G101" s="34">
        <f>IF(F112=0, "-", F101/F112)</f>
        <v>3.8461538461538464E-3</v>
      </c>
      <c r="H101" s="65">
        <v>1</v>
      </c>
      <c r="I101" s="9">
        <f>IF(H112=0, "-", H101/H112)</f>
        <v>4.9261083743842365E-3</v>
      </c>
      <c r="J101" s="8" t="str">
        <f t="shared" si="8"/>
        <v>-</v>
      </c>
      <c r="K101" s="9">
        <f t="shared" si="9"/>
        <v>1</v>
      </c>
    </row>
    <row r="102" spans="1:11" x14ac:dyDescent="0.2">
      <c r="A102" s="7" t="s">
        <v>251</v>
      </c>
      <c r="B102" s="65">
        <v>11</v>
      </c>
      <c r="C102" s="34">
        <f>IF(B112=0, "-", B102/B112)</f>
        <v>2.5229357798165139E-2</v>
      </c>
      <c r="D102" s="65">
        <v>3</v>
      </c>
      <c r="E102" s="9">
        <f>IF(D112=0, "-", D102/D112)</f>
        <v>3.1578947368421054E-2</v>
      </c>
      <c r="F102" s="81">
        <v>30</v>
      </c>
      <c r="G102" s="34">
        <f>IF(F112=0, "-", F102/F112)</f>
        <v>5.7692307692307696E-2</v>
      </c>
      <c r="H102" s="65">
        <v>9</v>
      </c>
      <c r="I102" s="9">
        <f>IF(H112=0, "-", H102/H112)</f>
        <v>4.4334975369458129E-2</v>
      </c>
      <c r="J102" s="8">
        <f t="shared" si="8"/>
        <v>2.6666666666666665</v>
      </c>
      <c r="K102" s="9">
        <f t="shared" si="9"/>
        <v>2.3333333333333335</v>
      </c>
    </row>
    <row r="103" spans="1:11" x14ac:dyDescent="0.2">
      <c r="A103" s="7" t="s">
        <v>252</v>
      </c>
      <c r="B103" s="65">
        <v>0</v>
      </c>
      <c r="C103" s="34">
        <f>IF(B112=0, "-", B103/B112)</f>
        <v>0</v>
      </c>
      <c r="D103" s="65">
        <v>12</v>
      </c>
      <c r="E103" s="9">
        <f>IF(D112=0, "-", D103/D112)</f>
        <v>0.12631578947368421</v>
      </c>
      <c r="F103" s="81">
        <v>0</v>
      </c>
      <c r="G103" s="34">
        <f>IF(F112=0, "-", F103/F112)</f>
        <v>0</v>
      </c>
      <c r="H103" s="65">
        <v>32</v>
      </c>
      <c r="I103" s="9">
        <f>IF(H112=0, "-", H103/H112)</f>
        <v>0.15763546798029557</v>
      </c>
      <c r="J103" s="8">
        <f t="shared" si="8"/>
        <v>-1</v>
      </c>
      <c r="K103" s="9">
        <f t="shared" si="9"/>
        <v>-1</v>
      </c>
    </row>
    <row r="104" spans="1:11" x14ac:dyDescent="0.2">
      <c r="A104" s="7" t="s">
        <v>253</v>
      </c>
      <c r="B104" s="65">
        <v>9</v>
      </c>
      <c r="C104" s="34">
        <f>IF(B112=0, "-", B104/B112)</f>
        <v>2.0642201834862386E-2</v>
      </c>
      <c r="D104" s="65">
        <v>26</v>
      </c>
      <c r="E104" s="9">
        <f>IF(D112=0, "-", D104/D112)</f>
        <v>0.27368421052631581</v>
      </c>
      <c r="F104" s="81">
        <v>19</v>
      </c>
      <c r="G104" s="34">
        <f>IF(F112=0, "-", F104/F112)</f>
        <v>3.653846153846154E-2</v>
      </c>
      <c r="H104" s="65">
        <v>71</v>
      </c>
      <c r="I104" s="9">
        <f>IF(H112=0, "-", H104/H112)</f>
        <v>0.34975369458128081</v>
      </c>
      <c r="J104" s="8">
        <f t="shared" si="8"/>
        <v>-0.65384615384615385</v>
      </c>
      <c r="K104" s="9">
        <f t="shared" si="9"/>
        <v>-0.73239436619718312</v>
      </c>
    </row>
    <row r="105" spans="1:11" x14ac:dyDescent="0.2">
      <c r="A105" s="7" t="s">
        <v>254</v>
      </c>
      <c r="B105" s="65">
        <v>7</v>
      </c>
      <c r="C105" s="34">
        <f>IF(B112=0, "-", B105/B112)</f>
        <v>1.6055045871559634E-2</v>
      </c>
      <c r="D105" s="65">
        <v>5</v>
      </c>
      <c r="E105" s="9">
        <f>IF(D112=0, "-", D105/D112)</f>
        <v>5.2631578947368418E-2</v>
      </c>
      <c r="F105" s="81">
        <v>30</v>
      </c>
      <c r="G105" s="34">
        <f>IF(F112=0, "-", F105/F112)</f>
        <v>5.7692307692307696E-2</v>
      </c>
      <c r="H105" s="65">
        <v>17</v>
      </c>
      <c r="I105" s="9">
        <f>IF(H112=0, "-", H105/H112)</f>
        <v>8.3743842364532015E-2</v>
      </c>
      <c r="J105" s="8">
        <f t="shared" si="8"/>
        <v>0.4</v>
      </c>
      <c r="K105" s="9">
        <f t="shared" si="9"/>
        <v>0.76470588235294112</v>
      </c>
    </row>
    <row r="106" spans="1:11" x14ac:dyDescent="0.2">
      <c r="A106" s="7" t="s">
        <v>255</v>
      </c>
      <c r="B106" s="65">
        <v>380</v>
      </c>
      <c r="C106" s="34">
        <f>IF(B112=0, "-", B106/B112)</f>
        <v>0.87155963302752293</v>
      </c>
      <c r="D106" s="65">
        <v>0</v>
      </c>
      <c r="E106" s="9">
        <f>IF(D112=0, "-", D106/D112)</f>
        <v>0</v>
      </c>
      <c r="F106" s="81">
        <v>380</v>
      </c>
      <c r="G106" s="34">
        <f>IF(F112=0, "-", F106/F112)</f>
        <v>0.73076923076923073</v>
      </c>
      <c r="H106" s="65">
        <v>0</v>
      </c>
      <c r="I106" s="9">
        <f>IF(H112=0, "-", H106/H112)</f>
        <v>0</v>
      </c>
      <c r="J106" s="8" t="str">
        <f t="shared" si="8"/>
        <v>-</v>
      </c>
      <c r="K106" s="9" t="str">
        <f t="shared" si="9"/>
        <v>-</v>
      </c>
    </row>
    <row r="107" spans="1:11" x14ac:dyDescent="0.2">
      <c r="A107" s="7" t="s">
        <v>256</v>
      </c>
      <c r="B107" s="65">
        <v>3</v>
      </c>
      <c r="C107" s="34">
        <f>IF(B112=0, "-", B107/B112)</f>
        <v>6.8807339449541288E-3</v>
      </c>
      <c r="D107" s="65">
        <v>0</v>
      </c>
      <c r="E107" s="9">
        <f>IF(D112=0, "-", D107/D112)</f>
        <v>0</v>
      </c>
      <c r="F107" s="81">
        <v>6</v>
      </c>
      <c r="G107" s="34">
        <f>IF(F112=0, "-", F107/F112)</f>
        <v>1.1538461538461539E-2</v>
      </c>
      <c r="H107" s="65">
        <v>0</v>
      </c>
      <c r="I107" s="9">
        <f>IF(H112=0, "-", H107/H112)</f>
        <v>0</v>
      </c>
      <c r="J107" s="8" t="str">
        <f t="shared" si="8"/>
        <v>-</v>
      </c>
      <c r="K107" s="9" t="str">
        <f t="shared" si="9"/>
        <v>-</v>
      </c>
    </row>
    <row r="108" spans="1:11" x14ac:dyDescent="0.2">
      <c r="A108" s="7" t="s">
        <v>257</v>
      </c>
      <c r="B108" s="65">
        <v>1</v>
      </c>
      <c r="C108" s="34">
        <f>IF(B112=0, "-", B108/B112)</f>
        <v>2.2935779816513763E-3</v>
      </c>
      <c r="D108" s="65">
        <v>0</v>
      </c>
      <c r="E108" s="9">
        <f>IF(D112=0, "-", D108/D112)</f>
        <v>0</v>
      </c>
      <c r="F108" s="81">
        <v>2</v>
      </c>
      <c r="G108" s="34">
        <f>IF(F112=0, "-", F108/F112)</f>
        <v>3.8461538461538464E-3</v>
      </c>
      <c r="H108" s="65">
        <v>0</v>
      </c>
      <c r="I108" s="9">
        <f>IF(H112=0, "-", H108/H112)</f>
        <v>0</v>
      </c>
      <c r="J108" s="8" t="str">
        <f t="shared" si="8"/>
        <v>-</v>
      </c>
      <c r="K108" s="9" t="str">
        <f t="shared" si="9"/>
        <v>-</v>
      </c>
    </row>
    <row r="109" spans="1:11" x14ac:dyDescent="0.2">
      <c r="A109" s="7" t="s">
        <v>258</v>
      </c>
      <c r="B109" s="65">
        <v>0</v>
      </c>
      <c r="C109" s="34">
        <f>IF(B112=0, "-", B109/B112)</f>
        <v>0</v>
      </c>
      <c r="D109" s="65">
        <v>1</v>
      </c>
      <c r="E109" s="9">
        <f>IF(D112=0, "-", D109/D112)</f>
        <v>1.0526315789473684E-2</v>
      </c>
      <c r="F109" s="81">
        <v>0</v>
      </c>
      <c r="G109" s="34">
        <f>IF(F112=0, "-", F109/F112)</f>
        <v>0</v>
      </c>
      <c r="H109" s="65">
        <v>1</v>
      </c>
      <c r="I109" s="9">
        <f>IF(H112=0, "-", H109/H112)</f>
        <v>4.9261083743842365E-3</v>
      </c>
      <c r="J109" s="8">
        <f t="shared" si="8"/>
        <v>-1</v>
      </c>
      <c r="K109" s="9">
        <f t="shared" si="9"/>
        <v>-1</v>
      </c>
    </row>
    <row r="110" spans="1:11" x14ac:dyDescent="0.2">
      <c r="A110" s="7" t="s">
        <v>259</v>
      </c>
      <c r="B110" s="65">
        <v>0</v>
      </c>
      <c r="C110" s="34">
        <f>IF(B112=0, "-", B110/B112)</f>
        <v>0</v>
      </c>
      <c r="D110" s="65">
        <v>0</v>
      </c>
      <c r="E110" s="9">
        <f>IF(D112=0, "-", D110/D112)</f>
        <v>0</v>
      </c>
      <c r="F110" s="81">
        <v>3</v>
      </c>
      <c r="G110" s="34">
        <f>IF(F112=0, "-", F110/F112)</f>
        <v>5.7692307692307696E-3</v>
      </c>
      <c r="H110" s="65">
        <v>0</v>
      </c>
      <c r="I110" s="9">
        <f>IF(H112=0, "-", H110/H112)</f>
        <v>0</v>
      </c>
      <c r="J110" s="8" t="str">
        <f t="shared" si="8"/>
        <v>-</v>
      </c>
      <c r="K110" s="9" t="str">
        <f t="shared" si="9"/>
        <v>-</v>
      </c>
    </row>
    <row r="111" spans="1:11" x14ac:dyDescent="0.2">
      <c r="A111" s="2"/>
      <c r="B111" s="68"/>
      <c r="C111" s="33"/>
      <c r="D111" s="68"/>
      <c r="E111" s="6"/>
      <c r="F111" s="82"/>
      <c r="G111" s="33"/>
      <c r="H111" s="68"/>
      <c r="I111" s="6"/>
      <c r="J111" s="5"/>
      <c r="K111" s="6"/>
    </row>
    <row r="112" spans="1:11" s="43" customFormat="1" x14ac:dyDescent="0.2">
      <c r="A112" s="162" t="s">
        <v>548</v>
      </c>
      <c r="B112" s="71">
        <f>SUM(B94:B111)</f>
        <v>436</v>
      </c>
      <c r="C112" s="40">
        <f>B112/10016</f>
        <v>4.3530351437699684E-2</v>
      </c>
      <c r="D112" s="71">
        <f>SUM(D94:D111)</f>
        <v>95</v>
      </c>
      <c r="E112" s="41">
        <f>D112/9514</f>
        <v>9.985284843388691E-3</v>
      </c>
      <c r="F112" s="77">
        <f>SUM(F94:F111)</f>
        <v>520</v>
      </c>
      <c r="G112" s="42">
        <f>F112/26003</f>
        <v>1.9997692573933776E-2</v>
      </c>
      <c r="H112" s="71">
        <f>SUM(H94:H111)</f>
        <v>203</v>
      </c>
      <c r="I112" s="41">
        <f>H112/26289</f>
        <v>7.7218608543497278E-3</v>
      </c>
      <c r="J112" s="37">
        <f>IF(D112=0, "-", IF((B112-D112)/D112&lt;10, (B112-D112)/D112, "&gt;999%"))</f>
        <v>3.5894736842105264</v>
      </c>
      <c r="K112" s="38">
        <f>IF(H112=0, "-", IF((F112-H112)/H112&lt;10, (F112-H112)/H112, "&gt;999%"))</f>
        <v>1.5615763546798029</v>
      </c>
    </row>
    <row r="113" spans="1:11" x14ac:dyDescent="0.2">
      <c r="B113" s="83"/>
      <c r="D113" s="83"/>
      <c r="F113" s="83"/>
      <c r="H113" s="83"/>
    </row>
    <row r="114" spans="1:11" s="43" customFormat="1" x14ac:dyDescent="0.2">
      <c r="A114" s="162" t="s">
        <v>547</v>
      </c>
      <c r="B114" s="71">
        <v>537</v>
      </c>
      <c r="C114" s="40">
        <f>B114/10016</f>
        <v>5.3614217252396165E-2</v>
      </c>
      <c r="D114" s="71">
        <v>198</v>
      </c>
      <c r="E114" s="41">
        <f>D114/9514</f>
        <v>2.0811435778852218E-2</v>
      </c>
      <c r="F114" s="77">
        <v>896</v>
      </c>
      <c r="G114" s="42">
        <f>F114/26003</f>
        <v>3.4457562588932046E-2</v>
      </c>
      <c r="H114" s="71">
        <v>521</v>
      </c>
      <c r="I114" s="41">
        <f>H114/26289</f>
        <v>1.9818174902050286E-2</v>
      </c>
      <c r="J114" s="37">
        <f>IF(D114=0, "-", IF((B114-D114)/D114&lt;10, (B114-D114)/D114, "&gt;999%"))</f>
        <v>1.7121212121212122</v>
      </c>
      <c r="K114" s="38">
        <f>IF(H114=0, "-", IF((F114-H114)/H114&lt;10, (F114-H114)/H114, "&gt;999%"))</f>
        <v>0.71976967370441458</v>
      </c>
    </row>
    <row r="115" spans="1:11" x14ac:dyDescent="0.2">
      <c r="B115" s="83"/>
      <c r="D115" s="83"/>
      <c r="F115" s="83"/>
      <c r="H115" s="83"/>
    </row>
    <row r="116" spans="1:11" ht="15.75" x14ac:dyDescent="0.25">
      <c r="A116" s="164" t="s">
        <v>111</v>
      </c>
      <c r="B116" s="196" t="s">
        <v>1</v>
      </c>
      <c r="C116" s="200"/>
      <c r="D116" s="200"/>
      <c r="E116" s="197"/>
      <c r="F116" s="196" t="s">
        <v>14</v>
      </c>
      <c r="G116" s="200"/>
      <c r="H116" s="200"/>
      <c r="I116" s="197"/>
      <c r="J116" s="196" t="s">
        <v>15</v>
      </c>
      <c r="K116" s="197"/>
    </row>
    <row r="117" spans="1:11" x14ac:dyDescent="0.2">
      <c r="A117" s="22"/>
      <c r="B117" s="196">
        <f>VALUE(RIGHT($B$2, 4))</f>
        <v>2022</v>
      </c>
      <c r="C117" s="197"/>
      <c r="D117" s="196">
        <f>B117-1</f>
        <v>2021</v>
      </c>
      <c r="E117" s="204"/>
      <c r="F117" s="196">
        <f>B117</f>
        <v>2022</v>
      </c>
      <c r="G117" s="204"/>
      <c r="H117" s="196">
        <f>D117</f>
        <v>2021</v>
      </c>
      <c r="I117" s="204"/>
      <c r="J117" s="140" t="s">
        <v>4</v>
      </c>
      <c r="K117" s="141" t="s">
        <v>2</v>
      </c>
    </row>
    <row r="118" spans="1:11" x14ac:dyDescent="0.2">
      <c r="A118" s="163" t="s">
        <v>138</v>
      </c>
      <c r="B118" s="61" t="s">
        <v>12</v>
      </c>
      <c r="C118" s="62" t="s">
        <v>13</v>
      </c>
      <c r="D118" s="61" t="s">
        <v>12</v>
      </c>
      <c r="E118" s="63" t="s">
        <v>13</v>
      </c>
      <c r="F118" s="62" t="s">
        <v>12</v>
      </c>
      <c r="G118" s="62" t="s">
        <v>13</v>
      </c>
      <c r="H118" s="61" t="s">
        <v>12</v>
      </c>
      <c r="I118" s="63" t="s">
        <v>13</v>
      </c>
      <c r="J118" s="61"/>
      <c r="K118" s="63"/>
    </row>
    <row r="119" spans="1:11" x14ac:dyDescent="0.2">
      <c r="A119" s="7" t="s">
        <v>260</v>
      </c>
      <c r="B119" s="65">
        <v>26</v>
      </c>
      <c r="C119" s="34">
        <f>IF(B122=0, "-", B119/B122)</f>
        <v>0.8125</v>
      </c>
      <c r="D119" s="65">
        <v>23</v>
      </c>
      <c r="E119" s="9">
        <f>IF(D122=0, "-", D119/D122)</f>
        <v>0.8214285714285714</v>
      </c>
      <c r="F119" s="81">
        <v>88</v>
      </c>
      <c r="G119" s="34">
        <f>IF(F122=0, "-", F119/F122)</f>
        <v>0.83809523809523812</v>
      </c>
      <c r="H119" s="65">
        <v>47</v>
      </c>
      <c r="I119" s="9">
        <f>IF(H122=0, "-", H119/H122)</f>
        <v>0.81034482758620685</v>
      </c>
      <c r="J119" s="8">
        <f>IF(D119=0, "-", IF((B119-D119)/D119&lt;10, (B119-D119)/D119, "&gt;999%"))</f>
        <v>0.13043478260869565</v>
      </c>
      <c r="K119" s="9">
        <f>IF(H119=0, "-", IF((F119-H119)/H119&lt;10, (F119-H119)/H119, "&gt;999%"))</f>
        <v>0.87234042553191493</v>
      </c>
    </row>
    <row r="120" spans="1:11" x14ac:dyDescent="0.2">
      <c r="A120" s="7" t="s">
        <v>261</v>
      </c>
      <c r="B120" s="65">
        <v>6</v>
      </c>
      <c r="C120" s="34">
        <f>IF(B122=0, "-", B120/B122)</f>
        <v>0.1875</v>
      </c>
      <c r="D120" s="65">
        <v>5</v>
      </c>
      <c r="E120" s="9">
        <f>IF(D122=0, "-", D120/D122)</f>
        <v>0.17857142857142858</v>
      </c>
      <c r="F120" s="81">
        <v>17</v>
      </c>
      <c r="G120" s="34">
        <f>IF(F122=0, "-", F120/F122)</f>
        <v>0.16190476190476191</v>
      </c>
      <c r="H120" s="65">
        <v>11</v>
      </c>
      <c r="I120" s="9">
        <f>IF(H122=0, "-", H120/H122)</f>
        <v>0.18965517241379309</v>
      </c>
      <c r="J120" s="8">
        <f>IF(D120=0, "-", IF((B120-D120)/D120&lt;10, (B120-D120)/D120, "&gt;999%"))</f>
        <v>0.2</v>
      </c>
      <c r="K120" s="9">
        <f>IF(H120=0, "-", IF((F120-H120)/H120&lt;10, (F120-H120)/H120, "&gt;999%"))</f>
        <v>0.54545454545454541</v>
      </c>
    </row>
    <row r="121" spans="1:11" x14ac:dyDescent="0.2">
      <c r="A121" s="2"/>
      <c r="B121" s="68"/>
      <c r="C121" s="33"/>
      <c r="D121" s="68"/>
      <c r="E121" s="6"/>
      <c r="F121" s="82"/>
      <c r="G121" s="33"/>
      <c r="H121" s="68"/>
      <c r="I121" s="6"/>
      <c r="J121" s="5"/>
      <c r="K121" s="6"/>
    </row>
    <row r="122" spans="1:11" s="43" customFormat="1" x14ac:dyDescent="0.2">
      <c r="A122" s="162" t="s">
        <v>546</v>
      </c>
      <c r="B122" s="71">
        <f>SUM(B119:B121)</f>
        <v>32</v>
      </c>
      <c r="C122" s="40">
        <f>B122/10016</f>
        <v>3.1948881789137379E-3</v>
      </c>
      <c r="D122" s="71">
        <f>SUM(D119:D121)</f>
        <v>28</v>
      </c>
      <c r="E122" s="41">
        <f>D122/9514</f>
        <v>2.9430313222619298E-3</v>
      </c>
      <c r="F122" s="77">
        <f>SUM(F119:F121)</f>
        <v>105</v>
      </c>
      <c r="G122" s="42">
        <f>F122/26003</f>
        <v>4.037995615890474E-3</v>
      </c>
      <c r="H122" s="71">
        <f>SUM(H119:H121)</f>
        <v>58</v>
      </c>
      <c r="I122" s="41">
        <f>H122/26289</f>
        <v>2.2062459583856364E-3</v>
      </c>
      <c r="J122" s="37">
        <f>IF(D122=0, "-", IF((B122-D122)/D122&lt;10, (B122-D122)/D122, "&gt;999%"))</f>
        <v>0.14285714285714285</v>
      </c>
      <c r="K122" s="38">
        <f>IF(H122=0, "-", IF((F122-H122)/H122&lt;10, (F122-H122)/H122, "&gt;999%"))</f>
        <v>0.81034482758620685</v>
      </c>
    </row>
    <row r="123" spans="1:11" x14ac:dyDescent="0.2">
      <c r="B123" s="83"/>
      <c r="D123" s="83"/>
      <c r="F123" s="83"/>
      <c r="H123" s="83"/>
    </row>
    <row r="124" spans="1:11" x14ac:dyDescent="0.2">
      <c r="A124" s="163" t="s">
        <v>139</v>
      </c>
      <c r="B124" s="61" t="s">
        <v>12</v>
      </c>
      <c r="C124" s="62" t="s">
        <v>13</v>
      </c>
      <c r="D124" s="61" t="s">
        <v>12</v>
      </c>
      <c r="E124" s="63" t="s">
        <v>13</v>
      </c>
      <c r="F124" s="62" t="s">
        <v>12</v>
      </c>
      <c r="G124" s="62" t="s">
        <v>13</v>
      </c>
      <c r="H124" s="61" t="s">
        <v>12</v>
      </c>
      <c r="I124" s="63" t="s">
        <v>13</v>
      </c>
      <c r="J124" s="61"/>
      <c r="K124" s="63"/>
    </row>
    <row r="125" spans="1:11" x14ac:dyDescent="0.2">
      <c r="A125" s="7" t="s">
        <v>262</v>
      </c>
      <c r="B125" s="65">
        <v>1</v>
      </c>
      <c r="C125" s="34">
        <f>IF(B135=0, "-", B125/B135)</f>
        <v>9.0909090909090912E-2</v>
      </c>
      <c r="D125" s="65">
        <v>0</v>
      </c>
      <c r="E125" s="9">
        <f>IF(D135=0, "-", D125/D135)</f>
        <v>0</v>
      </c>
      <c r="F125" s="81">
        <v>1</v>
      </c>
      <c r="G125" s="34">
        <f>IF(F135=0, "-", F125/F135)</f>
        <v>3.3333333333333333E-2</v>
      </c>
      <c r="H125" s="65">
        <v>0</v>
      </c>
      <c r="I125" s="9">
        <f>IF(H135=0, "-", H125/H135)</f>
        <v>0</v>
      </c>
      <c r="J125" s="8" t="str">
        <f t="shared" ref="J125:J133" si="10">IF(D125=0, "-", IF((B125-D125)/D125&lt;10, (B125-D125)/D125, "&gt;999%"))</f>
        <v>-</v>
      </c>
      <c r="K125" s="9" t="str">
        <f t="shared" ref="K125:K133" si="11">IF(H125=0, "-", IF((F125-H125)/H125&lt;10, (F125-H125)/H125, "&gt;999%"))</f>
        <v>-</v>
      </c>
    </row>
    <row r="126" spans="1:11" x14ac:dyDescent="0.2">
      <c r="A126" s="7" t="s">
        <v>263</v>
      </c>
      <c r="B126" s="65">
        <v>0</v>
      </c>
      <c r="C126" s="34">
        <f>IF(B135=0, "-", B126/B135)</f>
        <v>0</v>
      </c>
      <c r="D126" s="65">
        <v>0</v>
      </c>
      <c r="E126" s="9">
        <f>IF(D135=0, "-", D126/D135)</f>
        <v>0</v>
      </c>
      <c r="F126" s="81">
        <v>1</v>
      </c>
      <c r="G126" s="34">
        <f>IF(F135=0, "-", F126/F135)</f>
        <v>3.3333333333333333E-2</v>
      </c>
      <c r="H126" s="65">
        <v>2</v>
      </c>
      <c r="I126" s="9">
        <f>IF(H135=0, "-", H126/H135)</f>
        <v>3.5714285714285712E-2</v>
      </c>
      <c r="J126" s="8" t="str">
        <f t="shared" si="10"/>
        <v>-</v>
      </c>
      <c r="K126" s="9">
        <f t="shared" si="11"/>
        <v>-0.5</v>
      </c>
    </row>
    <row r="127" spans="1:11" x14ac:dyDescent="0.2">
      <c r="A127" s="7" t="s">
        <v>264</v>
      </c>
      <c r="B127" s="65">
        <v>1</v>
      </c>
      <c r="C127" s="34">
        <f>IF(B135=0, "-", B127/B135)</f>
        <v>9.0909090909090912E-2</v>
      </c>
      <c r="D127" s="65">
        <v>1</v>
      </c>
      <c r="E127" s="9">
        <f>IF(D135=0, "-", D127/D135)</f>
        <v>3.125E-2</v>
      </c>
      <c r="F127" s="81">
        <v>3</v>
      </c>
      <c r="G127" s="34">
        <f>IF(F135=0, "-", F127/F135)</f>
        <v>0.1</v>
      </c>
      <c r="H127" s="65">
        <v>7</v>
      </c>
      <c r="I127" s="9">
        <f>IF(H135=0, "-", H127/H135)</f>
        <v>0.125</v>
      </c>
      <c r="J127" s="8">
        <f t="shared" si="10"/>
        <v>0</v>
      </c>
      <c r="K127" s="9">
        <f t="shared" si="11"/>
        <v>-0.5714285714285714</v>
      </c>
    </row>
    <row r="128" spans="1:11" x14ac:dyDescent="0.2">
      <c r="A128" s="7" t="s">
        <v>265</v>
      </c>
      <c r="B128" s="65">
        <v>0</v>
      </c>
      <c r="C128" s="34">
        <f>IF(B135=0, "-", B128/B135)</f>
        <v>0</v>
      </c>
      <c r="D128" s="65">
        <v>0</v>
      </c>
      <c r="E128" s="9">
        <f>IF(D135=0, "-", D128/D135)</f>
        <v>0</v>
      </c>
      <c r="F128" s="81">
        <v>1</v>
      </c>
      <c r="G128" s="34">
        <f>IF(F135=0, "-", F128/F135)</f>
        <v>3.3333333333333333E-2</v>
      </c>
      <c r="H128" s="65">
        <v>0</v>
      </c>
      <c r="I128" s="9">
        <f>IF(H135=0, "-", H128/H135)</f>
        <v>0</v>
      </c>
      <c r="J128" s="8" t="str">
        <f t="shared" si="10"/>
        <v>-</v>
      </c>
      <c r="K128" s="9" t="str">
        <f t="shared" si="11"/>
        <v>-</v>
      </c>
    </row>
    <row r="129" spans="1:11" x14ac:dyDescent="0.2">
      <c r="A129" s="7" t="s">
        <v>266</v>
      </c>
      <c r="B129" s="65">
        <v>0</v>
      </c>
      <c r="C129" s="34">
        <f>IF(B135=0, "-", B129/B135)</f>
        <v>0</v>
      </c>
      <c r="D129" s="65">
        <v>1</v>
      </c>
      <c r="E129" s="9">
        <f>IF(D135=0, "-", D129/D135)</f>
        <v>3.125E-2</v>
      </c>
      <c r="F129" s="81">
        <v>0</v>
      </c>
      <c r="G129" s="34">
        <f>IF(F135=0, "-", F129/F135)</f>
        <v>0</v>
      </c>
      <c r="H129" s="65">
        <v>1</v>
      </c>
      <c r="I129" s="9">
        <f>IF(H135=0, "-", H129/H135)</f>
        <v>1.7857142857142856E-2</v>
      </c>
      <c r="J129" s="8">
        <f t="shared" si="10"/>
        <v>-1</v>
      </c>
      <c r="K129" s="9">
        <f t="shared" si="11"/>
        <v>-1</v>
      </c>
    </row>
    <row r="130" spans="1:11" x14ac:dyDescent="0.2">
      <c r="A130" s="7" t="s">
        <v>267</v>
      </c>
      <c r="B130" s="65">
        <v>1</v>
      </c>
      <c r="C130" s="34">
        <f>IF(B135=0, "-", B130/B135)</f>
        <v>9.0909090909090912E-2</v>
      </c>
      <c r="D130" s="65">
        <v>3</v>
      </c>
      <c r="E130" s="9">
        <f>IF(D135=0, "-", D130/D135)</f>
        <v>9.375E-2</v>
      </c>
      <c r="F130" s="81">
        <v>3</v>
      </c>
      <c r="G130" s="34">
        <f>IF(F135=0, "-", F130/F135)</f>
        <v>0.1</v>
      </c>
      <c r="H130" s="65">
        <v>5</v>
      </c>
      <c r="I130" s="9">
        <f>IF(H135=0, "-", H130/H135)</f>
        <v>8.9285714285714288E-2</v>
      </c>
      <c r="J130" s="8">
        <f t="shared" si="10"/>
        <v>-0.66666666666666663</v>
      </c>
      <c r="K130" s="9">
        <f t="shared" si="11"/>
        <v>-0.4</v>
      </c>
    </row>
    <row r="131" spans="1:11" x14ac:dyDescent="0.2">
      <c r="A131" s="7" t="s">
        <v>268</v>
      </c>
      <c r="B131" s="65">
        <v>0</v>
      </c>
      <c r="C131" s="34">
        <f>IF(B135=0, "-", B131/B135)</f>
        <v>0</v>
      </c>
      <c r="D131" s="65">
        <v>1</v>
      </c>
      <c r="E131" s="9">
        <f>IF(D135=0, "-", D131/D135)</f>
        <v>3.125E-2</v>
      </c>
      <c r="F131" s="81">
        <v>0</v>
      </c>
      <c r="G131" s="34">
        <f>IF(F135=0, "-", F131/F135)</f>
        <v>0</v>
      </c>
      <c r="H131" s="65">
        <v>3</v>
      </c>
      <c r="I131" s="9">
        <f>IF(H135=0, "-", H131/H135)</f>
        <v>5.3571428571428568E-2</v>
      </c>
      <c r="J131" s="8">
        <f t="shared" si="10"/>
        <v>-1</v>
      </c>
      <c r="K131" s="9">
        <f t="shared" si="11"/>
        <v>-1</v>
      </c>
    </row>
    <row r="132" spans="1:11" x14ac:dyDescent="0.2">
      <c r="A132" s="7" t="s">
        <v>269</v>
      </c>
      <c r="B132" s="65">
        <v>1</v>
      </c>
      <c r="C132" s="34">
        <f>IF(B135=0, "-", B132/B135)</f>
        <v>9.0909090909090912E-2</v>
      </c>
      <c r="D132" s="65">
        <v>6</v>
      </c>
      <c r="E132" s="9">
        <f>IF(D135=0, "-", D132/D135)</f>
        <v>0.1875</v>
      </c>
      <c r="F132" s="81">
        <v>5</v>
      </c>
      <c r="G132" s="34">
        <f>IF(F135=0, "-", F132/F135)</f>
        <v>0.16666666666666666</v>
      </c>
      <c r="H132" s="65">
        <v>15</v>
      </c>
      <c r="I132" s="9">
        <f>IF(H135=0, "-", H132/H135)</f>
        <v>0.26785714285714285</v>
      </c>
      <c r="J132" s="8">
        <f t="shared" si="10"/>
        <v>-0.83333333333333337</v>
      </c>
      <c r="K132" s="9">
        <f t="shared" si="11"/>
        <v>-0.66666666666666663</v>
      </c>
    </row>
    <row r="133" spans="1:11" x14ac:dyDescent="0.2">
      <c r="A133" s="7" t="s">
        <v>270</v>
      </c>
      <c r="B133" s="65">
        <v>7</v>
      </c>
      <c r="C133" s="34">
        <f>IF(B135=0, "-", B133/B135)</f>
        <v>0.63636363636363635</v>
      </c>
      <c r="D133" s="65">
        <v>20</v>
      </c>
      <c r="E133" s="9">
        <f>IF(D135=0, "-", D133/D135)</f>
        <v>0.625</v>
      </c>
      <c r="F133" s="81">
        <v>16</v>
      </c>
      <c r="G133" s="34">
        <f>IF(F135=0, "-", F133/F135)</f>
        <v>0.53333333333333333</v>
      </c>
      <c r="H133" s="65">
        <v>23</v>
      </c>
      <c r="I133" s="9">
        <f>IF(H135=0, "-", H133/H135)</f>
        <v>0.4107142857142857</v>
      </c>
      <c r="J133" s="8">
        <f t="shared" si="10"/>
        <v>-0.65</v>
      </c>
      <c r="K133" s="9">
        <f t="shared" si="11"/>
        <v>-0.30434782608695654</v>
      </c>
    </row>
    <row r="134" spans="1:11" x14ac:dyDescent="0.2">
      <c r="A134" s="2"/>
      <c r="B134" s="68"/>
      <c r="C134" s="33"/>
      <c r="D134" s="68"/>
      <c r="E134" s="6"/>
      <c r="F134" s="82"/>
      <c r="G134" s="33"/>
      <c r="H134" s="68"/>
      <c r="I134" s="6"/>
      <c r="J134" s="5"/>
      <c r="K134" s="6"/>
    </row>
    <row r="135" spans="1:11" s="43" customFormat="1" x14ac:dyDescent="0.2">
      <c r="A135" s="162" t="s">
        <v>545</v>
      </c>
      <c r="B135" s="71">
        <f>SUM(B125:B134)</f>
        <v>11</v>
      </c>
      <c r="C135" s="40">
        <f>B135/10016</f>
        <v>1.0982428115015974E-3</v>
      </c>
      <c r="D135" s="71">
        <f>SUM(D125:D134)</f>
        <v>32</v>
      </c>
      <c r="E135" s="41">
        <f>D135/9514</f>
        <v>3.3634643682993485E-3</v>
      </c>
      <c r="F135" s="77">
        <f>SUM(F125:F134)</f>
        <v>30</v>
      </c>
      <c r="G135" s="42">
        <f>F135/26003</f>
        <v>1.1537130331115641E-3</v>
      </c>
      <c r="H135" s="71">
        <f>SUM(H125:H134)</f>
        <v>56</v>
      </c>
      <c r="I135" s="41">
        <f>H135/26289</f>
        <v>2.1301685115447527E-3</v>
      </c>
      <c r="J135" s="37">
        <f>IF(D135=0, "-", IF((B135-D135)/D135&lt;10, (B135-D135)/D135, "&gt;999%"))</f>
        <v>-0.65625</v>
      </c>
      <c r="K135" s="38">
        <f>IF(H135=0, "-", IF((F135-H135)/H135&lt;10, (F135-H135)/H135, "&gt;999%"))</f>
        <v>-0.4642857142857143</v>
      </c>
    </row>
    <row r="136" spans="1:11" x14ac:dyDescent="0.2">
      <c r="B136" s="83"/>
      <c r="D136" s="83"/>
      <c r="F136" s="83"/>
      <c r="H136" s="83"/>
    </row>
    <row r="137" spans="1:11" s="43" customFormat="1" x14ac:dyDescent="0.2">
      <c r="A137" s="162" t="s">
        <v>544</v>
      </c>
      <c r="B137" s="71">
        <v>43</v>
      </c>
      <c r="C137" s="40">
        <f>B137/10016</f>
        <v>4.2931309904153357E-3</v>
      </c>
      <c r="D137" s="71">
        <v>60</v>
      </c>
      <c r="E137" s="41">
        <f>D137/9514</f>
        <v>6.3064956905612779E-3</v>
      </c>
      <c r="F137" s="77">
        <v>135</v>
      </c>
      <c r="G137" s="42">
        <f>F137/26003</f>
        <v>5.1917086490020385E-3</v>
      </c>
      <c r="H137" s="71">
        <v>114</v>
      </c>
      <c r="I137" s="41">
        <f>H137/26289</f>
        <v>4.3364144699303891E-3</v>
      </c>
      <c r="J137" s="37">
        <f>IF(D137=0, "-", IF((B137-D137)/D137&lt;10, (B137-D137)/D137, "&gt;999%"))</f>
        <v>-0.28333333333333333</v>
      </c>
      <c r="K137" s="38">
        <f>IF(H137=0, "-", IF((F137-H137)/H137&lt;10, (F137-H137)/H137, "&gt;999%"))</f>
        <v>0.18421052631578946</v>
      </c>
    </row>
    <row r="138" spans="1:11" x14ac:dyDescent="0.2">
      <c r="B138" s="83"/>
      <c r="D138" s="83"/>
      <c r="F138" s="83"/>
      <c r="H138" s="83"/>
    </row>
    <row r="139" spans="1:11" ht="15.75" x14ac:dyDescent="0.25">
      <c r="A139" s="164" t="s">
        <v>112</v>
      </c>
      <c r="B139" s="196" t="s">
        <v>1</v>
      </c>
      <c r="C139" s="200"/>
      <c r="D139" s="200"/>
      <c r="E139" s="197"/>
      <c r="F139" s="196" t="s">
        <v>14</v>
      </c>
      <c r="G139" s="200"/>
      <c r="H139" s="200"/>
      <c r="I139" s="197"/>
      <c r="J139" s="196" t="s">
        <v>15</v>
      </c>
      <c r="K139" s="197"/>
    </row>
    <row r="140" spans="1:11" x14ac:dyDescent="0.2">
      <c r="A140" s="22"/>
      <c r="B140" s="196">
        <f>VALUE(RIGHT($B$2, 4))</f>
        <v>2022</v>
      </c>
      <c r="C140" s="197"/>
      <c r="D140" s="196">
        <f>B140-1</f>
        <v>2021</v>
      </c>
      <c r="E140" s="204"/>
      <c r="F140" s="196">
        <f>B140</f>
        <v>2022</v>
      </c>
      <c r="G140" s="204"/>
      <c r="H140" s="196">
        <f>D140</f>
        <v>2021</v>
      </c>
      <c r="I140" s="204"/>
      <c r="J140" s="140" t="s">
        <v>4</v>
      </c>
      <c r="K140" s="141" t="s">
        <v>2</v>
      </c>
    </row>
    <row r="141" spans="1:11" x14ac:dyDescent="0.2">
      <c r="A141" s="163" t="s">
        <v>140</v>
      </c>
      <c r="B141" s="61" t="s">
        <v>12</v>
      </c>
      <c r="C141" s="62" t="s">
        <v>13</v>
      </c>
      <c r="D141" s="61" t="s">
        <v>12</v>
      </c>
      <c r="E141" s="63" t="s">
        <v>13</v>
      </c>
      <c r="F141" s="62" t="s">
        <v>12</v>
      </c>
      <c r="G141" s="62" t="s">
        <v>13</v>
      </c>
      <c r="H141" s="61" t="s">
        <v>12</v>
      </c>
      <c r="I141" s="63" t="s">
        <v>13</v>
      </c>
      <c r="J141" s="61"/>
      <c r="K141" s="63"/>
    </row>
    <row r="142" spans="1:11" x14ac:dyDescent="0.2">
      <c r="A142" s="7" t="s">
        <v>271</v>
      </c>
      <c r="B142" s="65">
        <v>5</v>
      </c>
      <c r="C142" s="34">
        <f>IF(B144=0, "-", B142/B144)</f>
        <v>1</v>
      </c>
      <c r="D142" s="65">
        <v>0</v>
      </c>
      <c r="E142" s="9" t="str">
        <f>IF(D144=0, "-", D142/D144)</f>
        <v>-</v>
      </c>
      <c r="F142" s="81">
        <v>5</v>
      </c>
      <c r="G142" s="34">
        <f>IF(F144=0, "-", F142/F144)</f>
        <v>1</v>
      </c>
      <c r="H142" s="65">
        <v>3</v>
      </c>
      <c r="I142" s="9">
        <f>IF(H144=0, "-", H142/H144)</f>
        <v>1</v>
      </c>
      <c r="J142" s="8" t="str">
        <f>IF(D142=0, "-", IF((B142-D142)/D142&lt;10, (B142-D142)/D142, "&gt;999%"))</f>
        <v>-</v>
      </c>
      <c r="K142" s="9">
        <f>IF(H142=0, "-", IF((F142-H142)/H142&lt;10, (F142-H142)/H142, "&gt;999%"))</f>
        <v>0.66666666666666663</v>
      </c>
    </row>
    <row r="143" spans="1:11" x14ac:dyDescent="0.2">
      <c r="A143" s="2"/>
      <c r="B143" s="68"/>
      <c r="C143" s="33"/>
      <c r="D143" s="68"/>
      <c r="E143" s="6"/>
      <c r="F143" s="82"/>
      <c r="G143" s="33"/>
      <c r="H143" s="68"/>
      <c r="I143" s="6"/>
      <c r="J143" s="5"/>
      <c r="K143" s="6"/>
    </row>
    <row r="144" spans="1:11" s="43" customFormat="1" x14ac:dyDescent="0.2">
      <c r="A144" s="162" t="s">
        <v>543</v>
      </c>
      <c r="B144" s="71">
        <f>SUM(B142:B143)</f>
        <v>5</v>
      </c>
      <c r="C144" s="40">
        <f>B144/10016</f>
        <v>4.9920127795527154E-4</v>
      </c>
      <c r="D144" s="71">
        <f>SUM(D142:D143)</f>
        <v>0</v>
      </c>
      <c r="E144" s="41">
        <f>D144/9514</f>
        <v>0</v>
      </c>
      <c r="F144" s="77">
        <f>SUM(F142:F143)</f>
        <v>5</v>
      </c>
      <c r="G144" s="42">
        <f>F144/26003</f>
        <v>1.9228550551859402E-4</v>
      </c>
      <c r="H144" s="71">
        <f>SUM(H142:H143)</f>
        <v>3</v>
      </c>
      <c r="I144" s="41">
        <f>H144/26289</f>
        <v>1.1411617026132602E-4</v>
      </c>
      <c r="J144" s="37" t="str">
        <f>IF(D144=0, "-", IF((B144-D144)/D144&lt;10, (B144-D144)/D144, "&gt;999%"))</f>
        <v>-</v>
      </c>
      <c r="K144" s="38">
        <f>IF(H144=0, "-", IF((F144-H144)/H144&lt;10, (F144-H144)/H144, "&gt;999%"))</f>
        <v>0.66666666666666663</v>
      </c>
    </row>
    <row r="145" spans="1:11" x14ac:dyDescent="0.2">
      <c r="B145" s="83"/>
      <c r="D145" s="83"/>
      <c r="F145" s="83"/>
      <c r="H145" s="83"/>
    </row>
    <row r="146" spans="1:11" x14ac:dyDescent="0.2">
      <c r="A146" s="163" t="s">
        <v>141</v>
      </c>
      <c r="B146" s="61" t="s">
        <v>12</v>
      </c>
      <c r="C146" s="62" t="s">
        <v>13</v>
      </c>
      <c r="D146" s="61" t="s">
        <v>12</v>
      </c>
      <c r="E146" s="63" t="s">
        <v>13</v>
      </c>
      <c r="F146" s="62" t="s">
        <v>12</v>
      </c>
      <c r="G146" s="62" t="s">
        <v>13</v>
      </c>
      <c r="H146" s="61" t="s">
        <v>12</v>
      </c>
      <c r="I146" s="63" t="s">
        <v>13</v>
      </c>
      <c r="J146" s="61"/>
      <c r="K146" s="63"/>
    </row>
    <row r="147" spans="1:11" x14ac:dyDescent="0.2">
      <c r="A147" s="7" t="s">
        <v>272</v>
      </c>
      <c r="B147" s="65">
        <v>0</v>
      </c>
      <c r="C147" s="34">
        <f>IF(B154=0, "-", B147/B154)</f>
        <v>0</v>
      </c>
      <c r="D147" s="65">
        <v>0</v>
      </c>
      <c r="E147" s="9">
        <f>IF(D154=0, "-", D147/D154)</f>
        <v>0</v>
      </c>
      <c r="F147" s="81">
        <v>0</v>
      </c>
      <c r="G147" s="34">
        <f>IF(F154=0, "-", F147/F154)</f>
        <v>0</v>
      </c>
      <c r="H147" s="65">
        <v>1</v>
      </c>
      <c r="I147" s="9">
        <f>IF(H154=0, "-", H147/H154)</f>
        <v>0.1111111111111111</v>
      </c>
      <c r="J147" s="8" t="str">
        <f t="shared" ref="J147:J152" si="12">IF(D147=0, "-", IF((B147-D147)/D147&lt;10, (B147-D147)/D147, "&gt;999%"))</f>
        <v>-</v>
      </c>
      <c r="K147" s="9">
        <f t="shared" ref="K147:K152" si="13">IF(H147=0, "-", IF((F147-H147)/H147&lt;10, (F147-H147)/H147, "&gt;999%"))</f>
        <v>-1</v>
      </c>
    </row>
    <row r="148" spans="1:11" x14ac:dyDescent="0.2">
      <c r="A148" s="7" t="s">
        <v>273</v>
      </c>
      <c r="B148" s="65">
        <v>0</v>
      </c>
      <c r="C148" s="34">
        <f>IF(B154=0, "-", B148/B154)</f>
        <v>0</v>
      </c>
      <c r="D148" s="65">
        <v>0</v>
      </c>
      <c r="E148" s="9">
        <f>IF(D154=0, "-", D148/D154)</f>
        <v>0</v>
      </c>
      <c r="F148" s="81">
        <v>1</v>
      </c>
      <c r="G148" s="34">
        <f>IF(F154=0, "-", F148/F154)</f>
        <v>0.1111111111111111</v>
      </c>
      <c r="H148" s="65">
        <v>0</v>
      </c>
      <c r="I148" s="9">
        <f>IF(H154=0, "-", H148/H154)</f>
        <v>0</v>
      </c>
      <c r="J148" s="8" t="str">
        <f t="shared" si="12"/>
        <v>-</v>
      </c>
      <c r="K148" s="9" t="str">
        <f t="shared" si="13"/>
        <v>-</v>
      </c>
    </row>
    <row r="149" spans="1:11" x14ac:dyDescent="0.2">
      <c r="A149" s="7" t="s">
        <v>274</v>
      </c>
      <c r="B149" s="65">
        <v>0</v>
      </c>
      <c r="C149" s="34">
        <f>IF(B154=0, "-", B149/B154)</f>
        <v>0</v>
      </c>
      <c r="D149" s="65">
        <v>0</v>
      </c>
      <c r="E149" s="9">
        <f>IF(D154=0, "-", D149/D154)</f>
        <v>0</v>
      </c>
      <c r="F149" s="81">
        <v>0</v>
      </c>
      <c r="G149" s="34">
        <f>IF(F154=0, "-", F149/F154)</f>
        <v>0</v>
      </c>
      <c r="H149" s="65">
        <v>1</v>
      </c>
      <c r="I149" s="9">
        <f>IF(H154=0, "-", H149/H154)</f>
        <v>0.1111111111111111</v>
      </c>
      <c r="J149" s="8" t="str">
        <f t="shared" si="12"/>
        <v>-</v>
      </c>
      <c r="K149" s="9">
        <f t="shared" si="13"/>
        <v>-1</v>
      </c>
    </row>
    <row r="150" spans="1:11" x14ac:dyDescent="0.2">
      <c r="A150" s="7" t="s">
        <v>275</v>
      </c>
      <c r="B150" s="65">
        <v>1</v>
      </c>
      <c r="C150" s="34">
        <f>IF(B154=0, "-", B150/B154)</f>
        <v>0.5</v>
      </c>
      <c r="D150" s="65">
        <v>4</v>
      </c>
      <c r="E150" s="9">
        <f>IF(D154=0, "-", D150/D154)</f>
        <v>1</v>
      </c>
      <c r="F150" s="81">
        <v>5</v>
      </c>
      <c r="G150" s="34">
        <f>IF(F154=0, "-", F150/F154)</f>
        <v>0.55555555555555558</v>
      </c>
      <c r="H150" s="65">
        <v>6</v>
      </c>
      <c r="I150" s="9">
        <f>IF(H154=0, "-", H150/H154)</f>
        <v>0.66666666666666663</v>
      </c>
      <c r="J150" s="8">
        <f t="shared" si="12"/>
        <v>-0.75</v>
      </c>
      <c r="K150" s="9">
        <f t="shared" si="13"/>
        <v>-0.16666666666666666</v>
      </c>
    </row>
    <row r="151" spans="1:11" x14ac:dyDescent="0.2">
      <c r="A151" s="7" t="s">
        <v>276</v>
      </c>
      <c r="B151" s="65">
        <v>0</v>
      </c>
      <c r="C151" s="34">
        <f>IF(B154=0, "-", B151/B154)</f>
        <v>0</v>
      </c>
      <c r="D151" s="65">
        <v>0</v>
      </c>
      <c r="E151" s="9">
        <f>IF(D154=0, "-", D151/D154)</f>
        <v>0</v>
      </c>
      <c r="F151" s="81">
        <v>2</v>
      </c>
      <c r="G151" s="34">
        <f>IF(F154=0, "-", F151/F154)</f>
        <v>0.22222222222222221</v>
      </c>
      <c r="H151" s="65">
        <v>0</v>
      </c>
      <c r="I151" s="9">
        <f>IF(H154=0, "-", H151/H154)</f>
        <v>0</v>
      </c>
      <c r="J151" s="8" t="str">
        <f t="shared" si="12"/>
        <v>-</v>
      </c>
      <c r="K151" s="9" t="str">
        <f t="shared" si="13"/>
        <v>-</v>
      </c>
    </row>
    <row r="152" spans="1:11" x14ac:dyDescent="0.2">
      <c r="A152" s="7" t="s">
        <v>277</v>
      </c>
      <c r="B152" s="65">
        <v>1</v>
      </c>
      <c r="C152" s="34">
        <f>IF(B154=0, "-", B152/B154)</f>
        <v>0.5</v>
      </c>
      <c r="D152" s="65">
        <v>0</v>
      </c>
      <c r="E152" s="9">
        <f>IF(D154=0, "-", D152/D154)</f>
        <v>0</v>
      </c>
      <c r="F152" s="81">
        <v>1</v>
      </c>
      <c r="G152" s="34">
        <f>IF(F154=0, "-", F152/F154)</f>
        <v>0.1111111111111111</v>
      </c>
      <c r="H152" s="65">
        <v>1</v>
      </c>
      <c r="I152" s="9">
        <f>IF(H154=0, "-", H152/H154)</f>
        <v>0.1111111111111111</v>
      </c>
      <c r="J152" s="8" t="str">
        <f t="shared" si="12"/>
        <v>-</v>
      </c>
      <c r="K152" s="9">
        <f t="shared" si="13"/>
        <v>0</v>
      </c>
    </row>
    <row r="153" spans="1:11" x14ac:dyDescent="0.2">
      <c r="A153" s="2"/>
      <c r="B153" s="68"/>
      <c r="C153" s="33"/>
      <c r="D153" s="68"/>
      <c r="E153" s="6"/>
      <c r="F153" s="82"/>
      <c r="G153" s="33"/>
      <c r="H153" s="68"/>
      <c r="I153" s="6"/>
      <c r="J153" s="5"/>
      <c r="K153" s="6"/>
    </row>
    <row r="154" spans="1:11" s="43" customFormat="1" x14ac:dyDescent="0.2">
      <c r="A154" s="162" t="s">
        <v>542</v>
      </c>
      <c r="B154" s="71">
        <f>SUM(B147:B153)</f>
        <v>2</v>
      </c>
      <c r="C154" s="40">
        <f>B154/10016</f>
        <v>1.9968051118210862E-4</v>
      </c>
      <c r="D154" s="71">
        <f>SUM(D147:D153)</f>
        <v>4</v>
      </c>
      <c r="E154" s="41">
        <f>D154/9514</f>
        <v>4.2043304603741857E-4</v>
      </c>
      <c r="F154" s="77">
        <f>SUM(F147:F153)</f>
        <v>9</v>
      </c>
      <c r="G154" s="42">
        <f>F154/26003</f>
        <v>3.4611390993346923E-4</v>
      </c>
      <c r="H154" s="71">
        <f>SUM(H147:H153)</f>
        <v>9</v>
      </c>
      <c r="I154" s="41">
        <f>H154/26289</f>
        <v>3.4234851078397807E-4</v>
      </c>
      <c r="J154" s="37">
        <f>IF(D154=0, "-", IF((B154-D154)/D154&lt;10, (B154-D154)/D154, "&gt;999%"))</f>
        <v>-0.5</v>
      </c>
      <c r="K154" s="38">
        <f>IF(H154=0, "-", IF((F154-H154)/H154&lt;10, (F154-H154)/H154, "&gt;999%"))</f>
        <v>0</v>
      </c>
    </row>
    <row r="155" spans="1:11" x14ac:dyDescent="0.2">
      <c r="B155" s="83"/>
      <c r="D155" s="83"/>
      <c r="F155" s="83"/>
      <c r="H155" s="83"/>
    </row>
    <row r="156" spans="1:11" s="43" customFormat="1" x14ac:dyDescent="0.2">
      <c r="A156" s="162" t="s">
        <v>541</v>
      </c>
      <c r="B156" s="71">
        <v>7</v>
      </c>
      <c r="C156" s="40">
        <f>B156/10016</f>
        <v>6.9888178913738016E-4</v>
      </c>
      <c r="D156" s="71">
        <v>4</v>
      </c>
      <c r="E156" s="41">
        <f>D156/9514</f>
        <v>4.2043304603741857E-4</v>
      </c>
      <c r="F156" s="77">
        <v>14</v>
      </c>
      <c r="G156" s="42">
        <f>F156/26003</f>
        <v>5.3839941545206322E-4</v>
      </c>
      <c r="H156" s="71">
        <v>12</v>
      </c>
      <c r="I156" s="41">
        <f>H156/26289</f>
        <v>4.5646468104530409E-4</v>
      </c>
      <c r="J156" s="37">
        <f>IF(D156=0, "-", IF((B156-D156)/D156&lt;10, (B156-D156)/D156, "&gt;999%"))</f>
        <v>0.75</v>
      </c>
      <c r="K156" s="38">
        <f>IF(H156=0, "-", IF((F156-H156)/H156&lt;10, (F156-H156)/H156, "&gt;999%"))</f>
        <v>0.16666666666666666</v>
      </c>
    </row>
    <row r="157" spans="1:11" x14ac:dyDescent="0.2">
      <c r="B157" s="83"/>
      <c r="D157" s="83"/>
      <c r="F157" s="83"/>
      <c r="H157" s="83"/>
    </row>
    <row r="158" spans="1:11" ht="15.75" x14ac:dyDescent="0.25">
      <c r="A158" s="164" t="s">
        <v>113</v>
      </c>
      <c r="B158" s="196" t="s">
        <v>1</v>
      </c>
      <c r="C158" s="200"/>
      <c r="D158" s="200"/>
      <c r="E158" s="197"/>
      <c r="F158" s="196" t="s">
        <v>14</v>
      </c>
      <c r="G158" s="200"/>
      <c r="H158" s="200"/>
      <c r="I158" s="197"/>
      <c r="J158" s="196" t="s">
        <v>15</v>
      </c>
      <c r="K158" s="197"/>
    </row>
    <row r="159" spans="1:11" x14ac:dyDescent="0.2">
      <c r="A159" s="22"/>
      <c r="B159" s="196">
        <f>VALUE(RIGHT($B$2, 4))</f>
        <v>2022</v>
      </c>
      <c r="C159" s="197"/>
      <c r="D159" s="196">
        <f>B159-1</f>
        <v>2021</v>
      </c>
      <c r="E159" s="204"/>
      <c r="F159" s="196">
        <f>B159</f>
        <v>2022</v>
      </c>
      <c r="G159" s="204"/>
      <c r="H159" s="196">
        <f>D159</f>
        <v>2021</v>
      </c>
      <c r="I159" s="204"/>
      <c r="J159" s="140" t="s">
        <v>4</v>
      </c>
      <c r="K159" s="141" t="s">
        <v>2</v>
      </c>
    </row>
    <row r="160" spans="1:11" x14ac:dyDescent="0.2">
      <c r="A160" s="163" t="s">
        <v>142</v>
      </c>
      <c r="B160" s="61" t="s">
        <v>12</v>
      </c>
      <c r="C160" s="62" t="s">
        <v>13</v>
      </c>
      <c r="D160" s="61" t="s">
        <v>12</v>
      </c>
      <c r="E160" s="63" t="s">
        <v>13</v>
      </c>
      <c r="F160" s="62" t="s">
        <v>12</v>
      </c>
      <c r="G160" s="62" t="s">
        <v>13</v>
      </c>
      <c r="H160" s="61" t="s">
        <v>12</v>
      </c>
      <c r="I160" s="63" t="s">
        <v>13</v>
      </c>
      <c r="J160" s="61"/>
      <c r="K160" s="63"/>
    </row>
    <row r="161" spans="1:11" x14ac:dyDescent="0.2">
      <c r="A161" s="7" t="s">
        <v>278</v>
      </c>
      <c r="B161" s="65">
        <v>8</v>
      </c>
      <c r="C161" s="34">
        <f>IF(B170=0, "-", B161/B170)</f>
        <v>8.4210526315789472E-2</v>
      </c>
      <c r="D161" s="65">
        <v>13</v>
      </c>
      <c r="E161" s="9">
        <f>IF(D170=0, "-", D161/D170)</f>
        <v>0.17808219178082191</v>
      </c>
      <c r="F161" s="81">
        <v>30</v>
      </c>
      <c r="G161" s="34">
        <f>IF(F170=0, "-", F161/F170)</f>
        <v>0.15075376884422109</v>
      </c>
      <c r="H161" s="65">
        <v>28</v>
      </c>
      <c r="I161" s="9">
        <f>IF(H170=0, "-", H161/H170)</f>
        <v>0.16470588235294117</v>
      </c>
      <c r="J161" s="8">
        <f t="shared" ref="J161:J168" si="14">IF(D161=0, "-", IF((B161-D161)/D161&lt;10, (B161-D161)/D161, "&gt;999%"))</f>
        <v>-0.38461538461538464</v>
      </c>
      <c r="K161" s="9">
        <f t="shared" ref="K161:K168" si="15">IF(H161=0, "-", IF((F161-H161)/H161&lt;10, (F161-H161)/H161, "&gt;999%"))</f>
        <v>7.1428571428571425E-2</v>
      </c>
    </row>
    <row r="162" spans="1:11" x14ac:dyDescent="0.2">
      <c r="A162" s="7" t="s">
        <v>279</v>
      </c>
      <c r="B162" s="65">
        <v>0</v>
      </c>
      <c r="C162" s="34">
        <f>IF(B170=0, "-", B162/B170)</f>
        <v>0</v>
      </c>
      <c r="D162" s="65">
        <v>8</v>
      </c>
      <c r="E162" s="9">
        <f>IF(D170=0, "-", D162/D170)</f>
        <v>0.1095890410958904</v>
      </c>
      <c r="F162" s="81">
        <v>0</v>
      </c>
      <c r="G162" s="34">
        <f>IF(F170=0, "-", F162/F170)</f>
        <v>0</v>
      </c>
      <c r="H162" s="65">
        <v>15</v>
      </c>
      <c r="I162" s="9">
        <f>IF(H170=0, "-", H162/H170)</f>
        <v>8.8235294117647065E-2</v>
      </c>
      <c r="J162" s="8">
        <f t="shared" si="14"/>
        <v>-1</v>
      </c>
      <c r="K162" s="9">
        <f t="shared" si="15"/>
        <v>-1</v>
      </c>
    </row>
    <row r="163" spans="1:11" x14ac:dyDescent="0.2">
      <c r="A163" s="7" t="s">
        <v>280</v>
      </c>
      <c r="B163" s="65">
        <v>18</v>
      </c>
      <c r="C163" s="34">
        <f>IF(B170=0, "-", B163/B170)</f>
        <v>0.18947368421052632</v>
      </c>
      <c r="D163" s="65">
        <v>0</v>
      </c>
      <c r="E163" s="9">
        <f>IF(D170=0, "-", D163/D170)</f>
        <v>0</v>
      </c>
      <c r="F163" s="81">
        <v>38</v>
      </c>
      <c r="G163" s="34">
        <f>IF(F170=0, "-", F163/F170)</f>
        <v>0.19095477386934673</v>
      </c>
      <c r="H163" s="65">
        <v>0</v>
      </c>
      <c r="I163" s="9">
        <f>IF(H170=0, "-", H163/H170)</f>
        <v>0</v>
      </c>
      <c r="J163" s="8" t="str">
        <f t="shared" si="14"/>
        <v>-</v>
      </c>
      <c r="K163" s="9" t="str">
        <f t="shared" si="15"/>
        <v>-</v>
      </c>
    </row>
    <row r="164" spans="1:11" x14ac:dyDescent="0.2">
      <c r="A164" s="7" t="s">
        <v>281</v>
      </c>
      <c r="B164" s="65">
        <v>66</v>
      </c>
      <c r="C164" s="34">
        <f>IF(B170=0, "-", B164/B170)</f>
        <v>0.69473684210526321</v>
      </c>
      <c r="D164" s="65">
        <v>45</v>
      </c>
      <c r="E164" s="9">
        <f>IF(D170=0, "-", D164/D170)</f>
        <v>0.61643835616438358</v>
      </c>
      <c r="F164" s="81">
        <v>117</v>
      </c>
      <c r="G164" s="34">
        <f>IF(F170=0, "-", F164/F170)</f>
        <v>0.5879396984924623</v>
      </c>
      <c r="H164" s="65">
        <v>107</v>
      </c>
      <c r="I164" s="9">
        <f>IF(H170=0, "-", H164/H170)</f>
        <v>0.62941176470588234</v>
      </c>
      <c r="J164" s="8">
        <f t="shared" si="14"/>
        <v>0.46666666666666667</v>
      </c>
      <c r="K164" s="9">
        <f t="shared" si="15"/>
        <v>9.3457943925233641E-2</v>
      </c>
    </row>
    <row r="165" spans="1:11" x14ac:dyDescent="0.2">
      <c r="A165" s="7" t="s">
        <v>282</v>
      </c>
      <c r="B165" s="65">
        <v>1</v>
      </c>
      <c r="C165" s="34">
        <f>IF(B170=0, "-", B165/B170)</f>
        <v>1.0526315789473684E-2</v>
      </c>
      <c r="D165" s="65">
        <v>3</v>
      </c>
      <c r="E165" s="9">
        <f>IF(D170=0, "-", D165/D170)</f>
        <v>4.1095890410958902E-2</v>
      </c>
      <c r="F165" s="81">
        <v>8</v>
      </c>
      <c r="G165" s="34">
        <f>IF(F170=0, "-", F165/F170)</f>
        <v>4.0201005025125629E-2</v>
      </c>
      <c r="H165" s="65">
        <v>8</v>
      </c>
      <c r="I165" s="9">
        <f>IF(H170=0, "-", H165/H170)</f>
        <v>4.7058823529411764E-2</v>
      </c>
      <c r="J165" s="8">
        <f t="shared" si="14"/>
        <v>-0.66666666666666663</v>
      </c>
      <c r="K165" s="9">
        <f t="shared" si="15"/>
        <v>0</v>
      </c>
    </row>
    <row r="166" spans="1:11" x14ac:dyDescent="0.2">
      <c r="A166" s="7" t="s">
        <v>283</v>
      </c>
      <c r="B166" s="65">
        <v>1</v>
      </c>
      <c r="C166" s="34">
        <f>IF(B170=0, "-", B166/B170)</f>
        <v>1.0526315789473684E-2</v>
      </c>
      <c r="D166" s="65">
        <v>0</v>
      </c>
      <c r="E166" s="9">
        <f>IF(D170=0, "-", D166/D170)</f>
        <v>0</v>
      </c>
      <c r="F166" s="81">
        <v>4</v>
      </c>
      <c r="G166" s="34">
        <f>IF(F170=0, "-", F166/F170)</f>
        <v>2.0100502512562814E-2</v>
      </c>
      <c r="H166" s="65">
        <v>2</v>
      </c>
      <c r="I166" s="9">
        <f>IF(H170=0, "-", H166/H170)</f>
        <v>1.1764705882352941E-2</v>
      </c>
      <c r="J166" s="8" t="str">
        <f t="shared" si="14"/>
        <v>-</v>
      </c>
      <c r="K166" s="9">
        <f t="shared" si="15"/>
        <v>1</v>
      </c>
    </row>
    <row r="167" spans="1:11" x14ac:dyDescent="0.2">
      <c r="A167" s="7" t="s">
        <v>284</v>
      </c>
      <c r="B167" s="65">
        <v>1</v>
      </c>
      <c r="C167" s="34">
        <f>IF(B170=0, "-", B167/B170)</f>
        <v>1.0526315789473684E-2</v>
      </c>
      <c r="D167" s="65">
        <v>1</v>
      </c>
      <c r="E167" s="9">
        <f>IF(D170=0, "-", D167/D170)</f>
        <v>1.3698630136986301E-2</v>
      </c>
      <c r="F167" s="81">
        <v>1</v>
      </c>
      <c r="G167" s="34">
        <f>IF(F170=0, "-", F167/F170)</f>
        <v>5.0251256281407036E-3</v>
      </c>
      <c r="H167" s="65">
        <v>1</v>
      </c>
      <c r="I167" s="9">
        <f>IF(H170=0, "-", H167/H170)</f>
        <v>5.8823529411764705E-3</v>
      </c>
      <c r="J167" s="8">
        <f t="shared" si="14"/>
        <v>0</v>
      </c>
      <c r="K167" s="9">
        <f t="shared" si="15"/>
        <v>0</v>
      </c>
    </row>
    <row r="168" spans="1:11" x14ac:dyDescent="0.2">
      <c r="A168" s="7" t="s">
        <v>285</v>
      </c>
      <c r="B168" s="65">
        <v>0</v>
      </c>
      <c r="C168" s="34">
        <f>IF(B170=0, "-", B168/B170)</f>
        <v>0</v>
      </c>
      <c r="D168" s="65">
        <v>3</v>
      </c>
      <c r="E168" s="9">
        <f>IF(D170=0, "-", D168/D170)</f>
        <v>4.1095890410958902E-2</v>
      </c>
      <c r="F168" s="81">
        <v>1</v>
      </c>
      <c r="G168" s="34">
        <f>IF(F170=0, "-", F168/F170)</f>
        <v>5.0251256281407036E-3</v>
      </c>
      <c r="H168" s="65">
        <v>9</v>
      </c>
      <c r="I168" s="9">
        <f>IF(H170=0, "-", H168/H170)</f>
        <v>5.2941176470588235E-2</v>
      </c>
      <c r="J168" s="8">
        <f t="shared" si="14"/>
        <v>-1</v>
      </c>
      <c r="K168" s="9">
        <f t="shared" si="15"/>
        <v>-0.88888888888888884</v>
      </c>
    </row>
    <row r="169" spans="1:11" x14ac:dyDescent="0.2">
      <c r="A169" s="2"/>
      <c r="B169" s="68"/>
      <c r="C169" s="33"/>
      <c r="D169" s="68"/>
      <c r="E169" s="6"/>
      <c r="F169" s="82"/>
      <c r="G169" s="33"/>
      <c r="H169" s="68"/>
      <c r="I169" s="6"/>
      <c r="J169" s="5"/>
      <c r="K169" s="6"/>
    </row>
    <row r="170" spans="1:11" s="43" customFormat="1" x14ac:dyDescent="0.2">
      <c r="A170" s="162" t="s">
        <v>540</v>
      </c>
      <c r="B170" s="71">
        <f>SUM(B161:B169)</f>
        <v>95</v>
      </c>
      <c r="C170" s="40">
        <f>B170/10016</f>
        <v>9.4848242811501598E-3</v>
      </c>
      <c r="D170" s="71">
        <f>SUM(D161:D169)</f>
        <v>73</v>
      </c>
      <c r="E170" s="41">
        <f>D170/9514</f>
        <v>7.6729030901828881E-3</v>
      </c>
      <c r="F170" s="77">
        <f>SUM(F161:F169)</f>
        <v>199</v>
      </c>
      <c r="G170" s="42">
        <f>F170/26003</f>
        <v>7.6529631196400414E-3</v>
      </c>
      <c r="H170" s="71">
        <f>SUM(H161:H169)</f>
        <v>170</v>
      </c>
      <c r="I170" s="41">
        <f>H170/26289</f>
        <v>6.4665829814751418E-3</v>
      </c>
      <c r="J170" s="37">
        <f>IF(D170=0, "-", IF((B170-D170)/D170&lt;10, (B170-D170)/D170, "&gt;999%"))</f>
        <v>0.30136986301369861</v>
      </c>
      <c r="K170" s="38">
        <f>IF(H170=0, "-", IF((F170-H170)/H170&lt;10, (F170-H170)/H170, "&gt;999%"))</f>
        <v>0.17058823529411765</v>
      </c>
    </row>
    <row r="171" spans="1:11" x14ac:dyDescent="0.2">
      <c r="B171" s="83"/>
      <c r="D171" s="83"/>
      <c r="F171" s="83"/>
      <c r="H171" s="83"/>
    </row>
    <row r="172" spans="1:11" x14ac:dyDescent="0.2">
      <c r="A172" s="163" t="s">
        <v>143</v>
      </c>
      <c r="B172" s="61" t="s">
        <v>12</v>
      </c>
      <c r="C172" s="62" t="s">
        <v>13</v>
      </c>
      <c r="D172" s="61" t="s">
        <v>12</v>
      </c>
      <c r="E172" s="63" t="s">
        <v>13</v>
      </c>
      <c r="F172" s="62" t="s">
        <v>12</v>
      </c>
      <c r="G172" s="62" t="s">
        <v>13</v>
      </c>
      <c r="H172" s="61" t="s">
        <v>12</v>
      </c>
      <c r="I172" s="63" t="s">
        <v>13</v>
      </c>
      <c r="J172" s="61"/>
      <c r="K172" s="63"/>
    </row>
    <row r="173" spans="1:11" x14ac:dyDescent="0.2">
      <c r="A173" s="7" t="s">
        <v>286</v>
      </c>
      <c r="B173" s="65">
        <v>1</v>
      </c>
      <c r="C173" s="34">
        <f>IF(B178=0, "-", B173/B178)</f>
        <v>0.2</v>
      </c>
      <c r="D173" s="65">
        <v>4</v>
      </c>
      <c r="E173" s="9">
        <f>IF(D178=0, "-", D173/D178)</f>
        <v>0.5</v>
      </c>
      <c r="F173" s="81">
        <v>3</v>
      </c>
      <c r="G173" s="34">
        <f>IF(F178=0, "-", F173/F178)</f>
        <v>0.2</v>
      </c>
      <c r="H173" s="65">
        <v>5</v>
      </c>
      <c r="I173" s="9">
        <f>IF(H178=0, "-", H173/H178)</f>
        <v>0.33333333333333331</v>
      </c>
      <c r="J173" s="8">
        <f>IF(D173=0, "-", IF((B173-D173)/D173&lt;10, (B173-D173)/D173, "&gt;999%"))</f>
        <v>-0.75</v>
      </c>
      <c r="K173" s="9">
        <f>IF(H173=0, "-", IF((F173-H173)/H173&lt;10, (F173-H173)/H173, "&gt;999%"))</f>
        <v>-0.4</v>
      </c>
    </row>
    <row r="174" spans="1:11" x14ac:dyDescent="0.2">
      <c r="A174" s="7" t="s">
        <v>287</v>
      </c>
      <c r="B174" s="65">
        <v>0</v>
      </c>
      <c r="C174" s="34">
        <f>IF(B178=0, "-", B174/B178)</f>
        <v>0</v>
      </c>
      <c r="D174" s="65">
        <v>2</v>
      </c>
      <c r="E174" s="9">
        <f>IF(D178=0, "-", D174/D178)</f>
        <v>0.25</v>
      </c>
      <c r="F174" s="81">
        <v>4</v>
      </c>
      <c r="G174" s="34">
        <f>IF(F178=0, "-", F174/F178)</f>
        <v>0.26666666666666666</v>
      </c>
      <c r="H174" s="65">
        <v>5</v>
      </c>
      <c r="I174" s="9">
        <f>IF(H178=0, "-", H174/H178)</f>
        <v>0.33333333333333331</v>
      </c>
      <c r="J174" s="8">
        <f>IF(D174=0, "-", IF((B174-D174)/D174&lt;10, (B174-D174)/D174, "&gt;999%"))</f>
        <v>-1</v>
      </c>
      <c r="K174" s="9">
        <f>IF(H174=0, "-", IF((F174-H174)/H174&lt;10, (F174-H174)/H174, "&gt;999%"))</f>
        <v>-0.2</v>
      </c>
    </row>
    <row r="175" spans="1:11" x14ac:dyDescent="0.2">
      <c r="A175" s="7" t="s">
        <v>288</v>
      </c>
      <c r="B175" s="65">
        <v>4</v>
      </c>
      <c r="C175" s="34">
        <f>IF(B178=0, "-", B175/B178)</f>
        <v>0.8</v>
      </c>
      <c r="D175" s="65">
        <v>1</v>
      </c>
      <c r="E175" s="9">
        <f>IF(D178=0, "-", D175/D178)</f>
        <v>0.125</v>
      </c>
      <c r="F175" s="81">
        <v>8</v>
      </c>
      <c r="G175" s="34">
        <f>IF(F178=0, "-", F175/F178)</f>
        <v>0.53333333333333333</v>
      </c>
      <c r="H175" s="65">
        <v>1</v>
      </c>
      <c r="I175" s="9">
        <f>IF(H178=0, "-", H175/H178)</f>
        <v>6.6666666666666666E-2</v>
      </c>
      <c r="J175" s="8">
        <f>IF(D175=0, "-", IF((B175-D175)/D175&lt;10, (B175-D175)/D175, "&gt;999%"))</f>
        <v>3</v>
      </c>
      <c r="K175" s="9">
        <f>IF(H175=0, "-", IF((F175-H175)/H175&lt;10, (F175-H175)/H175, "&gt;999%"))</f>
        <v>7</v>
      </c>
    </row>
    <row r="176" spans="1:11" x14ac:dyDescent="0.2">
      <c r="A176" s="7" t="s">
        <v>289</v>
      </c>
      <c r="B176" s="65">
        <v>0</v>
      </c>
      <c r="C176" s="34">
        <f>IF(B178=0, "-", B176/B178)</f>
        <v>0</v>
      </c>
      <c r="D176" s="65">
        <v>1</v>
      </c>
      <c r="E176" s="9">
        <f>IF(D178=0, "-", D176/D178)</f>
        <v>0.125</v>
      </c>
      <c r="F176" s="81">
        <v>0</v>
      </c>
      <c r="G176" s="34">
        <f>IF(F178=0, "-", F176/F178)</f>
        <v>0</v>
      </c>
      <c r="H176" s="65">
        <v>4</v>
      </c>
      <c r="I176" s="9">
        <f>IF(H178=0, "-", H176/H178)</f>
        <v>0.26666666666666666</v>
      </c>
      <c r="J176" s="8">
        <f>IF(D176=0, "-", IF((B176-D176)/D176&lt;10, (B176-D176)/D176, "&gt;999%"))</f>
        <v>-1</v>
      </c>
      <c r="K176" s="9">
        <f>IF(H176=0, "-", IF((F176-H176)/H176&lt;10, (F176-H176)/H176, "&gt;999%"))</f>
        <v>-1</v>
      </c>
    </row>
    <row r="177" spans="1:11" x14ac:dyDescent="0.2">
      <c r="A177" s="2"/>
      <c r="B177" s="68"/>
      <c r="C177" s="33"/>
      <c r="D177" s="68"/>
      <c r="E177" s="6"/>
      <c r="F177" s="82"/>
      <c r="G177" s="33"/>
      <c r="H177" s="68"/>
      <c r="I177" s="6"/>
      <c r="J177" s="5"/>
      <c r="K177" s="6"/>
    </row>
    <row r="178" spans="1:11" s="43" customFormat="1" x14ac:dyDescent="0.2">
      <c r="A178" s="162" t="s">
        <v>539</v>
      </c>
      <c r="B178" s="71">
        <f>SUM(B173:B177)</f>
        <v>5</v>
      </c>
      <c r="C178" s="40">
        <f>B178/10016</f>
        <v>4.9920127795527154E-4</v>
      </c>
      <c r="D178" s="71">
        <f>SUM(D173:D177)</f>
        <v>8</v>
      </c>
      <c r="E178" s="41">
        <f>D178/9514</f>
        <v>8.4086609207483713E-4</v>
      </c>
      <c r="F178" s="77">
        <f>SUM(F173:F177)</f>
        <v>15</v>
      </c>
      <c r="G178" s="42">
        <f>F178/26003</f>
        <v>5.7685651655578203E-4</v>
      </c>
      <c r="H178" s="71">
        <f>SUM(H173:H177)</f>
        <v>15</v>
      </c>
      <c r="I178" s="41">
        <f>H178/26289</f>
        <v>5.7058085130663012E-4</v>
      </c>
      <c r="J178" s="37">
        <f>IF(D178=0, "-", IF((B178-D178)/D178&lt;10, (B178-D178)/D178, "&gt;999%"))</f>
        <v>-0.375</v>
      </c>
      <c r="K178" s="38">
        <f>IF(H178=0, "-", IF((F178-H178)/H178&lt;10, (F178-H178)/H178, "&gt;999%"))</f>
        <v>0</v>
      </c>
    </row>
    <row r="179" spans="1:11" x14ac:dyDescent="0.2">
      <c r="B179" s="83"/>
      <c r="D179" s="83"/>
      <c r="F179" s="83"/>
      <c r="H179" s="83"/>
    </row>
    <row r="180" spans="1:11" s="43" customFormat="1" x14ac:dyDescent="0.2">
      <c r="A180" s="162" t="s">
        <v>538</v>
      </c>
      <c r="B180" s="71">
        <v>100</v>
      </c>
      <c r="C180" s="40">
        <f>B180/10016</f>
        <v>9.9840255591054309E-3</v>
      </c>
      <c r="D180" s="71">
        <v>81</v>
      </c>
      <c r="E180" s="41">
        <f>D180/9514</f>
        <v>8.5137691822577254E-3</v>
      </c>
      <c r="F180" s="77">
        <v>214</v>
      </c>
      <c r="G180" s="42">
        <f>F180/26003</f>
        <v>8.2298196361958228E-3</v>
      </c>
      <c r="H180" s="71">
        <v>185</v>
      </c>
      <c r="I180" s="41">
        <f>H180/26289</f>
        <v>7.0371638327817714E-3</v>
      </c>
      <c r="J180" s="37">
        <f>IF(D180=0, "-", IF((B180-D180)/D180&lt;10, (B180-D180)/D180, "&gt;999%"))</f>
        <v>0.23456790123456789</v>
      </c>
      <c r="K180" s="38">
        <f>IF(H180=0, "-", IF((F180-H180)/H180&lt;10, (F180-H180)/H180, "&gt;999%"))</f>
        <v>0.15675675675675677</v>
      </c>
    </row>
    <row r="181" spans="1:11" x14ac:dyDescent="0.2">
      <c r="B181" s="83"/>
      <c r="D181" s="83"/>
      <c r="F181" s="83"/>
      <c r="H181" s="83"/>
    </row>
    <row r="182" spans="1:11" ht="15.75" x14ac:dyDescent="0.25">
      <c r="A182" s="164" t="s">
        <v>114</v>
      </c>
      <c r="B182" s="196" t="s">
        <v>1</v>
      </c>
      <c r="C182" s="200"/>
      <c r="D182" s="200"/>
      <c r="E182" s="197"/>
      <c r="F182" s="196" t="s">
        <v>14</v>
      </c>
      <c r="G182" s="200"/>
      <c r="H182" s="200"/>
      <c r="I182" s="197"/>
      <c r="J182" s="196" t="s">
        <v>15</v>
      </c>
      <c r="K182" s="197"/>
    </row>
    <row r="183" spans="1:11" x14ac:dyDescent="0.2">
      <c r="A183" s="22"/>
      <c r="B183" s="196">
        <f>VALUE(RIGHT($B$2, 4))</f>
        <v>2022</v>
      </c>
      <c r="C183" s="197"/>
      <c r="D183" s="196">
        <f>B183-1</f>
        <v>2021</v>
      </c>
      <c r="E183" s="204"/>
      <c r="F183" s="196">
        <f>B183</f>
        <v>2022</v>
      </c>
      <c r="G183" s="204"/>
      <c r="H183" s="196">
        <f>D183</f>
        <v>2021</v>
      </c>
      <c r="I183" s="204"/>
      <c r="J183" s="140" t="s">
        <v>4</v>
      </c>
      <c r="K183" s="141" t="s">
        <v>2</v>
      </c>
    </row>
    <row r="184" spans="1:11" x14ac:dyDescent="0.2">
      <c r="A184" s="163" t="s">
        <v>144</v>
      </c>
      <c r="B184" s="61" t="s">
        <v>12</v>
      </c>
      <c r="C184" s="62" t="s">
        <v>13</v>
      </c>
      <c r="D184" s="61" t="s">
        <v>12</v>
      </c>
      <c r="E184" s="63" t="s">
        <v>13</v>
      </c>
      <c r="F184" s="62" t="s">
        <v>12</v>
      </c>
      <c r="G184" s="62" t="s">
        <v>13</v>
      </c>
      <c r="H184" s="61" t="s">
        <v>12</v>
      </c>
      <c r="I184" s="63" t="s">
        <v>13</v>
      </c>
      <c r="J184" s="61"/>
      <c r="K184" s="63"/>
    </row>
    <row r="185" spans="1:11" x14ac:dyDescent="0.2">
      <c r="A185" s="7" t="s">
        <v>290</v>
      </c>
      <c r="B185" s="65">
        <v>1</v>
      </c>
      <c r="C185" s="34">
        <f>IF(B194=0, "-", B185/B194)</f>
        <v>4.3478260869565216E-2</v>
      </c>
      <c r="D185" s="65">
        <v>4</v>
      </c>
      <c r="E185" s="9">
        <f>IF(D194=0, "-", D185/D194)</f>
        <v>9.3023255813953487E-2</v>
      </c>
      <c r="F185" s="81">
        <v>9</v>
      </c>
      <c r="G185" s="34">
        <f>IF(F194=0, "-", F185/F194)</f>
        <v>0.13846153846153847</v>
      </c>
      <c r="H185" s="65">
        <v>9</v>
      </c>
      <c r="I185" s="9">
        <f>IF(H194=0, "-", H185/H194)</f>
        <v>9.7826086956521743E-2</v>
      </c>
      <c r="J185" s="8">
        <f t="shared" ref="J185:J192" si="16">IF(D185=0, "-", IF((B185-D185)/D185&lt;10, (B185-D185)/D185, "&gt;999%"))</f>
        <v>-0.75</v>
      </c>
      <c r="K185" s="9">
        <f t="shared" ref="K185:K192" si="17">IF(H185=0, "-", IF((F185-H185)/H185&lt;10, (F185-H185)/H185, "&gt;999%"))</f>
        <v>0</v>
      </c>
    </row>
    <row r="186" spans="1:11" x14ac:dyDescent="0.2">
      <c r="A186" s="7" t="s">
        <v>291</v>
      </c>
      <c r="B186" s="65">
        <v>15</v>
      </c>
      <c r="C186" s="34">
        <f>IF(B194=0, "-", B186/B194)</f>
        <v>0.65217391304347827</v>
      </c>
      <c r="D186" s="65">
        <v>19</v>
      </c>
      <c r="E186" s="9">
        <f>IF(D194=0, "-", D186/D194)</f>
        <v>0.44186046511627908</v>
      </c>
      <c r="F186" s="81">
        <v>32</v>
      </c>
      <c r="G186" s="34">
        <f>IF(F194=0, "-", F186/F194)</f>
        <v>0.49230769230769234</v>
      </c>
      <c r="H186" s="65">
        <v>37</v>
      </c>
      <c r="I186" s="9">
        <f>IF(H194=0, "-", H186/H194)</f>
        <v>0.40217391304347827</v>
      </c>
      <c r="J186" s="8">
        <f t="shared" si="16"/>
        <v>-0.21052631578947367</v>
      </c>
      <c r="K186" s="9">
        <f t="shared" si="17"/>
        <v>-0.13513513513513514</v>
      </c>
    </row>
    <row r="187" spans="1:11" x14ac:dyDescent="0.2">
      <c r="A187" s="7" t="s">
        <v>292</v>
      </c>
      <c r="B187" s="65">
        <v>0</v>
      </c>
      <c r="C187" s="34">
        <f>IF(B194=0, "-", B187/B194)</f>
        <v>0</v>
      </c>
      <c r="D187" s="65">
        <v>7</v>
      </c>
      <c r="E187" s="9">
        <f>IF(D194=0, "-", D187/D194)</f>
        <v>0.16279069767441862</v>
      </c>
      <c r="F187" s="81">
        <v>0</v>
      </c>
      <c r="G187" s="34">
        <f>IF(F194=0, "-", F187/F194)</f>
        <v>0</v>
      </c>
      <c r="H187" s="65">
        <v>13</v>
      </c>
      <c r="I187" s="9">
        <f>IF(H194=0, "-", H187/H194)</f>
        <v>0.14130434782608695</v>
      </c>
      <c r="J187" s="8">
        <f t="shared" si="16"/>
        <v>-1</v>
      </c>
      <c r="K187" s="9">
        <f t="shared" si="17"/>
        <v>-1</v>
      </c>
    </row>
    <row r="188" spans="1:11" x14ac:dyDescent="0.2">
      <c r="A188" s="7" t="s">
        <v>293</v>
      </c>
      <c r="B188" s="65">
        <v>0</v>
      </c>
      <c r="C188" s="34">
        <f>IF(B194=0, "-", B188/B194)</f>
        <v>0</v>
      </c>
      <c r="D188" s="65">
        <v>4</v>
      </c>
      <c r="E188" s="9">
        <f>IF(D194=0, "-", D188/D194)</f>
        <v>9.3023255813953487E-2</v>
      </c>
      <c r="F188" s="81">
        <v>7</v>
      </c>
      <c r="G188" s="34">
        <f>IF(F194=0, "-", F188/F194)</f>
        <v>0.1076923076923077</v>
      </c>
      <c r="H188" s="65">
        <v>12</v>
      </c>
      <c r="I188" s="9">
        <f>IF(H194=0, "-", H188/H194)</f>
        <v>0.13043478260869565</v>
      </c>
      <c r="J188" s="8">
        <f t="shared" si="16"/>
        <v>-1</v>
      </c>
      <c r="K188" s="9">
        <f t="shared" si="17"/>
        <v>-0.41666666666666669</v>
      </c>
    </row>
    <row r="189" spans="1:11" x14ac:dyDescent="0.2">
      <c r="A189" s="7" t="s">
        <v>294</v>
      </c>
      <c r="B189" s="65">
        <v>2</v>
      </c>
      <c r="C189" s="34">
        <f>IF(B194=0, "-", B189/B194)</f>
        <v>8.6956521739130432E-2</v>
      </c>
      <c r="D189" s="65">
        <v>0</v>
      </c>
      <c r="E189" s="9">
        <f>IF(D194=0, "-", D189/D194)</f>
        <v>0</v>
      </c>
      <c r="F189" s="81">
        <v>5</v>
      </c>
      <c r="G189" s="34">
        <f>IF(F194=0, "-", F189/F194)</f>
        <v>7.6923076923076927E-2</v>
      </c>
      <c r="H189" s="65">
        <v>4</v>
      </c>
      <c r="I189" s="9">
        <f>IF(H194=0, "-", H189/H194)</f>
        <v>4.3478260869565216E-2</v>
      </c>
      <c r="J189" s="8" t="str">
        <f t="shared" si="16"/>
        <v>-</v>
      </c>
      <c r="K189" s="9">
        <f t="shared" si="17"/>
        <v>0.25</v>
      </c>
    </row>
    <row r="190" spans="1:11" x14ac:dyDescent="0.2">
      <c r="A190" s="7" t="s">
        <v>295</v>
      </c>
      <c r="B190" s="65">
        <v>0</v>
      </c>
      <c r="C190" s="34">
        <f>IF(B194=0, "-", B190/B194)</f>
        <v>0</v>
      </c>
      <c r="D190" s="65">
        <v>0</v>
      </c>
      <c r="E190" s="9">
        <f>IF(D194=0, "-", D190/D194)</f>
        <v>0</v>
      </c>
      <c r="F190" s="81">
        <v>1</v>
      </c>
      <c r="G190" s="34">
        <f>IF(F194=0, "-", F190/F194)</f>
        <v>1.5384615384615385E-2</v>
      </c>
      <c r="H190" s="65">
        <v>1</v>
      </c>
      <c r="I190" s="9">
        <f>IF(H194=0, "-", H190/H194)</f>
        <v>1.0869565217391304E-2</v>
      </c>
      <c r="J190" s="8" t="str">
        <f t="shared" si="16"/>
        <v>-</v>
      </c>
      <c r="K190" s="9">
        <f t="shared" si="17"/>
        <v>0</v>
      </c>
    </row>
    <row r="191" spans="1:11" x14ac:dyDescent="0.2">
      <c r="A191" s="7" t="s">
        <v>296</v>
      </c>
      <c r="B191" s="65">
        <v>5</v>
      </c>
      <c r="C191" s="34">
        <f>IF(B194=0, "-", B191/B194)</f>
        <v>0.21739130434782608</v>
      </c>
      <c r="D191" s="65">
        <v>5</v>
      </c>
      <c r="E191" s="9">
        <f>IF(D194=0, "-", D191/D194)</f>
        <v>0.11627906976744186</v>
      </c>
      <c r="F191" s="81">
        <v>11</v>
      </c>
      <c r="G191" s="34">
        <f>IF(F194=0, "-", F191/F194)</f>
        <v>0.16923076923076924</v>
      </c>
      <c r="H191" s="65">
        <v>8</v>
      </c>
      <c r="I191" s="9">
        <f>IF(H194=0, "-", H191/H194)</f>
        <v>8.6956521739130432E-2</v>
      </c>
      <c r="J191" s="8">
        <f t="shared" si="16"/>
        <v>0</v>
      </c>
      <c r="K191" s="9">
        <f t="shared" si="17"/>
        <v>0.375</v>
      </c>
    </row>
    <row r="192" spans="1:11" x14ac:dyDescent="0.2">
      <c r="A192" s="7" t="s">
        <v>297</v>
      </c>
      <c r="B192" s="65">
        <v>0</v>
      </c>
      <c r="C192" s="34">
        <f>IF(B194=0, "-", B192/B194)</f>
        <v>0</v>
      </c>
      <c r="D192" s="65">
        <v>4</v>
      </c>
      <c r="E192" s="9">
        <f>IF(D194=0, "-", D192/D194)</f>
        <v>9.3023255813953487E-2</v>
      </c>
      <c r="F192" s="81">
        <v>0</v>
      </c>
      <c r="G192" s="34">
        <f>IF(F194=0, "-", F192/F194)</f>
        <v>0</v>
      </c>
      <c r="H192" s="65">
        <v>8</v>
      </c>
      <c r="I192" s="9">
        <f>IF(H194=0, "-", H192/H194)</f>
        <v>8.6956521739130432E-2</v>
      </c>
      <c r="J192" s="8">
        <f t="shared" si="16"/>
        <v>-1</v>
      </c>
      <c r="K192" s="9">
        <f t="shared" si="17"/>
        <v>-1</v>
      </c>
    </row>
    <row r="193" spans="1:11" x14ac:dyDescent="0.2">
      <c r="A193" s="2"/>
      <c r="B193" s="68"/>
      <c r="C193" s="33"/>
      <c r="D193" s="68"/>
      <c r="E193" s="6"/>
      <c r="F193" s="82"/>
      <c r="G193" s="33"/>
      <c r="H193" s="68"/>
      <c r="I193" s="6"/>
      <c r="J193" s="5"/>
      <c r="K193" s="6"/>
    </row>
    <row r="194" spans="1:11" s="43" customFormat="1" x14ac:dyDescent="0.2">
      <c r="A194" s="162" t="s">
        <v>537</v>
      </c>
      <c r="B194" s="71">
        <f>SUM(B185:B193)</f>
        <v>23</v>
      </c>
      <c r="C194" s="40">
        <f>B194/10016</f>
        <v>2.2963258785942491E-3</v>
      </c>
      <c r="D194" s="71">
        <f>SUM(D185:D193)</f>
        <v>43</v>
      </c>
      <c r="E194" s="41">
        <f>D194/9514</f>
        <v>4.5196552449022495E-3</v>
      </c>
      <c r="F194" s="77">
        <f>SUM(F185:F193)</f>
        <v>65</v>
      </c>
      <c r="G194" s="42">
        <f>F194/26003</f>
        <v>2.4997115717417221E-3</v>
      </c>
      <c r="H194" s="71">
        <f>SUM(H185:H193)</f>
        <v>92</v>
      </c>
      <c r="I194" s="41">
        <f>H194/26289</f>
        <v>3.499562554680665E-3</v>
      </c>
      <c r="J194" s="37">
        <f>IF(D194=0, "-", IF((B194-D194)/D194&lt;10, (B194-D194)/D194, "&gt;999%"))</f>
        <v>-0.46511627906976744</v>
      </c>
      <c r="K194" s="38">
        <f>IF(H194=0, "-", IF((F194-H194)/H194&lt;10, (F194-H194)/H194, "&gt;999%"))</f>
        <v>-0.29347826086956524</v>
      </c>
    </row>
    <row r="195" spans="1:11" x14ac:dyDescent="0.2">
      <c r="B195" s="83"/>
      <c r="D195" s="83"/>
      <c r="F195" s="83"/>
      <c r="H195" s="83"/>
    </row>
    <row r="196" spans="1:11" x14ac:dyDescent="0.2">
      <c r="A196" s="163" t="s">
        <v>145</v>
      </c>
      <c r="B196" s="61" t="s">
        <v>12</v>
      </c>
      <c r="C196" s="62" t="s">
        <v>13</v>
      </c>
      <c r="D196" s="61" t="s">
        <v>12</v>
      </c>
      <c r="E196" s="63" t="s">
        <v>13</v>
      </c>
      <c r="F196" s="62" t="s">
        <v>12</v>
      </c>
      <c r="G196" s="62" t="s">
        <v>13</v>
      </c>
      <c r="H196" s="61" t="s">
        <v>12</v>
      </c>
      <c r="I196" s="63" t="s">
        <v>13</v>
      </c>
      <c r="J196" s="61"/>
      <c r="K196" s="63"/>
    </row>
    <row r="197" spans="1:11" x14ac:dyDescent="0.2">
      <c r="A197" s="7" t="s">
        <v>298</v>
      </c>
      <c r="B197" s="65">
        <v>1</v>
      </c>
      <c r="C197" s="34">
        <f>IF(B211=0, "-", B197/B211)</f>
        <v>6.25E-2</v>
      </c>
      <c r="D197" s="65">
        <v>1</v>
      </c>
      <c r="E197" s="9">
        <f>IF(D211=0, "-", D197/D211)</f>
        <v>4.7619047619047616E-2</v>
      </c>
      <c r="F197" s="81">
        <v>1</v>
      </c>
      <c r="G197" s="34">
        <f>IF(F211=0, "-", F197/F211)</f>
        <v>2.9411764705882353E-2</v>
      </c>
      <c r="H197" s="65">
        <v>2</v>
      </c>
      <c r="I197" s="9">
        <f>IF(H211=0, "-", H197/H211)</f>
        <v>3.5087719298245612E-2</v>
      </c>
      <c r="J197" s="8">
        <f t="shared" ref="J197:J209" si="18">IF(D197=0, "-", IF((B197-D197)/D197&lt;10, (B197-D197)/D197, "&gt;999%"))</f>
        <v>0</v>
      </c>
      <c r="K197" s="9">
        <f t="shared" ref="K197:K209" si="19">IF(H197=0, "-", IF((F197-H197)/H197&lt;10, (F197-H197)/H197, "&gt;999%"))</f>
        <v>-0.5</v>
      </c>
    </row>
    <row r="198" spans="1:11" x14ac:dyDescent="0.2">
      <c r="A198" s="7" t="s">
        <v>299</v>
      </c>
      <c r="B198" s="65">
        <v>0</v>
      </c>
      <c r="C198" s="34">
        <f>IF(B211=0, "-", B198/B211)</f>
        <v>0</v>
      </c>
      <c r="D198" s="65">
        <v>0</v>
      </c>
      <c r="E198" s="9">
        <f>IF(D211=0, "-", D198/D211)</f>
        <v>0</v>
      </c>
      <c r="F198" s="81">
        <v>0</v>
      </c>
      <c r="G198" s="34">
        <f>IF(F211=0, "-", F198/F211)</f>
        <v>0</v>
      </c>
      <c r="H198" s="65">
        <v>1</v>
      </c>
      <c r="I198" s="9">
        <f>IF(H211=0, "-", H198/H211)</f>
        <v>1.7543859649122806E-2</v>
      </c>
      <c r="J198" s="8" t="str">
        <f t="shared" si="18"/>
        <v>-</v>
      </c>
      <c r="K198" s="9">
        <f t="shared" si="19"/>
        <v>-1</v>
      </c>
    </row>
    <row r="199" spans="1:11" x14ac:dyDescent="0.2">
      <c r="A199" s="7" t="s">
        <v>300</v>
      </c>
      <c r="B199" s="65">
        <v>7</v>
      </c>
      <c r="C199" s="34">
        <f>IF(B211=0, "-", B199/B211)</f>
        <v>0.4375</v>
      </c>
      <c r="D199" s="65">
        <v>5</v>
      </c>
      <c r="E199" s="9">
        <f>IF(D211=0, "-", D199/D211)</f>
        <v>0.23809523809523808</v>
      </c>
      <c r="F199" s="81">
        <v>13</v>
      </c>
      <c r="G199" s="34">
        <f>IF(F211=0, "-", F199/F211)</f>
        <v>0.38235294117647056</v>
      </c>
      <c r="H199" s="65">
        <v>13</v>
      </c>
      <c r="I199" s="9">
        <f>IF(H211=0, "-", H199/H211)</f>
        <v>0.22807017543859648</v>
      </c>
      <c r="J199" s="8">
        <f t="shared" si="18"/>
        <v>0.4</v>
      </c>
      <c r="K199" s="9">
        <f t="shared" si="19"/>
        <v>0</v>
      </c>
    </row>
    <row r="200" spans="1:11" x14ac:dyDescent="0.2">
      <c r="A200" s="7" t="s">
        <v>301</v>
      </c>
      <c r="B200" s="65">
        <v>0</v>
      </c>
      <c r="C200" s="34">
        <f>IF(B211=0, "-", B200/B211)</f>
        <v>0</v>
      </c>
      <c r="D200" s="65">
        <v>1</v>
      </c>
      <c r="E200" s="9">
        <f>IF(D211=0, "-", D200/D211)</f>
        <v>4.7619047619047616E-2</v>
      </c>
      <c r="F200" s="81">
        <v>0</v>
      </c>
      <c r="G200" s="34">
        <f>IF(F211=0, "-", F200/F211)</f>
        <v>0</v>
      </c>
      <c r="H200" s="65">
        <v>2</v>
      </c>
      <c r="I200" s="9">
        <f>IF(H211=0, "-", H200/H211)</f>
        <v>3.5087719298245612E-2</v>
      </c>
      <c r="J200" s="8">
        <f t="shared" si="18"/>
        <v>-1</v>
      </c>
      <c r="K200" s="9">
        <f t="shared" si="19"/>
        <v>-1</v>
      </c>
    </row>
    <row r="201" spans="1:11" x14ac:dyDescent="0.2">
      <c r="A201" s="7" t="s">
        <v>302</v>
      </c>
      <c r="B201" s="65">
        <v>0</v>
      </c>
      <c r="C201" s="34">
        <f>IF(B211=0, "-", B201/B211)</f>
        <v>0</v>
      </c>
      <c r="D201" s="65">
        <v>0</v>
      </c>
      <c r="E201" s="9">
        <f>IF(D211=0, "-", D201/D211)</f>
        <v>0</v>
      </c>
      <c r="F201" s="81">
        <v>2</v>
      </c>
      <c r="G201" s="34">
        <f>IF(F211=0, "-", F201/F211)</f>
        <v>5.8823529411764705E-2</v>
      </c>
      <c r="H201" s="65">
        <v>0</v>
      </c>
      <c r="I201" s="9">
        <f>IF(H211=0, "-", H201/H211)</f>
        <v>0</v>
      </c>
      <c r="J201" s="8" t="str">
        <f t="shared" si="18"/>
        <v>-</v>
      </c>
      <c r="K201" s="9" t="str">
        <f t="shared" si="19"/>
        <v>-</v>
      </c>
    </row>
    <row r="202" spans="1:11" x14ac:dyDescent="0.2">
      <c r="A202" s="7" t="s">
        <v>303</v>
      </c>
      <c r="B202" s="65">
        <v>0</v>
      </c>
      <c r="C202" s="34">
        <f>IF(B211=0, "-", B202/B211)</f>
        <v>0</v>
      </c>
      <c r="D202" s="65">
        <v>0</v>
      </c>
      <c r="E202" s="9">
        <f>IF(D211=0, "-", D202/D211)</f>
        <v>0</v>
      </c>
      <c r="F202" s="81">
        <v>0</v>
      </c>
      <c r="G202" s="34">
        <f>IF(F211=0, "-", F202/F211)</f>
        <v>0</v>
      </c>
      <c r="H202" s="65">
        <v>1</v>
      </c>
      <c r="I202" s="9">
        <f>IF(H211=0, "-", H202/H211)</f>
        <v>1.7543859649122806E-2</v>
      </c>
      <c r="J202" s="8" t="str">
        <f t="shared" si="18"/>
        <v>-</v>
      </c>
      <c r="K202" s="9">
        <f t="shared" si="19"/>
        <v>-1</v>
      </c>
    </row>
    <row r="203" spans="1:11" x14ac:dyDescent="0.2">
      <c r="A203" s="7" t="s">
        <v>304</v>
      </c>
      <c r="B203" s="65">
        <v>0</v>
      </c>
      <c r="C203" s="34">
        <f>IF(B211=0, "-", B203/B211)</f>
        <v>0</v>
      </c>
      <c r="D203" s="65">
        <v>1</v>
      </c>
      <c r="E203" s="9">
        <f>IF(D211=0, "-", D203/D211)</f>
        <v>4.7619047619047616E-2</v>
      </c>
      <c r="F203" s="81">
        <v>0</v>
      </c>
      <c r="G203" s="34">
        <f>IF(F211=0, "-", F203/F211)</f>
        <v>0</v>
      </c>
      <c r="H203" s="65">
        <v>2</v>
      </c>
      <c r="I203" s="9">
        <f>IF(H211=0, "-", H203/H211)</f>
        <v>3.5087719298245612E-2</v>
      </c>
      <c r="J203" s="8">
        <f t="shared" si="18"/>
        <v>-1</v>
      </c>
      <c r="K203" s="9">
        <f t="shared" si="19"/>
        <v>-1</v>
      </c>
    </row>
    <row r="204" spans="1:11" x14ac:dyDescent="0.2">
      <c r="A204" s="7" t="s">
        <v>305</v>
      </c>
      <c r="B204" s="65">
        <v>4</v>
      </c>
      <c r="C204" s="34">
        <f>IF(B211=0, "-", B204/B211)</f>
        <v>0.25</v>
      </c>
      <c r="D204" s="65">
        <v>0</v>
      </c>
      <c r="E204" s="9">
        <f>IF(D211=0, "-", D204/D211)</f>
        <v>0</v>
      </c>
      <c r="F204" s="81">
        <v>4</v>
      </c>
      <c r="G204" s="34">
        <f>IF(F211=0, "-", F204/F211)</f>
        <v>0.11764705882352941</v>
      </c>
      <c r="H204" s="65">
        <v>1</v>
      </c>
      <c r="I204" s="9">
        <f>IF(H211=0, "-", H204/H211)</f>
        <v>1.7543859649122806E-2</v>
      </c>
      <c r="J204" s="8" t="str">
        <f t="shared" si="18"/>
        <v>-</v>
      </c>
      <c r="K204" s="9">
        <f t="shared" si="19"/>
        <v>3</v>
      </c>
    </row>
    <row r="205" spans="1:11" x14ac:dyDescent="0.2">
      <c r="A205" s="7" t="s">
        <v>306</v>
      </c>
      <c r="B205" s="65">
        <v>2</v>
      </c>
      <c r="C205" s="34">
        <f>IF(B211=0, "-", B205/B211)</f>
        <v>0.125</v>
      </c>
      <c r="D205" s="65">
        <v>8</v>
      </c>
      <c r="E205" s="9">
        <f>IF(D211=0, "-", D205/D211)</f>
        <v>0.38095238095238093</v>
      </c>
      <c r="F205" s="81">
        <v>3</v>
      </c>
      <c r="G205" s="34">
        <f>IF(F211=0, "-", F205/F211)</f>
        <v>8.8235294117647065E-2</v>
      </c>
      <c r="H205" s="65">
        <v>19</v>
      </c>
      <c r="I205" s="9">
        <f>IF(H211=0, "-", H205/H211)</f>
        <v>0.33333333333333331</v>
      </c>
      <c r="J205" s="8">
        <f t="shared" si="18"/>
        <v>-0.75</v>
      </c>
      <c r="K205" s="9">
        <f t="shared" si="19"/>
        <v>-0.84210526315789469</v>
      </c>
    </row>
    <row r="206" spans="1:11" x14ac:dyDescent="0.2">
      <c r="A206" s="7" t="s">
        <v>307</v>
      </c>
      <c r="B206" s="65">
        <v>0</v>
      </c>
      <c r="C206" s="34">
        <f>IF(B211=0, "-", B206/B211)</f>
        <v>0</v>
      </c>
      <c r="D206" s="65">
        <v>2</v>
      </c>
      <c r="E206" s="9">
        <f>IF(D211=0, "-", D206/D211)</f>
        <v>9.5238095238095233E-2</v>
      </c>
      <c r="F206" s="81">
        <v>5</v>
      </c>
      <c r="G206" s="34">
        <f>IF(F211=0, "-", F206/F211)</f>
        <v>0.14705882352941177</v>
      </c>
      <c r="H206" s="65">
        <v>5</v>
      </c>
      <c r="I206" s="9">
        <f>IF(H211=0, "-", H206/H211)</f>
        <v>8.771929824561403E-2</v>
      </c>
      <c r="J206" s="8">
        <f t="shared" si="18"/>
        <v>-1</v>
      </c>
      <c r="K206" s="9">
        <f t="shared" si="19"/>
        <v>0</v>
      </c>
    </row>
    <row r="207" spans="1:11" x14ac:dyDescent="0.2">
      <c r="A207" s="7" t="s">
        <v>308</v>
      </c>
      <c r="B207" s="65">
        <v>1</v>
      </c>
      <c r="C207" s="34">
        <f>IF(B211=0, "-", B207/B211)</f>
        <v>6.25E-2</v>
      </c>
      <c r="D207" s="65">
        <v>0</v>
      </c>
      <c r="E207" s="9">
        <f>IF(D211=0, "-", D207/D211)</f>
        <v>0</v>
      </c>
      <c r="F207" s="81">
        <v>2</v>
      </c>
      <c r="G207" s="34">
        <f>IF(F211=0, "-", F207/F211)</f>
        <v>5.8823529411764705E-2</v>
      </c>
      <c r="H207" s="65">
        <v>2</v>
      </c>
      <c r="I207" s="9">
        <f>IF(H211=0, "-", H207/H211)</f>
        <v>3.5087719298245612E-2</v>
      </c>
      <c r="J207" s="8" t="str">
        <f t="shared" si="18"/>
        <v>-</v>
      </c>
      <c r="K207" s="9">
        <f t="shared" si="19"/>
        <v>0</v>
      </c>
    </row>
    <row r="208" spans="1:11" x14ac:dyDescent="0.2">
      <c r="A208" s="7" t="s">
        <v>309</v>
      </c>
      <c r="B208" s="65">
        <v>0</v>
      </c>
      <c r="C208" s="34">
        <f>IF(B211=0, "-", B208/B211)</f>
        <v>0</v>
      </c>
      <c r="D208" s="65">
        <v>1</v>
      </c>
      <c r="E208" s="9">
        <f>IF(D211=0, "-", D208/D211)</f>
        <v>4.7619047619047616E-2</v>
      </c>
      <c r="F208" s="81">
        <v>2</v>
      </c>
      <c r="G208" s="34">
        <f>IF(F211=0, "-", F208/F211)</f>
        <v>5.8823529411764705E-2</v>
      </c>
      <c r="H208" s="65">
        <v>2</v>
      </c>
      <c r="I208" s="9">
        <f>IF(H211=0, "-", H208/H211)</f>
        <v>3.5087719298245612E-2</v>
      </c>
      <c r="J208" s="8">
        <f t="shared" si="18"/>
        <v>-1</v>
      </c>
      <c r="K208" s="9">
        <f t="shared" si="19"/>
        <v>0</v>
      </c>
    </row>
    <row r="209" spans="1:11" x14ac:dyDescent="0.2">
      <c r="A209" s="7" t="s">
        <v>310</v>
      </c>
      <c r="B209" s="65">
        <v>1</v>
      </c>
      <c r="C209" s="34">
        <f>IF(B211=0, "-", B209/B211)</f>
        <v>6.25E-2</v>
      </c>
      <c r="D209" s="65">
        <v>2</v>
      </c>
      <c r="E209" s="9">
        <f>IF(D211=0, "-", D209/D211)</f>
        <v>9.5238095238095233E-2</v>
      </c>
      <c r="F209" s="81">
        <v>2</v>
      </c>
      <c r="G209" s="34">
        <f>IF(F211=0, "-", F209/F211)</f>
        <v>5.8823529411764705E-2</v>
      </c>
      <c r="H209" s="65">
        <v>7</v>
      </c>
      <c r="I209" s="9">
        <f>IF(H211=0, "-", H209/H211)</f>
        <v>0.12280701754385964</v>
      </c>
      <c r="J209" s="8">
        <f t="shared" si="18"/>
        <v>-0.5</v>
      </c>
      <c r="K209" s="9">
        <f t="shared" si="19"/>
        <v>-0.7142857142857143</v>
      </c>
    </row>
    <row r="210" spans="1:11" x14ac:dyDescent="0.2">
      <c r="A210" s="2"/>
      <c r="B210" s="68"/>
      <c r="C210" s="33"/>
      <c r="D210" s="68"/>
      <c r="E210" s="6"/>
      <c r="F210" s="82"/>
      <c r="G210" s="33"/>
      <c r="H210" s="68"/>
      <c r="I210" s="6"/>
      <c r="J210" s="5"/>
      <c r="K210" s="6"/>
    </row>
    <row r="211" spans="1:11" s="43" customFormat="1" x14ac:dyDescent="0.2">
      <c r="A211" s="162" t="s">
        <v>536</v>
      </c>
      <c r="B211" s="71">
        <f>SUM(B197:B210)</f>
        <v>16</v>
      </c>
      <c r="C211" s="40">
        <f>B211/10016</f>
        <v>1.5974440894568689E-3</v>
      </c>
      <c r="D211" s="71">
        <f>SUM(D197:D210)</f>
        <v>21</v>
      </c>
      <c r="E211" s="41">
        <f>D211/9514</f>
        <v>2.2072734916964475E-3</v>
      </c>
      <c r="F211" s="77">
        <f>SUM(F197:F210)</f>
        <v>34</v>
      </c>
      <c r="G211" s="42">
        <f>F211/26003</f>
        <v>1.3075414375264393E-3</v>
      </c>
      <c r="H211" s="71">
        <f>SUM(H197:H210)</f>
        <v>57</v>
      </c>
      <c r="I211" s="41">
        <f>H211/26289</f>
        <v>2.1682072349651946E-3</v>
      </c>
      <c r="J211" s="37">
        <f>IF(D211=0, "-", IF((B211-D211)/D211&lt;10, (B211-D211)/D211, "&gt;999%"))</f>
        <v>-0.23809523809523808</v>
      </c>
      <c r="K211" s="38">
        <f>IF(H211=0, "-", IF((F211-H211)/H211&lt;10, (F211-H211)/H211, "&gt;999%"))</f>
        <v>-0.40350877192982454</v>
      </c>
    </row>
    <row r="212" spans="1:11" x14ac:dyDescent="0.2">
      <c r="B212" s="83"/>
      <c r="D212" s="83"/>
      <c r="F212" s="83"/>
      <c r="H212" s="83"/>
    </row>
    <row r="213" spans="1:11" x14ac:dyDescent="0.2">
      <c r="A213" s="163" t="s">
        <v>146</v>
      </c>
      <c r="B213" s="61" t="s">
        <v>12</v>
      </c>
      <c r="C213" s="62" t="s">
        <v>13</v>
      </c>
      <c r="D213" s="61" t="s">
        <v>12</v>
      </c>
      <c r="E213" s="63" t="s">
        <v>13</v>
      </c>
      <c r="F213" s="62" t="s">
        <v>12</v>
      </c>
      <c r="G213" s="62" t="s">
        <v>13</v>
      </c>
      <c r="H213" s="61" t="s">
        <v>12</v>
      </c>
      <c r="I213" s="63" t="s">
        <v>13</v>
      </c>
      <c r="J213" s="61"/>
      <c r="K213" s="63"/>
    </row>
    <row r="214" spans="1:11" x14ac:dyDescent="0.2">
      <c r="A214" s="7" t="s">
        <v>311</v>
      </c>
      <c r="B214" s="65">
        <v>2</v>
      </c>
      <c r="C214" s="34">
        <f>IF(B222=0, "-", B214/B222)</f>
        <v>0.18181818181818182</v>
      </c>
      <c r="D214" s="65">
        <v>1</v>
      </c>
      <c r="E214" s="9">
        <f>IF(D222=0, "-", D214/D222)</f>
        <v>0.2</v>
      </c>
      <c r="F214" s="81">
        <v>2</v>
      </c>
      <c r="G214" s="34">
        <f>IF(F222=0, "-", F214/F222)</f>
        <v>7.6923076923076927E-2</v>
      </c>
      <c r="H214" s="65">
        <v>1</v>
      </c>
      <c r="I214" s="9">
        <f>IF(H222=0, "-", H214/H222)</f>
        <v>4.5454545454545456E-2</v>
      </c>
      <c r="J214" s="8">
        <f t="shared" ref="J214:J220" si="20">IF(D214=0, "-", IF((B214-D214)/D214&lt;10, (B214-D214)/D214, "&gt;999%"))</f>
        <v>1</v>
      </c>
      <c r="K214" s="9">
        <f t="shared" ref="K214:K220" si="21">IF(H214=0, "-", IF((F214-H214)/H214&lt;10, (F214-H214)/H214, "&gt;999%"))</f>
        <v>1</v>
      </c>
    </row>
    <row r="215" spans="1:11" x14ac:dyDescent="0.2">
      <c r="A215" s="7" t="s">
        <v>312</v>
      </c>
      <c r="B215" s="65">
        <v>1</v>
      </c>
      <c r="C215" s="34">
        <f>IF(B222=0, "-", B215/B222)</f>
        <v>9.0909090909090912E-2</v>
      </c>
      <c r="D215" s="65">
        <v>1</v>
      </c>
      <c r="E215" s="9">
        <f>IF(D222=0, "-", D215/D222)</f>
        <v>0.2</v>
      </c>
      <c r="F215" s="81">
        <v>6</v>
      </c>
      <c r="G215" s="34">
        <f>IF(F222=0, "-", F215/F222)</f>
        <v>0.23076923076923078</v>
      </c>
      <c r="H215" s="65">
        <v>3</v>
      </c>
      <c r="I215" s="9">
        <f>IF(H222=0, "-", H215/H222)</f>
        <v>0.13636363636363635</v>
      </c>
      <c r="J215" s="8">
        <f t="shared" si="20"/>
        <v>0</v>
      </c>
      <c r="K215" s="9">
        <f t="shared" si="21"/>
        <v>1</v>
      </c>
    </row>
    <row r="216" spans="1:11" x14ac:dyDescent="0.2">
      <c r="A216" s="7" t="s">
        <v>313</v>
      </c>
      <c r="B216" s="65">
        <v>1</v>
      </c>
      <c r="C216" s="34">
        <f>IF(B222=0, "-", B216/B222)</f>
        <v>9.0909090909090912E-2</v>
      </c>
      <c r="D216" s="65">
        <v>0</v>
      </c>
      <c r="E216" s="9">
        <f>IF(D222=0, "-", D216/D222)</f>
        <v>0</v>
      </c>
      <c r="F216" s="81">
        <v>1</v>
      </c>
      <c r="G216" s="34">
        <f>IF(F222=0, "-", F216/F222)</f>
        <v>3.8461538461538464E-2</v>
      </c>
      <c r="H216" s="65">
        <v>0</v>
      </c>
      <c r="I216" s="9">
        <f>IF(H222=0, "-", H216/H222)</f>
        <v>0</v>
      </c>
      <c r="J216" s="8" t="str">
        <f t="shared" si="20"/>
        <v>-</v>
      </c>
      <c r="K216" s="9" t="str">
        <f t="shared" si="21"/>
        <v>-</v>
      </c>
    </row>
    <row r="217" spans="1:11" x14ac:dyDescent="0.2">
      <c r="A217" s="7" t="s">
        <v>314</v>
      </c>
      <c r="B217" s="65">
        <v>3</v>
      </c>
      <c r="C217" s="34">
        <f>IF(B222=0, "-", B217/B222)</f>
        <v>0.27272727272727271</v>
      </c>
      <c r="D217" s="65">
        <v>3</v>
      </c>
      <c r="E217" s="9">
        <f>IF(D222=0, "-", D217/D222)</f>
        <v>0.6</v>
      </c>
      <c r="F217" s="81">
        <v>7</v>
      </c>
      <c r="G217" s="34">
        <f>IF(F222=0, "-", F217/F222)</f>
        <v>0.26923076923076922</v>
      </c>
      <c r="H217" s="65">
        <v>8</v>
      </c>
      <c r="I217" s="9">
        <f>IF(H222=0, "-", H217/H222)</f>
        <v>0.36363636363636365</v>
      </c>
      <c r="J217" s="8">
        <f t="shared" si="20"/>
        <v>0</v>
      </c>
      <c r="K217" s="9">
        <f t="shared" si="21"/>
        <v>-0.125</v>
      </c>
    </row>
    <row r="218" spans="1:11" x14ac:dyDescent="0.2">
      <c r="A218" s="7" t="s">
        <v>315</v>
      </c>
      <c r="B218" s="65">
        <v>0</v>
      </c>
      <c r="C218" s="34">
        <f>IF(B222=0, "-", B218/B222)</f>
        <v>0</v>
      </c>
      <c r="D218" s="65">
        <v>0</v>
      </c>
      <c r="E218" s="9">
        <f>IF(D222=0, "-", D218/D222)</f>
        <v>0</v>
      </c>
      <c r="F218" s="81">
        <v>0</v>
      </c>
      <c r="G218" s="34">
        <f>IF(F222=0, "-", F218/F222)</f>
        <v>0</v>
      </c>
      <c r="H218" s="65">
        <v>1</v>
      </c>
      <c r="I218" s="9">
        <f>IF(H222=0, "-", H218/H222)</f>
        <v>4.5454545454545456E-2</v>
      </c>
      <c r="J218" s="8" t="str">
        <f t="shared" si="20"/>
        <v>-</v>
      </c>
      <c r="K218" s="9">
        <f t="shared" si="21"/>
        <v>-1</v>
      </c>
    </row>
    <row r="219" spans="1:11" x14ac:dyDescent="0.2">
      <c r="A219" s="7" t="s">
        <v>316</v>
      </c>
      <c r="B219" s="65">
        <v>2</v>
      </c>
      <c r="C219" s="34">
        <f>IF(B222=0, "-", B219/B222)</f>
        <v>0.18181818181818182</v>
      </c>
      <c r="D219" s="65">
        <v>0</v>
      </c>
      <c r="E219" s="9">
        <f>IF(D222=0, "-", D219/D222)</f>
        <v>0</v>
      </c>
      <c r="F219" s="81">
        <v>7</v>
      </c>
      <c r="G219" s="34">
        <f>IF(F222=0, "-", F219/F222)</f>
        <v>0.26923076923076922</v>
      </c>
      <c r="H219" s="65">
        <v>8</v>
      </c>
      <c r="I219" s="9">
        <f>IF(H222=0, "-", H219/H222)</f>
        <v>0.36363636363636365</v>
      </c>
      <c r="J219" s="8" t="str">
        <f t="shared" si="20"/>
        <v>-</v>
      </c>
      <c r="K219" s="9">
        <f t="shared" si="21"/>
        <v>-0.125</v>
      </c>
    </row>
    <row r="220" spans="1:11" x14ac:dyDescent="0.2">
      <c r="A220" s="7" t="s">
        <v>317</v>
      </c>
      <c r="B220" s="65">
        <v>2</v>
      </c>
      <c r="C220" s="34">
        <f>IF(B222=0, "-", B220/B222)</f>
        <v>0.18181818181818182</v>
      </c>
      <c r="D220" s="65">
        <v>0</v>
      </c>
      <c r="E220" s="9">
        <f>IF(D222=0, "-", D220/D222)</f>
        <v>0</v>
      </c>
      <c r="F220" s="81">
        <v>3</v>
      </c>
      <c r="G220" s="34">
        <f>IF(F222=0, "-", F220/F222)</f>
        <v>0.11538461538461539</v>
      </c>
      <c r="H220" s="65">
        <v>1</v>
      </c>
      <c r="I220" s="9">
        <f>IF(H222=0, "-", H220/H222)</f>
        <v>4.5454545454545456E-2</v>
      </c>
      <c r="J220" s="8" t="str">
        <f t="shared" si="20"/>
        <v>-</v>
      </c>
      <c r="K220" s="9">
        <f t="shared" si="21"/>
        <v>2</v>
      </c>
    </row>
    <row r="221" spans="1:11" x14ac:dyDescent="0.2">
      <c r="A221" s="2"/>
      <c r="B221" s="68"/>
      <c r="C221" s="33"/>
      <c r="D221" s="68"/>
      <c r="E221" s="6"/>
      <c r="F221" s="82"/>
      <c r="G221" s="33"/>
      <c r="H221" s="68"/>
      <c r="I221" s="6"/>
      <c r="J221" s="5"/>
      <c r="K221" s="6"/>
    </row>
    <row r="222" spans="1:11" s="43" customFormat="1" x14ac:dyDescent="0.2">
      <c r="A222" s="162" t="s">
        <v>535</v>
      </c>
      <c r="B222" s="71">
        <f>SUM(B214:B221)</f>
        <v>11</v>
      </c>
      <c r="C222" s="40">
        <f>B222/10016</f>
        <v>1.0982428115015974E-3</v>
      </c>
      <c r="D222" s="71">
        <f>SUM(D214:D221)</f>
        <v>5</v>
      </c>
      <c r="E222" s="41">
        <f>D222/9514</f>
        <v>5.2554130754677313E-4</v>
      </c>
      <c r="F222" s="77">
        <f>SUM(F214:F221)</f>
        <v>26</v>
      </c>
      <c r="G222" s="42">
        <f>F222/26003</f>
        <v>9.9988462869668882E-4</v>
      </c>
      <c r="H222" s="71">
        <f>SUM(H214:H221)</f>
        <v>22</v>
      </c>
      <c r="I222" s="41">
        <f>H222/26289</f>
        <v>8.3685191524972421E-4</v>
      </c>
      <c r="J222" s="37">
        <f>IF(D222=0, "-", IF((B222-D222)/D222&lt;10, (B222-D222)/D222, "&gt;999%"))</f>
        <v>1.2</v>
      </c>
      <c r="K222" s="38">
        <f>IF(H222=0, "-", IF((F222-H222)/H222&lt;10, (F222-H222)/H222, "&gt;999%"))</f>
        <v>0.18181818181818182</v>
      </c>
    </row>
    <row r="223" spans="1:11" x14ac:dyDescent="0.2">
      <c r="B223" s="83"/>
      <c r="D223" s="83"/>
      <c r="F223" s="83"/>
      <c r="H223" s="83"/>
    </row>
    <row r="224" spans="1:11" s="43" customFormat="1" x14ac:dyDescent="0.2">
      <c r="A224" s="162" t="s">
        <v>534</v>
      </c>
      <c r="B224" s="71">
        <v>50</v>
      </c>
      <c r="C224" s="40">
        <f>B224/10016</f>
        <v>4.9920127795527154E-3</v>
      </c>
      <c r="D224" s="71">
        <v>69</v>
      </c>
      <c r="E224" s="41">
        <f>D224/9514</f>
        <v>7.2524700441454698E-3</v>
      </c>
      <c r="F224" s="77">
        <v>125</v>
      </c>
      <c r="G224" s="42">
        <f>F224/26003</f>
        <v>4.8071376379648506E-3</v>
      </c>
      <c r="H224" s="71">
        <v>171</v>
      </c>
      <c r="I224" s="41">
        <f>H224/26289</f>
        <v>6.5046217048955841E-3</v>
      </c>
      <c r="J224" s="37">
        <f>IF(D224=0, "-", IF((B224-D224)/D224&lt;10, (B224-D224)/D224, "&gt;999%"))</f>
        <v>-0.27536231884057971</v>
      </c>
      <c r="K224" s="38">
        <f>IF(H224=0, "-", IF((F224-H224)/H224&lt;10, (F224-H224)/H224, "&gt;999%"))</f>
        <v>-0.26900584795321636</v>
      </c>
    </row>
    <row r="225" spans="1:11" x14ac:dyDescent="0.2">
      <c r="B225" s="83"/>
      <c r="D225" s="83"/>
      <c r="F225" s="83"/>
      <c r="H225" s="83"/>
    </row>
    <row r="226" spans="1:11" x14ac:dyDescent="0.2">
      <c r="A226" s="27" t="s">
        <v>532</v>
      </c>
      <c r="B226" s="71">
        <f>B230-B228</f>
        <v>1417</v>
      </c>
      <c r="C226" s="40">
        <f>B226/10016</f>
        <v>0.14147364217252395</v>
      </c>
      <c r="D226" s="71">
        <f>D230-D228</f>
        <v>1727</v>
      </c>
      <c r="E226" s="41">
        <f>D226/9514</f>
        <v>0.18152196762665546</v>
      </c>
      <c r="F226" s="77">
        <f>F230-F228</f>
        <v>3637</v>
      </c>
      <c r="G226" s="42">
        <f>F226/26003</f>
        <v>0.13986847671422528</v>
      </c>
      <c r="H226" s="71">
        <f>H230-H228</f>
        <v>4736</v>
      </c>
      <c r="I226" s="41">
        <f>H226/26289</f>
        <v>0.18015139411921335</v>
      </c>
      <c r="J226" s="37">
        <f>IF(D226=0, "-", IF((B226-D226)/D226&lt;10, (B226-D226)/D226, "&gt;999%"))</f>
        <v>-0.1795020266357846</v>
      </c>
      <c r="K226" s="38">
        <f>IF(H226=0, "-", IF((F226-H226)/H226&lt;10, (F226-H226)/H226, "&gt;999%"))</f>
        <v>-0.23205236486486486</v>
      </c>
    </row>
    <row r="227" spans="1:11" x14ac:dyDescent="0.2">
      <c r="A227" s="27"/>
      <c r="B227" s="71"/>
      <c r="C227" s="40"/>
      <c r="D227" s="71"/>
      <c r="E227" s="41"/>
      <c r="F227" s="77"/>
      <c r="G227" s="42"/>
      <c r="H227" s="71"/>
      <c r="I227" s="41"/>
      <c r="J227" s="37"/>
      <c r="K227" s="38"/>
    </row>
    <row r="228" spans="1:11" x14ac:dyDescent="0.2">
      <c r="A228" s="27" t="s">
        <v>533</v>
      </c>
      <c r="B228" s="71">
        <v>535</v>
      </c>
      <c r="C228" s="40">
        <f>B228/10016</f>
        <v>5.3414536741214061E-2</v>
      </c>
      <c r="D228" s="71">
        <v>244</v>
      </c>
      <c r="E228" s="41">
        <f>D228/9514</f>
        <v>2.564641580828253E-2</v>
      </c>
      <c r="F228" s="77">
        <v>755</v>
      </c>
      <c r="G228" s="42">
        <f>F228/26003</f>
        <v>2.9035111333307696E-2</v>
      </c>
      <c r="H228" s="71">
        <v>608</v>
      </c>
      <c r="I228" s="41">
        <f>H228/26289</f>
        <v>2.3127543839628742E-2</v>
      </c>
      <c r="J228" s="37">
        <f>IF(D228=0, "-", IF((B228-D228)/D228&lt;10, (B228-D228)/D228, "&gt;999%"))</f>
        <v>1.1926229508196722</v>
      </c>
      <c r="K228" s="38">
        <f>IF(H228=0, "-", IF((F228-H228)/H228&lt;10, (F228-H228)/H228, "&gt;999%"))</f>
        <v>0.24177631578947367</v>
      </c>
    </row>
    <row r="229" spans="1:11" x14ac:dyDescent="0.2">
      <c r="A229" s="27"/>
      <c r="B229" s="71"/>
      <c r="C229" s="40"/>
      <c r="D229" s="71"/>
      <c r="E229" s="41"/>
      <c r="F229" s="77"/>
      <c r="G229" s="42"/>
      <c r="H229" s="71"/>
      <c r="I229" s="41"/>
      <c r="J229" s="37"/>
      <c r="K229" s="38"/>
    </row>
    <row r="230" spans="1:11" x14ac:dyDescent="0.2">
      <c r="A230" s="27" t="s">
        <v>531</v>
      </c>
      <c r="B230" s="71">
        <v>1952</v>
      </c>
      <c r="C230" s="40">
        <f>B230/10016</f>
        <v>0.19488817891373802</v>
      </c>
      <c r="D230" s="71">
        <v>1971</v>
      </c>
      <c r="E230" s="41">
        <f>D230/9514</f>
        <v>0.20716838343493799</v>
      </c>
      <c r="F230" s="77">
        <v>4392</v>
      </c>
      <c r="G230" s="42">
        <f>F230/26003</f>
        <v>0.16890358804753297</v>
      </c>
      <c r="H230" s="71">
        <v>5344</v>
      </c>
      <c r="I230" s="41">
        <f>H230/26289</f>
        <v>0.20327893795884211</v>
      </c>
      <c r="J230" s="37">
        <f>IF(D230=0, "-", IF((B230-D230)/D230&lt;10, (B230-D230)/D230, "&gt;999%"))</f>
        <v>-9.6397767630644338E-3</v>
      </c>
      <c r="K230" s="38">
        <f>IF(H230=0, "-", IF((F230-H230)/H230&lt;10, (F230-H230)/H230, "&gt;999%"))</f>
        <v>-0.17814371257485029</v>
      </c>
    </row>
  </sheetData>
  <mergeCells count="58">
    <mergeCell ref="B1:K1"/>
    <mergeCell ref="B2:K2"/>
    <mergeCell ref="B182:E182"/>
    <mergeCell ref="F182:I182"/>
    <mergeCell ref="J182:K182"/>
    <mergeCell ref="B183:C183"/>
    <mergeCell ref="D183:E183"/>
    <mergeCell ref="F183:G183"/>
    <mergeCell ref="H183:I183"/>
    <mergeCell ref="B158:E158"/>
    <mergeCell ref="F158:I158"/>
    <mergeCell ref="J158:K158"/>
    <mergeCell ref="B159:C159"/>
    <mergeCell ref="D159:E159"/>
    <mergeCell ref="F159:G159"/>
    <mergeCell ref="H159:I159"/>
    <mergeCell ref="B139:E139"/>
    <mergeCell ref="F139:I139"/>
    <mergeCell ref="J139:K139"/>
    <mergeCell ref="B140:C140"/>
    <mergeCell ref="D140:E140"/>
    <mergeCell ref="F140:G140"/>
    <mergeCell ref="H140:I140"/>
    <mergeCell ref="B116:E116"/>
    <mergeCell ref="F116:I116"/>
    <mergeCell ref="J116:K116"/>
    <mergeCell ref="B117:C117"/>
    <mergeCell ref="D117:E117"/>
    <mergeCell ref="F117:G117"/>
    <mergeCell ref="H117:I117"/>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15" max="16383" man="1"/>
    <brk id="180" max="16383" man="1"/>
    <brk id="23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workbookViewId="0">
      <selection activeCell="M1" sqref="M1"/>
    </sheetView>
  </sheetViews>
  <sheetFormatPr defaultRowHeight="12.75" x14ac:dyDescent="0.2"/>
  <cols>
    <col min="1" max="1" width="19.140625" bestFit="1" customWidth="1"/>
    <col min="2" max="11" width="8.42578125" customWidth="1"/>
  </cols>
  <sheetData>
    <row r="1" spans="1:11" s="52" customFormat="1" ht="20.25" x14ac:dyDescent="0.3">
      <c r="A1" s="4" t="s">
        <v>10</v>
      </c>
      <c r="B1" s="198" t="s">
        <v>584</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IF(B46=0, "-", B7/B46)</f>
        <v>1.5368852459016393E-3</v>
      </c>
      <c r="D7" s="65">
        <v>1</v>
      </c>
      <c r="E7" s="21">
        <f>IF(D46=0, "-", D7/D46)</f>
        <v>5.0735667174023336E-4</v>
      </c>
      <c r="F7" s="81">
        <v>5</v>
      </c>
      <c r="G7" s="39">
        <f>IF(F46=0, "-", F7/F46)</f>
        <v>1.1384335154826959E-3</v>
      </c>
      <c r="H7" s="65">
        <v>4</v>
      </c>
      <c r="I7" s="21">
        <f>IF(H46=0, "-", H7/H46)</f>
        <v>7.4850299401197609E-4</v>
      </c>
      <c r="J7" s="20">
        <f t="shared" ref="J7:J44" si="0">IF(D7=0, "-", IF((B7-D7)/D7&lt;10, (B7-D7)/D7, "&gt;999%"))</f>
        <v>2</v>
      </c>
      <c r="K7" s="21">
        <f t="shared" ref="K7:K44" si="1">IF(H7=0, "-", IF((F7-H7)/H7&lt;10, (F7-H7)/H7, "&gt;999%"))</f>
        <v>0.25</v>
      </c>
    </row>
    <row r="8" spans="1:11" x14ac:dyDescent="0.2">
      <c r="A8" s="7" t="s">
        <v>32</v>
      </c>
      <c r="B8" s="65">
        <v>2</v>
      </c>
      <c r="C8" s="39">
        <f>IF(B46=0, "-", B8/B46)</f>
        <v>1.0245901639344263E-3</v>
      </c>
      <c r="D8" s="65">
        <v>1</v>
      </c>
      <c r="E8" s="21">
        <f>IF(D46=0, "-", D8/D46)</f>
        <v>5.0735667174023336E-4</v>
      </c>
      <c r="F8" s="81">
        <v>2</v>
      </c>
      <c r="G8" s="39">
        <f>IF(F46=0, "-", F8/F46)</f>
        <v>4.5537340619307832E-4</v>
      </c>
      <c r="H8" s="65">
        <v>1</v>
      </c>
      <c r="I8" s="21">
        <f>IF(H46=0, "-", H8/H46)</f>
        <v>1.8712574850299402E-4</v>
      </c>
      <c r="J8" s="20">
        <f t="shared" si="0"/>
        <v>1</v>
      </c>
      <c r="K8" s="21">
        <f t="shared" si="1"/>
        <v>1</v>
      </c>
    </row>
    <row r="9" spans="1:11" x14ac:dyDescent="0.2">
      <c r="A9" s="7" t="s">
        <v>33</v>
      </c>
      <c r="B9" s="65">
        <v>26</v>
      </c>
      <c r="C9" s="39">
        <f>IF(B46=0, "-", B9/B46)</f>
        <v>1.331967213114754E-2</v>
      </c>
      <c r="D9" s="65">
        <v>19</v>
      </c>
      <c r="E9" s="21">
        <f>IF(D46=0, "-", D9/D46)</f>
        <v>9.6397767630644338E-3</v>
      </c>
      <c r="F9" s="81">
        <v>34</v>
      </c>
      <c r="G9" s="39">
        <f>IF(F46=0, "-", F9/F46)</f>
        <v>7.7413479052823317E-3</v>
      </c>
      <c r="H9" s="65">
        <v>67</v>
      </c>
      <c r="I9" s="21">
        <f>IF(H46=0, "-", H9/H46)</f>
        <v>1.2537425149700599E-2</v>
      </c>
      <c r="J9" s="20">
        <f t="shared" si="0"/>
        <v>0.36842105263157893</v>
      </c>
      <c r="K9" s="21">
        <f t="shared" si="1"/>
        <v>-0.4925373134328358</v>
      </c>
    </row>
    <row r="10" spans="1:11" x14ac:dyDescent="0.2">
      <c r="A10" s="7" t="s">
        <v>34</v>
      </c>
      <c r="B10" s="65">
        <v>1</v>
      </c>
      <c r="C10" s="39">
        <f>IF(B46=0, "-", B10/B46)</f>
        <v>5.1229508196721314E-4</v>
      </c>
      <c r="D10" s="65">
        <v>1</v>
      </c>
      <c r="E10" s="21">
        <f>IF(D46=0, "-", D10/D46)</f>
        <v>5.0735667174023336E-4</v>
      </c>
      <c r="F10" s="81">
        <v>7</v>
      </c>
      <c r="G10" s="39">
        <f>IF(F46=0, "-", F10/F46)</f>
        <v>1.5938069216757742E-3</v>
      </c>
      <c r="H10" s="65">
        <v>3</v>
      </c>
      <c r="I10" s="21">
        <f>IF(H46=0, "-", H10/H46)</f>
        <v>5.6137724550898202E-4</v>
      </c>
      <c r="J10" s="20">
        <f t="shared" si="0"/>
        <v>0</v>
      </c>
      <c r="K10" s="21">
        <f t="shared" si="1"/>
        <v>1.3333333333333333</v>
      </c>
    </row>
    <row r="11" spans="1:11" x14ac:dyDescent="0.2">
      <c r="A11" s="7" t="s">
        <v>35</v>
      </c>
      <c r="B11" s="65">
        <v>35</v>
      </c>
      <c r="C11" s="39">
        <f>IF(B46=0, "-", B11/B46)</f>
        <v>1.7930327868852458E-2</v>
      </c>
      <c r="D11" s="65">
        <v>75</v>
      </c>
      <c r="E11" s="21">
        <f>IF(D46=0, "-", D11/D46)</f>
        <v>3.8051750380517502E-2</v>
      </c>
      <c r="F11" s="81">
        <v>81</v>
      </c>
      <c r="G11" s="39">
        <f>IF(F46=0, "-", F11/F46)</f>
        <v>1.8442622950819672E-2</v>
      </c>
      <c r="H11" s="65">
        <v>172</v>
      </c>
      <c r="I11" s="21">
        <f>IF(H46=0, "-", H11/H46)</f>
        <v>3.2185628742514967E-2</v>
      </c>
      <c r="J11" s="20">
        <f t="shared" si="0"/>
        <v>-0.53333333333333333</v>
      </c>
      <c r="K11" s="21">
        <f t="shared" si="1"/>
        <v>-0.52906976744186052</v>
      </c>
    </row>
    <row r="12" spans="1:11" x14ac:dyDescent="0.2">
      <c r="A12" s="7" t="s">
        <v>36</v>
      </c>
      <c r="B12" s="65">
        <v>0</v>
      </c>
      <c r="C12" s="39">
        <f>IF(B46=0, "-", B12/B46)</f>
        <v>0</v>
      </c>
      <c r="D12" s="65">
        <v>0</v>
      </c>
      <c r="E12" s="21">
        <f>IF(D46=0, "-", D12/D46)</f>
        <v>0</v>
      </c>
      <c r="F12" s="81">
        <v>2</v>
      </c>
      <c r="G12" s="39">
        <f>IF(F46=0, "-", F12/F46)</f>
        <v>4.5537340619307832E-4</v>
      </c>
      <c r="H12" s="65">
        <v>0</v>
      </c>
      <c r="I12" s="21">
        <f>IF(H46=0, "-", H12/H46)</f>
        <v>0</v>
      </c>
      <c r="J12" s="20" t="str">
        <f t="shared" si="0"/>
        <v>-</v>
      </c>
      <c r="K12" s="21" t="str">
        <f t="shared" si="1"/>
        <v>-</v>
      </c>
    </row>
    <row r="13" spans="1:11" x14ac:dyDescent="0.2">
      <c r="A13" s="7" t="s">
        <v>37</v>
      </c>
      <c r="B13" s="65">
        <v>5</v>
      </c>
      <c r="C13" s="39">
        <f>IF(B46=0, "-", B13/B46)</f>
        <v>2.5614754098360654E-3</v>
      </c>
      <c r="D13" s="65">
        <v>0</v>
      </c>
      <c r="E13" s="21">
        <f>IF(D46=0, "-", D13/D46)</f>
        <v>0</v>
      </c>
      <c r="F13" s="81">
        <v>5</v>
      </c>
      <c r="G13" s="39">
        <f>IF(F46=0, "-", F13/F46)</f>
        <v>1.1384335154826959E-3</v>
      </c>
      <c r="H13" s="65">
        <v>3</v>
      </c>
      <c r="I13" s="21">
        <f>IF(H46=0, "-", H13/H46)</f>
        <v>5.6137724550898202E-4</v>
      </c>
      <c r="J13" s="20" t="str">
        <f t="shared" si="0"/>
        <v>-</v>
      </c>
      <c r="K13" s="21">
        <f t="shared" si="1"/>
        <v>0.66666666666666663</v>
      </c>
    </row>
    <row r="14" spans="1:11" x14ac:dyDescent="0.2">
      <c r="A14" s="7" t="s">
        <v>38</v>
      </c>
      <c r="B14" s="65">
        <v>1</v>
      </c>
      <c r="C14" s="39">
        <f>IF(B46=0, "-", B14/B46)</f>
        <v>5.1229508196721314E-4</v>
      </c>
      <c r="D14" s="65">
        <v>1</v>
      </c>
      <c r="E14" s="21">
        <f>IF(D46=0, "-", D14/D46)</f>
        <v>5.0735667174023336E-4</v>
      </c>
      <c r="F14" s="81">
        <v>1</v>
      </c>
      <c r="G14" s="39">
        <f>IF(F46=0, "-", F14/F46)</f>
        <v>2.2768670309653916E-4</v>
      </c>
      <c r="H14" s="65">
        <v>1</v>
      </c>
      <c r="I14" s="21">
        <f>IF(H46=0, "-", H14/H46)</f>
        <v>1.8712574850299402E-4</v>
      </c>
      <c r="J14" s="20">
        <f t="shared" si="0"/>
        <v>0</v>
      </c>
      <c r="K14" s="21">
        <f t="shared" si="1"/>
        <v>0</v>
      </c>
    </row>
    <row r="15" spans="1:11" x14ac:dyDescent="0.2">
      <c r="A15" s="7" t="s">
        <v>41</v>
      </c>
      <c r="B15" s="65">
        <v>3</v>
      </c>
      <c r="C15" s="39">
        <f>IF(B46=0, "-", B15/B46)</f>
        <v>1.5368852459016393E-3</v>
      </c>
      <c r="D15" s="65">
        <v>3</v>
      </c>
      <c r="E15" s="21">
        <f>IF(D46=0, "-", D15/D46)</f>
        <v>1.5220700152207001E-3</v>
      </c>
      <c r="F15" s="81">
        <v>7</v>
      </c>
      <c r="G15" s="39">
        <f>IF(F46=0, "-", F15/F46)</f>
        <v>1.5938069216757742E-3</v>
      </c>
      <c r="H15" s="65">
        <v>8</v>
      </c>
      <c r="I15" s="21">
        <f>IF(H46=0, "-", H15/H46)</f>
        <v>1.4970059880239522E-3</v>
      </c>
      <c r="J15" s="20">
        <f t="shared" si="0"/>
        <v>0</v>
      </c>
      <c r="K15" s="21">
        <f t="shared" si="1"/>
        <v>-0.125</v>
      </c>
    </row>
    <row r="16" spans="1:11" x14ac:dyDescent="0.2">
      <c r="A16" s="7" t="s">
        <v>42</v>
      </c>
      <c r="B16" s="65">
        <v>4</v>
      </c>
      <c r="C16" s="39">
        <f>IF(B46=0, "-", B16/B46)</f>
        <v>2.0491803278688526E-3</v>
      </c>
      <c r="D16" s="65">
        <v>5</v>
      </c>
      <c r="E16" s="21">
        <f>IF(D46=0, "-", D16/D46)</f>
        <v>2.5367833587011668E-3</v>
      </c>
      <c r="F16" s="81">
        <v>11</v>
      </c>
      <c r="G16" s="39">
        <f>IF(F46=0, "-", F16/F46)</f>
        <v>2.5045537340619307E-3</v>
      </c>
      <c r="H16" s="65">
        <v>16</v>
      </c>
      <c r="I16" s="21">
        <f>IF(H46=0, "-", H16/H46)</f>
        <v>2.9940119760479044E-3</v>
      </c>
      <c r="J16" s="20">
        <f t="shared" si="0"/>
        <v>-0.2</v>
      </c>
      <c r="K16" s="21">
        <f t="shared" si="1"/>
        <v>-0.3125</v>
      </c>
    </row>
    <row r="17" spans="1:11" x14ac:dyDescent="0.2">
      <c r="A17" s="7" t="s">
        <v>44</v>
      </c>
      <c r="B17" s="65">
        <v>16</v>
      </c>
      <c r="C17" s="39">
        <f>IF(B46=0, "-", B17/B46)</f>
        <v>8.1967213114754103E-3</v>
      </c>
      <c r="D17" s="65">
        <v>35</v>
      </c>
      <c r="E17" s="21">
        <f>IF(D46=0, "-", D17/D46)</f>
        <v>1.7757483510908167E-2</v>
      </c>
      <c r="F17" s="81">
        <v>34</v>
      </c>
      <c r="G17" s="39">
        <f>IF(F46=0, "-", F17/F46)</f>
        <v>7.7413479052823317E-3</v>
      </c>
      <c r="H17" s="65">
        <v>78</v>
      </c>
      <c r="I17" s="21">
        <f>IF(H46=0, "-", H17/H46)</f>
        <v>1.4595808383233533E-2</v>
      </c>
      <c r="J17" s="20">
        <f t="shared" si="0"/>
        <v>-0.54285714285714282</v>
      </c>
      <c r="K17" s="21">
        <f t="shared" si="1"/>
        <v>-0.5641025641025641</v>
      </c>
    </row>
    <row r="18" spans="1:11" x14ac:dyDescent="0.2">
      <c r="A18" s="7" t="s">
        <v>47</v>
      </c>
      <c r="B18" s="65">
        <v>0</v>
      </c>
      <c r="C18" s="39">
        <f>IF(B46=0, "-", B18/B46)</f>
        <v>0</v>
      </c>
      <c r="D18" s="65">
        <v>1</v>
      </c>
      <c r="E18" s="21">
        <f>IF(D46=0, "-", D18/D46)</f>
        <v>5.0735667174023336E-4</v>
      </c>
      <c r="F18" s="81">
        <v>1</v>
      </c>
      <c r="G18" s="39">
        <f>IF(F46=0, "-", F18/F46)</f>
        <v>2.2768670309653916E-4</v>
      </c>
      <c r="H18" s="65">
        <v>1</v>
      </c>
      <c r="I18" s="21">
        <f>IF(H46=0, "-", H18/H46)</f>
        <v>1.8712574850299402E-4</v>
      </c>
      <c r="J18" s="20">
        <f t="shared" si="0"/>
        <v>-1</v>
      </c>
      <c r="K18" s="21">
        <f t="shared" si="1"/>
        <v>0</v>
      </c>
    </row>
    <row r="19" spans="1:11" x14ac:dyDescent="0.2">
      <c r="A19" s="7" t="s">
        <v>50</v>
      </c>
      <c r="B19" s="65">
        <v>14</v>
      </c>
      <c r="C19" s="39">
        <f>IF(B46=0, "-", B19/B46)</f>
        <v>7.1721311475409838E-3</v>
      </c>
      <c r="D19" s="65">
        <v>59</v>
      </c>
      <c r="E19" s="21">
        <f>IF(D46=0, "-", D19/D46)</f>
        <v>2.9934043632673768E-2</v>
      </c>
      <c r="F19" s="81">
        <v>52</v>
      </c>
      <c r="G19" s="39">
        <f>IF(F46=0, "-", F19/F46)</f>
        <v>1.1839708561020037E-2</v>
      </c>
      <c r="H19" s="65">
        <v>163</v>
      </c>
      <c r="I19" s="21">
        <f>IF(H46=0, "-", H19/H46)</f>
        <v>3.0501497005988025E-2</v>
      </c>
      <c r="J19" s="20">
        <f t="shared" si="0"/>
        <v>-0.76271186440677963</v>
      </c>
      <c r="K19" s="21">
        <f t="shared" si="1"/>
        <v>-0.68098159509202449</v>
      </c>
    </row>
    <row r="20" spans="1:11" x14ac:dyDescent="0.2">
      <c r="A20" s="7" t="s">
        <v>51</v>
      </c>
      <c r="B20" s="65">
        <v>281</v>
      </c>
      <c r="C20" s="39">
        <f>IF(B46=0, "-", B20/B46)</f>
        <v>0.14395491803278687</v>
      </c>
      <c r="D20" s="65">
        <v>357</v>
      </c>
      <c r="E20" s="21">
        <f>IF(D46=0, "-", D20/D46)</f>
        <v>0.18112633181126331</v>
      </c>
      <c r="F20" s="81">
        <v>618</v>
      </c>
      <c r="G20" s="39">
        <f>IF(F46=0, "-", F20/F46)</f>
        <v>0.14071038251366119</v>
      </c>
      <c r="H20" s="65">
        <v>769</v>
      </c>
      <c r="I20" s="21">
        <f>IF(H46=0, "-", H20/H46)</f>
        <v>0.14389970059880239</v>
      </c>
      <c r="J20" s="20">
        <f t="shared" si="0"/>
        <v>-0.21288515406162464</v>
      </c>
      <c r="K20" s="21">
        <f t="shared" si="1"/>
        <v>-0.19635890767230169</v>
      </c>
    </row>
    <row r="21" spans="1:11" x14ac:dyDescent="0.2">
      <c r="A21" s="7" t="s">
        <v>57</v>
      </c>
      <c r="B21" s="65">
        <v>0</v>
      </c>
      <c r="C21" s="39">
        <f>IF(B46=0, "-", B21/B46)</f>
        <v>0</v>
      </c>
      <c r="D21" s="65">
        <v>0</v>
      </c>
      <c r="E21" s="21">
        <f>IF(D46=0, "-", D21/D46)</f>
        <v>0</v>
      </c>
      <c r="F21" s="81">
        <v>3</v>
      </c>
      <c r="G21" s="39">
        <f>IF(F46=0, "-", F21/F46)</f>
        <v>6.8306010928961749E-4</v>
      </c>
      <c r="H21" s="65">
        <v>2</v>
      </c>
      <c r="I21" s="21">
        <f>IF(H46=0, "-", H21/H46)</f>
        <v>3.7425149700598805E-4</v>
      </c>
      <c r="J21" s="20" t="str">
        <f t="shared" si="0"/>
        <v>-</v>
      </c>
      <c r="K21" s="21">
        <f t="shared" si="1"/>
        <v>0.5</v>
      </c>
    </row>
    <row r="22" spans="1:11" x14ac:dyDescent="0.2">
      <c r="A22" s="7" t="s">
        <v>60</v>
      </c>
      <c r="B22" s="65">
        <v>273</v>
      </c>
      <c r="C22" s="39">
        <f>IF(B46=0, "-", B22/B46)</f>
        <v>0.13985655737704919</v>
      </c>
      <c r="D22" s="65">
        <v>308</v>
      </c>
      <c r="E22" s="21">
        <f>IF(D46=0, "-", D22/D46)</f>
        <v>0.15626585489599187</v>
      </c>
      <c r="F22" s="81">
        <v>701</v>
      </c>
      <c r="G22" s="39">
        <f>IF(F46=0, "-", F22/F46)</f>
        <v>0.15960837887067394</v>
      </c>
      <c r="H22" s="65">
        <v>1007</v>
      </c>
      <c r="I22" s="21">
        <f>IF(H46=0, "-", H22/H46)</f>
        <v>0.18843562874251496</v>
      </c>
      <c r="J22" s="20">
        <f t="shared" si="0"/>
        <v>-0.11363636363636363</v>
      </c>
      <c r="K22" s="21">
        <f t="shared" si="1"/>
        <v>-0.30387288977159882</v>
      </c>
    </row>
    <row r="23" spans="1:11" x14ac:dyDescent="0.2">
      <c r="A23" s="7" t="s">
        <v>63</v>
      </c>
      <c r="B23" s="65">
        <v>1</v>
      </c>
      <c r="C23" s="39">
        <f>IF(B46=0, "-", B23/B46)</f>
        <v>5.1229508196721314E-4</v>
      </c>
      <c r="D23" s="65">
        <v>3</v>
      </c>
      <c r="E23" s="21">
        <f>IF(D46=0, "-", D23/D46)</f>
        <v>1.5220700152207001E-3</v>
      </c>
      <c r="F23" s="81">
        <v>8</v>
      </c>
      <c r="G23" s="39">
        <f>IF(F46=0, "-", F23/F46)</f>
        <v>1.8214936247723133E-3</v>
      </c>
      <c r="H23" s="65">
        <v>8</v>
      </c>
      <c r="I23" s="21">
        <f>IF(H46=0, "-", H23/H46)</f>
        <v>1.4970059880239522E-3</v>
      </c>
      <c r="J23" s="20">
        <f t="shared" si="0"/>
        <v>-0.66666666666666663</v>
      </c>
      <c r="K23" s="21">
        <f t="shared" si="1"/>
        <v>0</v>
      </c>
    </row>
    <row r="24" spans="1:11" x14ac:dyDescent="0.2">
      <c r="A24" s="7" t="s">
        <v>64</v>
      </c>
      <c r="B24" s="65">
        <v>11</v>
      </c>
      <c r="C24" s="39">
        <f>IF(B46=0, "-", B24/B46)</f>
        <v>5.6352459016393444E-3</v>
      </c>
      <c r="D24" s="65">
        <v>18</v>
      </c>
      <c r="E24" s="21">
        <f>IF(D46=0, "-", D24/D46)</f>
        <v>9.1324200913242004E-3</v>
      </c>
      <c r="F24" s="81">
        <v>30</v>
      </c>
      <c r="G24" s="39">
        <f>IF(F46=0, "-", F24/F46)</f>
        <v>6.8306010928961746E-3</v>
      </c>
      <c r="H24" s="65">
        <v>47</v>
      </c>
      <c r="I24" s="21">
        <f>IF(H46=0, "-", H24/H46)</f>
        <v>8.7949101796407185E-3</v>
      </c>
      <c r="J24" s="20">
        <f t="shared" si="0"/>
        <v>-0.3888888888888889</v>
      </c>
      <c r="K24" s="21">
        <f t="shared" si="1"/>
        <v>-0.36170212765957449</v>
      </c>
    </row>
    <row r="25" spans="1:11" x14ac:dyDescent="0.2">
      <c r="A25" s="7" t="s">
        <v>65</v>
      </c>
      <c r="B25" s="65">
        <v>4</v>
      </c>
      <c r="C25" s="39">
        <f>IF(B46=0, "-", B25/B46)</f>
        <v>2.0491803278688526E-3</v>
      </c>
      <c r="D25" s="65">
        <v>0</v>
      </c>
      <c r="E25" s="21">
        <f>IF(D46=0, "-", D25/D46)</f>
        <v>0</v>
      </c>
      <c r="F25" s="81">
        <v>4</v>
      </c>
      <c r="G25" s="39">
        <f>IF(F46=0, "-", F25/F46)</f>
        <v>9.1074681238615665E-4</v>
      </c>
      <c r="H25" s="65">
        <v>1</v>
      </c>
      <c r="I25" s="21">
        <f>IF(H46=0, "-", H25/H46)</f>
        <v>1.8712574850299402E-4</v>
      </c>
      <c r="J25" s="20" t="str">
        <f t="shared" si="0"/>
        <v>-</v>
      </c>
      <c r="K25" s="21">
        <f t="shared" si="1"/>
        <v>3</v>
      </c>
    </row>
    <row r="26" spans="1:11" x14ac:dyDescent="0.2">
      <c r="A26" s="7" t="s">
        <v>68</v>
      </c>
      <c r="B26" s="65">
        <v>1</v>
      </c>
      <c r="C26" s="39">
        <f>IF(B46=0, "-", B26/B46)</f>
        <v>5.1229508196721314E-4</v>
      </c>
      <c r="D26" s="65">
        <v>3</v>
      </c>
      <c r="E26" s="21">
        <f>IF(D46=0, "-", D26/D46)</f>
        <v>1.5220700152207001E-3</v>
      </c>
      <c r="F26" s="81">
        <v>3</v>
      </c>
      <c r="G26" s="39">
        <f>IF(F46=0, "-", F26/F46)</f>
        <v>6.8306010928961749E-4</v>
      </c>
      <c r="H26" s="65">
        <v>5</v>
      </c>
      <c r="I26" s="21">
        <f>IF(H46=0, "-", H26/H46)</f>
        <v>9.3562874251497006E-4</v>
      </c>
      <c r="J26" s="20">
        <f t="shared" si="0"/>
        <v>-0.66666666666666663</v>
      </c>
      <c r="K26" s="21">
        <f t="shared" si="1"/>
        <v>-0.4</v>
      </c>
    </row>
    <row r="27" spans="1:11" x14ac:dyDescent="0.2">
      <c r="A27" s="7" t="s">
        <v>69</v>
      </c>
      <c r="B27" s="65">
        <v>75</v>
      </c>
      <c r="C27" s="39">
        <f>IF(B46=0, "-", B27/B46)</f>
        <v>3.8422131147540985E-2</v>
      </c>
      <c r="D27" s="65">
        <v>163</v>
      </c>
      <c r="E27" s="21">
        <f>IF(D46=0, "-", D27/D46)</f>
        <v>8.2699137493658037E-2</v>
      </c>
      <c r="F27" s="81">
        <v>319</v>
      </c>
      <c r="G27" s="39">
        <f>IF(F46=0, "-", F27/F46)</f>
        <v>7.2632058287795995E-2</v>
      </c>
      <c r="H27" s="65">
        <v>441</v>
      </c>
      <c r="I27" s="21">
        <f>IF(H46=0, "-", H27/H46)</f>
        <v>8.2522455089820354E-2</v>
      </c>
      <c r="J27" s="20">
        <f t="shared" si="0"/>
        <v>-0.53987730061349692</v>
      </c>
      <c r="K27" s="21">
        <f t="shared" si="1"/>
        <v>-0.27664399092970521</v>
      </c>
    </row>
    <row r="28" spans="1:11" x14ac:dyDescent="0.2">
      <c r="A28" s="7" t="s">
        <v>70</v>
      </c>
      <c r="B28" s="65">
        <v>34</v>
      </c>
      <c r="C28" s="39">
        <f>IF(B46=0, "-", B28/B46)</f>
        <v>1.7418032786885244E-2</v>
      </c>
      <c r="D28" s="65">
        <v>86</v>
      </c>
      <c r="E28" s="21">
        <f>IF(D46=0, "-", D28/D46)</f>
        <v>4.3632673769660069E-2</v>
      </c>
      <c r="F28" s="81">
        <v>98</v>
      </c>
      <c r="G28" s="39">
        <f>IF(F46=0, "-", F28/F46)</f>
        <v>2.2313296903460837E-2</v>
      </c>
      <c r="H28" s="65">
        <v>209</v>
      </c>
      <c r="I28" s="21">
        <f>IF(H46=0, "-", H28/H46)</f>
        <v>3.9109281437125748E-2</v>
      </c>
      <c r="J28" s="20">
        <f t="shared" si="0"/>
        <v>-0.60465116279069764</v>
      </c>
      <c r="K28" s="21">
        <f t="shared" si="1"/>
        <v>-0.53110047846889952</v>
      </c>
    </row>
    <row r="29" spans="1:11" x14ac:dyDescent="0.2">
      <c r="A29" s="7" t="s">
        <v>72</v>
      </c>
      <c r="B29" s="65">
        <v>1</v>
      </c>
      <c r="C29" s="39">
        <f>IF(B46=0, "-", B29/B46)</f>
        <v>5.1229508196721314E-4</v>
      </c>
      <c r="D29" s="65">
        <v>6</v>
      </c>
      <c r="E29" s="21">
        <f>IF(D46=0, "-", D29/D46)</f>
        <v>3.0441400304414001E-3</v>
      </c>
      <c r="F29" s="81">
        <v>7</v>
      </c>
      <c r="G29" s="39">
        <f>IF(F46=0, "-", F29/F46)</f>
        <v>1.5938069216757742E-3</v>
      </c>
      <c r="H29" s="65">
        <v>10</v>
      </c>
      <c r="I29" s="21">
        <f>IF(H46=0, "-", H29/H46)</f>
        <v>1.8712574850299401E-3</v>
      </c>
      <c r="J29" s="20">
        <f t="shared" si="0"/>
        <v>-0.83333333333333337</v>
      </c>
      <c r="K29" s="21">
        <f t="shared" si="1"/>
        <v>-0.3</v>
      </c>
    </row>
    <row r="30" spans="1:11" x14ac:dyDescent="0.2">
      <c r="A30" s="7" t="s">
        <v>73</v>
      </c>
      <c r="B30" s="65">
        <v>140</v>
      </c>
      <c r="C30" s="39">
        <f>IF(B46=0, "-", B30/B46)</f>
        <v>7.1721311475409832E-2</v>
      </c>
      <c r="D30" s="65">
        <v>170</v>
      </c>
      <c r="E30" s="21">
        <f>IF(D46=0, "-", D30/D46)</f>
        <v>8.6250634195839671E-2</v>
      </c>
      <c r="F30" s="81">
        <v>372</v>
      </c>
      <c r="G30" s="39">
        <f>IF(F46=0, "-", F30/F46)</f>
        <v>8.4699453551912565E-2</v>
      </c>
      <c r="H30" s="65">
        <v>445</v>
      </c>
      <c r="I30" s="21">
        <f>IF(H46=0, "-", H30/H46)</f>
        <v>8.3270958083832336E-2</v>
      </c>
      <c r="J30" s="20">
        <f t="shared" si="0"/>
        <v>-0.17647058823529413</v>
      </c>
      <c r="K30" s="21">
        <f t="shared" si="1"/>
        <v>-0.16404494382022472</v>
      </c>
    </row>
    <row r="31" spans="1:11" x14ac:dyDescent="0.2">
      <c r="A31" s="7" t="s">
        <v>74</v>
      </c>
      <c r="B31" s="65">
        <v>11</v>
      </c>
      <c r="C31" s="39">
        <f>IF(B46=0, "-", B31/B46)</f>
        <v>5.6352459016393444E-3</v>
      </c>
      <c r="D31" s="65">
        <v>4</v>
      </c>
      <c r="E31" s="21">
        <f>IF(D46=0, "-", D31/D46)</f>
        <v>2.0294266869609334E-3</v>
      </c>
      <c r="F31" s="81">
        <v>41</v>
      </c>
      <c r="G31" s="39">
        <f>IF(F46=0, "-", F31/F46)</f>
        <v>9.3351548269581062E-3</v>
      </c>
      <c r="H31" s="65">
        <v>33</v>
      </c>
      <c r="I31" s="21">
        <f>IF(H46=0, "-", H31/H46)</f>
        <v>6.1751497005988025E-3</v>
      </c>
      <c r="J31" s="20">
        <f t="shared" si="0"/>
        <v>1.75</v>
      </c>
      <c r="K31" s="21">
        <f t="shared" si="1"/>
        <v>0.24242424242424243</v>
      </c>
    </row>
    <row r="32" spans="1:11" x14ac:dyDescent="0.2">
      <c r="A32" s="7" t="s">
        <v>75</v>
      </c>
      <c r="B32" s="65">
        <v>12</v>
      </c>
      <c r="C32" s="39">
        <f>IF(B46=0, "-", B32/B46)</f>
        <v>6.1475409836065573E-3</v>
      </c>
      <c r="D32" s="65">
        <v>11</v>
      </c>
      <c r="E32" s="21">
        <f>IF(D46=0, "-", D32/D46)</f>
        <v>5.5809233891425669E-3</v>
      </c>
      <c r="F32" s="81">
        <v>58</v>
      </c>
      <c r="G32" s="39">
        <f>IF(F46=0, "-", F32/F46)</f>
        <v>1.3205828779599272E-2</v>
      </c>
      <c r="H32" s="65">
        <v>19</v>
      </c>
      <c r="I32" s="21">
        <f>IF(H46=0, "-", H32/H46)</f>
        <v>3.5553892215568861E-3</v>
      </c>
      <c r="J32" s="20">
        <f t="shared" si="0"/>
        <v>9.0909090909090912E-2</v>
      </c>
      <c r="K32" s="21">
        <f t="shared" si="1"/>
        <v>2.0526315789473686</v>
      </c>
    </row>
    <row r="33" spans="1:11" x14ac:dyDescent="0.2">
      <c r="A33" s="7" t="s">
        <v>76</v>
      </c>
      <c r="B33" s="65">
        <v>3</v>
      </c>
      <c r="C33" s="39">
        <f>IF(B46=0, "-", B33/B46)</f>
        <v>1.5368852459016393E-3</v>
      </c>
      <c r="D33" s="65">
        <v>3</v>
      </c>
      <c r="E33" s="21">
        <f>IF(D46=0, "-", D33/D46)</f>
        <v>1.5220700152207001E-3</v>
      </c>
      <c r="F33" s="81">
        <v>10</v>
      </c>
      <c r="G33" s="39">
        <f>IF(F46=0, "-", F33/F46)</f>
        <v>2.2768670309653918E-3</v>
      </c>
      <c r="H33" s="65">
        <v>10</v>
      </c>
      <c r="I33" s="21">
        <f>IF(H46=0, "-", H33/H46)</f>
        <v>1.8712574850299401E-3</v>
      </c>
      <c r="J33" s="20">
        <f t="shared" si="0"/>
        <v>0</v>
      </c>
      <c r="K33" s="21">
        <f t="shared" si="1"/>
        <v>0</v>
      </c>
    </row>
    <row r="34" spans="1:11" x14ac:dyDescent="0.2">
      <c r="A34" s="7" t="s">
        <v>77</v>
      </c>
      <c r="B34" s="65">
        <v>1</v>
      </c>
      <c r="C34" s="39">
        <f>IF(B46=0, "-", B34/B46)</f>
        <v>5.1229508196721314E-4</v>
      </c>
      <c r="D34" s="65">
        <v>0</v>
      </c>
      <c r="E34" s="21">
        <f>IF(D46=0, "-", D34/D46)</f>
        <v>0</v>
      </c>
      <c r="F34" s="81">
        <v>4</v>
      </c>
      <c r="G34" s="39">
        <f>IF(F46=0, "-", F34/F46)</f>
        <v>9.1074681238615665E-4</v>
      </c>
      <c r="H34" s="65">
        <v>0</v>
      </c>
      <c r="I34" s="21">
        <f>IF(H46=0, "-", H34/H46)</f>
        <v>0</v>
      </c>
      <c r="J34" s="20" t="str">
        <f t="shared" si="0"/>
        <v>-</v>
      </c>
      <c r="K34" s="21" t="str">
        <f t="shared" si="1"/>
        <v>-</v>
      </c>
    </row>
    <row r="35" spans="1:11" x14ac:dyDescent="0.2">
      <c r="A35" s="7" t="s">
        <v>78</v>
      </c>
      <c r="B35" s="65">
        <v>10</v>
      </c>
      <c r="C35" s="39">
        <f>IF(B46=0, "-", B35/B46)</f>
        <v>5.1229508196721308E-3</v>
      </c>
      <c r="D35" s="65">
        <v>21</v>
      </c>
      <c r="E35" s="21">
        <f>IF(D46=0, "-", D35/D46)</f>
        <v>1.06544901065449E-2</v>
      </c>
      <c r="F35" s="81">
        <v>29</v>
      </c>
      <c r="G35" s="39">
        <f>IF(F46=0, "-", F35/F46)</f>
        <v>6.6029143897996358E-3</v>
      </c>
      <c r="H35" s="65">
        <v>35</v>
      </c>
      <c r="I35" s="21">
        <f>IF(H46=0, "-", H35/H46)</f>
        <v>6.54940119760479E-3</v>
      </c>
      <c r="J35" s="20">
        <f t="shared" si="0"/>
        <v>-0.52380952380952384</v>
      </c>
      <c r="K35" s="21">
        <f t="shared" si="1"/>
        <v>-0.17142857142857143</v>
      </c>
    </row>
    <row r="36" spans="1:11" x14ac:dyDescent="0.2">
      <c r="A36" s="7" t="s">
        <v>80</v>
      </c>
      <c r="B36" s="65">
        <v>1</v>
      </c>
      <c r="C36" s="39">
        <f>IF(B46=0, "-", B36/B46)</f>
        <v>5.1229508196721314E-4</v>
      </c>
      <c r="D36" s="65">
        <v>0</v>
      </c>
      <c r="E36" s="21">
        <f>IF(D46=0, "-", D36/D46)</f>
        <v>0</v>
      </c>
      <c r="F36" s="81">
        <v>2</v>
      </c>
      <c r="G36" s="39">
        <f>IF(F46=0, "-", F36/F46)</f>
        <v>4.5537340619307832E-4</v>
      </c>
      <c r="H36" s="65">
        <v>1</v>
      </c>
      <c r="I36" s="21">
        <f>IF(H46=0, "-", H36/H46)</f>
        <v>1.8712574850299402E-4</v>
      </c>
      <c r="J36" s="20" t="str">
        <f t="shared" si="0"/>
        <v>-</v>
      </c>
      <c r="K36" s="21">
        <f t="shared" si="1"/>
        <v>1</v>
      </c>
    </row>
    <row r="37" spans="1:11" x14ac:dyDescent="0.2">
      <c r="A37" s="7" t="s">
        <v>81</v>
      </c>
      <c r="B37" s="65">
        <v>3</v>
      </c>
      <c r="C37" s="39">
        <f>IF(B46=0, "-", B37/B46)</f>
        <v>1.5368852459016393E-3</v>
      </c>
      <c r="D37" s="65">
        <v>0</v>
      </c>
      <c r="E37" s="21">
        <f>IF(D46=0, "-", D37/D46)</f>
        <v>0</v>
      </c>
      <c r="F37" s="81">
        <v>4</v>
      </c>
      <c r="G37" s="39">
        <f>IF(F46=0, "-", F37/F46)</f>
        <v>9.1074681238615665E-4</v>
      </c>
      <c r="H37" s="65">
        <v>2</v>
      </c>
      <c r="I37" s="21">
        <f>IF(H46=0, "-", H37/H46)</f>
        <v>3.7425149700598805E-4</v>
      </c>
      <c r="J37" s="20" t="str">
        <f t="shared" si="0"/>
        <v>-</v>
      </c>
      <c r="K37" s="21">
        <f t="shared" si="1"/>
        <v>1</v>
      </c>
    </row>
    <row r="38" spans="1:11" x14ac:dyDescent="0.2">
      <c r="A38" s="7" t="s">
        <v>83</v>
      </c>
      <c r="B38" s="65">
        <v>18</v>
      </c>
      <c r="C38" s="39">
        <f>IF(B46=0, "-", B38/B46)</f>
        <v>9.2213114754098359E-3</v>
      </c>
      <c r="D38" s="65">
        <v>17</v>
      </c>
      <c r="E38" s="21">
        <f>IF(D46=0, "-", D38/D46)</f>
        <v>8.6250634195839671E-3</v>
      </c>
      <c r="F38" s="81">
        <v>42</v>
      </c>
      <c r="G38" s="39">
        <f>IF(F46=0, "-", F38/F46)</f>
        <v>9.562841530054645E-3</v>
      </c>
      <c r="H38" s="65">
        <v>53</v>
      </c>
      <c r="I38" s="21">
        <f>IF(H46=0, "-", H38/H46)</f>
        <v>9.9176646706586827E-3</v>
      </c>
      <c r="J38" s="20">
        <f t="shared" si="0"/>
        <v>5.8823529411764705E-2</v>
      </c>
      <c r="K38" s="21">
        <f t="shared" si="1"/>
        <v>-0.20754716981132076</v>
      </c>
    </row>
    <row r="39" spans="1:11" x14ac:dyDescent="0.2">
      <c r="A39" s="7" t="s">
        <v>85</v>
      </c>
      <c r="B39" s="65">
        <v>31</v>
      </c>
      <c r="C39" s="39">
        <f>IF(B46=0, "-", B39/B46)</f>
        <v>1.5881147540983607E-2</v>
      </c>
      <c r="D39" s="65">
        <v>33</v>
      </c>
      <c r="E39" s="21">
        <f>IF(D46=0, "-", D39/D46)</f>
        <v>1.6742770167427701E-2</v>
      </c>
      <c r="F39" s="81">
        <v>78</v>
      </c>
      <c r="G39" s="39">
        <f>IF(F46=0, "-", F39/F46)</f>
        <v>1.7759562841530054E-2</v>
      </c>
      <c r="H39" s="65">
        <v>143</v>
      </c>
      <c r="I39" s="21">
        <f>IF(H46=0, "-", H39/H46)</f>
        <v>2.6758982035928143E-2</v>
      </c>
      <c r="J39" s="20">
        <f t="shared" si="0"/>
        <v>-6.0606060606060608E-2</v>
      </c>
      <c r="K39" s="21">
        <f t="shared" si="1"/>
        <v>-0.45454545454545453</v>
      </c>
    </row>
    <row r="40" spans="1:11" x14ac:dyDescent="0.2">
      <c r="A40" s="7" t="s">
        <v>86</v>
      </c>
      <c r="B40" s="65">
        <v>239</v>
      </c>
      <c r="C40" s="39">
        <f>IF(B46=0, "-", B40/B46)</f>
        <v>0.12243852459016394</v>
      </c>
      <c r="D40" s="65">
        <v>142</v>
      </c>
      <c r="E40" s="21">
        <f>IF(D46=0, "-", D40/D46)</f>
        <v>7.2044647387113137E-2</v>
      </c>
      <c r="F40" s="81">
        <v>341</v>
      </c>
      <c r="G40" s="39">
        <f>IF(F46=0, "-", F40/F46)</f>
        <v>7.7641165755919853E-2</v>
      </c>
      <c r="H40" s="65">
        <v>342</v>
      </c>
      <c r="I40" s="21">
        <f>IF(H46=0, "-", H40/H46)</f>
        <v>6.399700598802395E-2</v>
      </c>
      <c r="J40" s="20">
        <f t="shared" si="0"/>
        <v>0.68309859154929575</v>
      </c>
      <c r="K40" s="21">
        <f t="shared" si="1"/>
        <v>-2.9239766081871343E-3</v>
      </c>
    </row>
    <row r="41" spans="1:11" x14ac:dyDescent="0.2">
      <c r="A41" s="7" t="s">
        <v>87</v>
      </c>
      <c r="B41" s="65">
        <v>380</v>
      </c>
      <c r="C41" s="39">
        <f>IF(B46=0, "-", B41/B46)</f>
        <v>0.19467213114754098</v>
      </c>
      <c r="D41" s="65">
        <v>0</v>
      </c>
      <c r="E41" s="21">
        <f>IF(D46=0, "-", D41/D46)</f>
        <v>0</v>
      </c>
      <c r="F41" s="81">
        <v>380</v>
      </c>
      <c r="G41" s="39">
        <f>IF(F46=0, "-", F41/F46)</f>
        <v>8.6520947176684876E-2</v>
      </c>
      <c r="H41" s="65">
        <v>0</v>
      </c>
      <c r="I41" s="21">
        <f>IF(H46=0, "-", H41/H46)</f>
        <v>0</v>
      </c>
      <c r="J41" s="20" t="str">
        <f t="shared" si="0"/>
        <v>-</v>
      </c>
      <c r="K41" s="21" t="str">
        <f t="shared" si="1"/>
        <v>-</v>
      </c>
    </row>
    <row r="42" spans="1:11" x14ac:dyDescent="0.2">
      <c r="A42" s="7" t="s">
        <v>88</v>
      </c>
      <c r="B42" s="65">
        <v>291</v>
      </c>
      <c r="C42" s="39">
        <f>IF(B46=0, "-", B42/B46)</f>
        <v>0.14907786885245902</v>
      </c>
      <c r="D42" s="65">
        <v>409</v>
      </c>
      <c r="E42" s="21">
        <f>IF(D46=0, "-", D42/D46)</f>
        <v>0.20750887874175544</v>
      </c>
      <c r="F42" s="81">
        <v>903</v>
      </c>
      <c r="G42" s="39">
        <f>IF(F46=0, "-", F42/F46)</f>
        <v>0.20560109289617487</v>
      </c>
      <c r="H42" s="65">
        <v>1157</v>
      </c>
      <c r="I42" s="21">
        <f>IF(H46=0, "-", H42/H46)</f>
        <v>0.21650449101796407</v>
      </c>
      <c r="J42" s="20">
        <f t="shared" si="0"/>
        <v>-0.28850855745721271</v>
      </c>
      <c r="K42" s="21">
        <f t="shared" si="1"/>
        <v>-0.21953327571305101</v>
      </c>
    </row>
    <row r="43" spans="1:11" x14ac:dyDescent="0.2">
      <c r="A43" s="7" t="s">
        <v>90</v>
      </c>
      <c r="B43" s="65">
        <v>20</v>
      </c>
      <c r="C43" s="39">
        <f>IF(B46=0, "-", B43/B46)</f>
        <v>1.0245901639344262E-2</v>
      </c>
      <c r="D43" s="65">
        <v>15</v>
      </c>
      <c r="E43" s="21">
        <f>IF(D46=0, "-", D43/D46)</f>
        <v>7.6103500761035003E-3</v>
      </c>
      <c r="F43" s="81">
        <v>90</v>
      </c>
      <c r="G43" s="39">
        <f>IF(F46=0, "-", F43/F46)</f>
        <v>2.0491803278688523E-2</v>
      </c>
      <c r="H43" s="65">
        <v>87</v>
      </c>
      <c r="I43" s="21">
        <f>IF(H46=0, "-", H43/H46)</f>
        <v>1.6279940119760479E-2</v>
      </c>
      <c r="J43" s="20">
        <f t="shared" si="0"/>
        <v>0.33333333333333331</v>
      </c>
      <c r="K43" s="21">
        <f t="shared" si="1"/>
        <v>3.4482758620689655E-2</v>
      </c>
    </row>
    <row r="44" spans="1:11" x14ac:dyDescent="0.2">
      <c r="A44" s="7" t="s">
        <v>91</v>
      </c>
      <c r="B44" s="65">
        <v>1</v>
      </c>
      <c r="C44" s="39">
        <f>IF(B46=0, "-", B44/B46)</f>
        <v>5.1229508196721314E-4</v>
      </c>
      <c r="D44" s="65">
        <v>1</v>
      </c>
      <c r="E44" s="21">
        <f>IF(D46=0, "-", D44/D46)</f>
        <v>5.0735667174023336E-4</v>
      </c>
      <c r="F44" s="81">
        <v>5</v>
      </c>
      <c r="G44" s="39">
        <f>IF(F46=0, "-", F44/F46)</f>
        <v>1.1384335154826959E-3</v>
      </c>
      <c r="H44" s="65">
        <v>1</v>
      </c>
      <c r="I44" s="21">
        <f>IF(H46=0, "-", H44/H46)</f>
        <v>1.8712574850299402E-4</v>
      </c>
      <c r="J44" s="20">
        <f t="shared" si="0"/>
        <v>0</v>
      </c>
      <c r="K44" s="21">
        <f t="shared" si="1"/>
        <v>4</v>
      </c>
    </row>
    <row r="45" spans="1:11" x14ac:dyDescent="0.2">
      <c r="A45" s="2"/>
      <c r="B45" s="68"/>
      <c r="C45" s="33"/>
      <c r="D45" s="68"/>
      <c r="E45" s="6"/>
      <c r="F45" s="82"/>
      <c r="G45" s="33"/>
      <c r="H45" s="68"/>
      <c r="I45" s="6"/>
      <c r="J45" s="5"/>
      <c r="K45" s="6"/>
    </row>
    <row r="46" spans="1:11" s="43" customFormat="1" x14ac:dyDescent="0.2">
      <c r="A46" s="162" t="s">
        <v>531</v>
      </c>
      <c r="B46" s="71">
        <f>SUM(B7:B45)</f>
        <v>1952</v>
      </c>
      <c r="C46" s="40">
        <v>1</v>
      </c>
      <c r="D46" s="71">
        <f>SUM(D7:D45)</f>
        <v>1971</v>
      </c>
      <c r="E46" s="41">
        <v>1</v>
      </c>
      <c r="F46" s="77">
        <f>SUM(F7:F45)</f>
        <v>4392</v>
      </c>
      <c r="G46" s="42">
        <v>1</v>
      </c>
      <c r="H46" s="71">
        <f>SUM(H7:H45)</f>
        <v>5344</v>
      </c>
      <c r="I46" s="41">
        <v>1</v>
      </c>
      <c r="J46" s="37">
        <f>IF(D46=0, "-", (B46-D46)/D46)</f>
        <v>-9.6397767630644338E-3</v>
      </c>
      <c r="K46" s="38">
        <f>IF(H46=0, "-", (F46-H46)/H46)</f>
        <v>-0.17814371257485029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2022-04-04T19:57:38Z</dcterms:modified>
</cp:coreProperties>
</file>