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EA5CBA58-F693-4318-9F54-8A97511E61EA}"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I10" i="49"/>
  <c r="H10" i="49"/>
  <c r="J10" i="49" s="1"/>
  <c r="G10" i="49"/>
  <c r="H11" i="49"/>
  <c r="J11" i="49" s="1"/>
  <c r="G11" i="49"/>
  <c r="I11" i="49" s="1"/>
  <c r="H12" i="49"/>
  <c r="J12" i="49" s="1"/>
  <c r="G12" i="49"/>
  <c r="I12" i="49" s="1"/>
  <c r="J15" i="49"/>
  <c r="I15" i="49"/>
  <c r="H15" i="49"/>
  <c r="G15" i="49"/>
  <c r="J16" i="49"/>
  <c r="I16" i="49"/>
  <c r="H16" i="49"/>
  <c r="G16" i="49"/>
  <c r="I19" i="49"/>
  <c r="H19" i="49"/>
  <c r="J19" i="49" s="1"/>
  <c r="G19" i="49"/>
  <c r="J20" i="49"/>
  <c r="I20" i="49"/>
  <c r="H20" i="49"/>
  <c r="G20" i="49"/>
  <c r="I21" i="49"/>
  <c r="H21" i="49"/>
  <c r="J21" i="49" s="1"/>
  <c r="G21" i="49"/>
  <c r="H24" i="49"/>
  <c r="J24" i="49" s="1"/>
  <c r="G24" i="49"/>
  <c r="I24" i="49" s="1"/>
  <c r="H25" i="49"/>
  <c r="J25" i="49" s="1"/>
  <c r="G25" i="49"/>
  <c r="I25" i="49" s="1"/>
  <c r="I26" i="49"/>
  <c r="H26" i="49"/>
  <c r="J26" i="49" s="1"/>
  <c r="G26" i="49"/>
  <c r="H27" i="49"/>
  <c r="J27" i="49" s="1"/>
  <c r="G27" i="49"/>
  <c r="I27" i="49" s="1"/>
  <c r="I28" i="49"/>
  <c r="H28" i="49"/>
  <c r="J28" i="49" s="1"/>
  <c r="G28" i="49"/>
  <c r="H29" i="49"/>
  <c r="J29" i="49" s="1"/>
  <c r="G29" i="49"/>
  <c r="I29" i="49" s="1"/>
  <c r="H30" i="49"/>
  <c r="J30" i="49" s="1"/>
  <c r="G30" i="49"/>
  <c r="I30" i="49" s="1"/>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J39" i="49"/>
  <c r="I39" i="49"/>
  <c r="H39" i="49"/>
  <c r="G39" i="49"/>
  <c r="H40" i="49"/>
  <c r="J40" i="49" s="1"/>
  <c r="G40" i="49"/>
  <c r="I40" i="49" s="1"/>
  <c r="H41" i="49"/>
  <c r="J41" i="49" s="1"/>
  <c r="G41" i="49"/>
  <c r="I41" i="49" s="1"/>
  <c r="I44" i="49"/>
  <c r="H44" i="49"/>
  <c r="J44" i="49" s="1"/>
  <c r="G44" i="49"/>
  <c r="I45" i="49"/>
  <c r="H45" i="49"/>
  <c r="J45" i="49" s="1"/>
  <c r="G45" i="49"/>
  <c r="I46" i="49"/>
  <c r="H46" i="49"/>
  <c r="J46" i="49" s="1"/>
  <c r="G46" i="49"/>
  <c r="I47" i="49"/>
  <c r="H47" i="49"/>
  <c r="J47" i="49" s="1"/>
  <c r="G47" i="49"/>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J56" i="49"/>
  <c r="I56" i="49"/>
  <c r="H56" i="49"/>
  <c r="G56" i="49"/>
  <c r="I57" i="49"/>
  <c r="H57" i="49"/>
  <c r="J57" i="49" s="1"/>
  <c r="G57" i="49"/>
  <c r="I58" i="49"/>
  <c r="H58" i="49"/>
  <c r="J58" i="49" s="1"/>
  <c r="G58" i="49"/>
  <c r="I59" i="49"/>
  <c r="H59" i="49"/>
  <c r="J59" i="49" s="1"/>
  <c r="G59" i="49"/>
  <c r="I60" i="49"/>
  <c r="H60" i="49"/>
  <c r="J60" i="49" s="1"/>
  <c r="G60" i="49"/>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I68" i="49"/>
  <c r="H68" i="49"/>
  <c r="J68" i="49" s="1"/>
  <c r="G68" i="49"/>
  <c r="H69" i="49"/>
  <c r="J69" i="49" s="1"/>
  <c r="G69" i="49"/>
  <c r="I69" i="49" s="1"/>
  <c r="J72" i="49"/>
  <c r="I72" i="49"/>
  <c r="H72" i="49"/>
  <c r="G72" i="49"/>
  <c r="J73" i="49"/>
  <c r="I73" i="49"/>
  <c r="H73" i="49"/>
  <c r="G73" i="49"/>
  <c r="H76" i="49"/>
  <c r="J76" i="49" s="1"/>
  <c r="G76" i="49"/>
  <c r="I76" i="49" s="1"/>
  <c r="H77" i="49"/>
  <c r="J77" i="49" s="1"/>
  <c r="G77" i="49"/>
  <c r="I77" i="49" s="1"/>
  <c r="I80" i="49"/>
  <c r="H80" i="49"/>
  <c r="J80" i="49" s="1"/>
  <c r="G80" i="49"/>
  <c r="I81" i="49"/>
  <c r="H81" i="49"/>
  <c r="J81" i="49" s="1"/>
  <c r="G81" i="49"/>
  <c r="I82" i="49"/>
  <c r="H82" i="49"/>
  <c r="J82" i="49" s="1"/>
  <c r="G82" i="49"/>
  <c r="I83" i="49"/>
  <c r="H83" i="49"/>
  <c r="J83" i="49" s="1"/>
  <c r="G83" i="49"/>
  <c r="I86" i="49"/>
  <c r="H86" i="49"/>
  <c r="J86" i="49" s="1"/>
  <c r="G86" i="49"/>
  <c r="I87" i="49"/>
  <c r="H87" i="49"/>
  <c r="J87" i="49" s="1"/>
  <c r="G87" i="49"/>
  <c r="H90" i="49"/>
  <c r="J90" i="49" s="1"/>
  <c r="G90" i="49"/>
  <c r="I90" i="49" s="1"/>
  <c r="H91" i="49"/>
  <c r="J91" i="49" s="1"/>
  <c r="G91" i="49"/>
  <c r="I91" i="49" s="1"/>
  <c r="H94" i="49"/>
  <c r="J94" i="49" s="1"/>
  <c r="G94" i="49"/>
  <c r="I94" i="49" s="1"/>
  <c r="H95" i="49"/>
  <c r="J95" i="49" s="1"/>
  <c r="G95" i="49"/>
  <c r="I95" i="49" s="1"/>
  <c r="H98" i="49"/>
  <c r="J98" i="49" s="1"/>
  <c r="G98" i="49"/>
  <c r="I98" i="49" s="1"/>
  <c r="H99" i="49"/>
  <c r="J99" i="49" s="1"/>
  <c r="G99" i="49"/>
  <c r="I99" i="49" s="1"/>
  <c r="H100" i="49"/>
  <c r="J100" i="49" s="1"/>
  <c r="G100" i="49"/>
  <c r="I100" i="49" s="1"/>
  <c r="H103" i="49"/>
  <c r="J103" i="49" s="1"/>
  <c r="G103" i="49"/>
  <c r="I103" i="49" s="1"/>
  <c r="H104" i="49"/>
  <c r="J104" i="49" s="1"/>
  <c r="G104" i="49"/>
  <c r="I104" i="49" s="1"/>
  <c r="H105" i="49"/>
  <c r="J105" i="49" s="1"/>
  <c r="G105" i="49"/>
  <c r="I105" i="49" s="1"/>
  <c r="I108" i="49"/>
  <c r="H108" i="49"/>
  <c r="J108" i="49" s="1"/>
  <c r="G108" i="49"/>
  <c r="H109" i="49"/>
  <c r="J109" i="49" s="1"/>
  <c r="G109" i="49"/>
  <c r="I109" i="49" s="1"/>
  <c r="I110" i="49"/>
  <c r="H110" i="49"/>
  <c r="J110" i="49" s="1"/>
  <c r="G110" i="49"/>
  <c r="H111" i="49"/>
  <c r="J111" i="49" s="1"/>
  <c r="G111" i="49"/>
  <c r="I111" i="49" s="1"/>
  <c r="H112" i="49"/>
  <c r="J112" i="49" s="1"/>
  <c r="G112" i="49"/>
  <c r="I112" i="49" s="1"/>
  <c r="H113" i="49"/>
  <c r="J113" i="49" s="1"/>
  <c r="G113" i="49"/>
  <c r="I113" i="49" s="1"/>
  <c r="I114" i="49"/>
  <c r="H114" i="49"/>
  <c r="J114" i="49" s="1"/>
  <c r="G114" i="49"/>
  <c r="H115" i="49"/>
  <c r="J115" i="49" s="1"/>
  <c r="G115" i="49"/>
  <c r="I115" i="49" s="1"/>
  <c r="H116" i="49"/>
  <c r="J116" i="49" s="1"/>
  <c r="G116" i="49"/>
  <c r="I116" i="49" s="1"/>
  <c r="H117" i="49"/>
  <c r="J117" i="49" s="1"/>
  <c r="G117" i="49"/>
  <c r="I117" i="49" s="1"/>
  <c r="H118" i="49"/>
  <c r="J118" i="49" s="1"/>
  <c r="G118" i="49"/>
  <c r="I118" i="49" s="1"/>
  <c r="J119" i="49"/>
  <c r="I119" i="49"/>
  <c r="H119" i="49"/>
  <c r="G119" i="49"/>
  <c r="H120" i="49"/>
  <c r="J120" i="49" s="1"/>
  <c r="G120" i="49"/>
  <c r="I120" i="49" s="1"/>
  <c r="H121" i="49"/>
  <c r="J121" i="49" s="1"/>
  <c r="G121" i="49"/>
  <c r="I121" i="49" s="1"/>
  <c r="H122" i="49"/>
  <c r="J122" i="49" s="1"/>
  <c r="G122" i="49"/>
  <c r="I122" i="49" s="1"/>
  <c r="H125" i="49"/>
  <c r="J125" i="49" s="1"/>
  <c r="G125" i="49"/>
  <c r="I125" i="49" s="1"/>
  <c r="H126" i="49"/>
  <c r="J126" i="49" s="1"/>
  <c r="G126" i="49"/>
  <c r="I126" i="49" s="1"/>
  <c r="H129" i="49"/>
  <c r="J129" i="49" s="1"/>
  <c r="G129" i="49"/>
  <c r="I129" i="49" s="1"/>
  <c r="H130" i="49"/>
  <c r="J130" i="49" s="1"/>
  <c r="G130" i="49"/>
  <c r="I130" i="49" s="1"/>
  <c r="H131" i="49"/>
  <c r="J131" i="49" s="1"/>
  <c r="G131" i="49"/>
  <c r="I131" i="49" s="1"/>
  <c r="H132" i="49"/>
  <c r="J132" i="49" s="1"/>
  <c r="G132" i="49"/>
  <c r="I132" i="49" s="1"/>
  <c r="H135" i="49"/>
  <c r="J135" i="49" s="1"/>
  <c r="G135" i="49"/>
  <c r="I135" i="49" s="1"/>
  <c r="H136" i="49"/>
  <c r="J136" i="49" s="1"/>
  <c r="G136" i="49"/>
  <c r="I136" i="49" s="1"/>
  <c r="J137" i="49"/>
  <c r="I137" i="49"/>
  <c r="H137" i="49"/>
  <c r="G137" i="49"/>
  <c r="J138" i="49"/>
  <c r="I138" i="49"/>
  <c r="H138" i="49"/>
  <c r="G138" i="49"/>
  <c r="H139" i="49"/>
  <c r="J139" i="49" s="1"/>
  <c r="G139" i="49"/>
  <c r="I139" i="49" s="1"/>
  <c r="H142" i="49"/>
  <c r="J142" i="49" s="1"/>
  <c r="G142" i="49"/>
  <c r="I142" i="49" s="1"/>
  <c r="H143" i="49"/>
  <c r="J143" i="49" s="1"/>
  <c r="G143" i="49"/>
  <c r="I143" i="49" s="1"/>
  <c r="H144" i="49"/>
  <c r="J144" i="49" s="1"/>
  <c r="G144" i="49"/>
  <c r="I144" i="49" s="1"/>
  <c r="J145" i="49"/>
  <c r="I145" i="49"/>
  <c r="H145" i="49"/>
  <c r="G145" i="49"/>
  <c r="H146" i="49"/>
  <c r="J146" i="49" s="1"/>
  <c r="G146" i="49"/>
  <c r="I146" i="49" s="1"/>
  <c r="H147" i="49"/>
  <c r="J147" i="49" s="1"/>
  <c r="G147" i="49"/>
  <c r="I147" i="49" s="1"/>
  <c r="J148" i="49"/>
  <c r="I148" i="49"/>
  <c r="H148" i="49"/>
  <c r="G148" i="49"/>
  <c r="J149" i="49"/>
  <c r="I149" i="49"/>
  <c r="H149" i="49"/>
  <c r="G149" i="49"/>
  <c r="H150" i="49"/>
  <c r="J150" i="49" s="1"/>
  <c r="G150" i="49"/>
  <c r="I150" i="49" s="1"/>
  <c r="H153" i="49"/>
  <c r="J153" i="49" s="1"/>
  <c r="G153" i="49"/>
  <c r="I153" i="49" s="1"/>
  <c r="H154" i="49"/>
  <c r="J154" i="49" s="1"/>
  <c r="G154" i="49"/>
  <c r="I154" i="49" s="1"/>
  <c r="H155" i="49"/>
  <c r="J155" i="49" s="1"/>
  <c r="G155" i="49"/>
  <c r="I155" i="49" s="1"/>
  <c r="H156" i="49"/>
  <c r="J156" i="49" s="1"/>
  <c r="G156" i="49"/>
  <c r="I156"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I180" i="49"/>
  <c r="H180" i="49"/>
  <c r="J180" i="49" s="1"/>
  <c r="G180" i="49"/>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J187" i="49"/>
  <c r="I187" i="49"/>
  <c r="H187" i="49"/>
  <c r="G187" i="49"/>
  <c r="H188" i="49"/>
  <c r="J188" i="49" s="1"/>
  <c r="G188" i="49"/>
  <c r="I188" i="49" s="1"/>
  <c r="I189" i="49"/>
  <c r="H189" i="49"/>
  <c r="J189" i="49" s="1"/>
  <c r="G189" i="49"/>
  <c r="J190" i="49"/>
  <c r="I190" i="49"/>
  <c r="H190" i="49"/>
  <c r="G190" i="49"/>
  <c r="J191" i="49"/>
  <c r="I191" i="49"/>
  <c r="H191" i="49"/>
  <c r="G191" i="49"/>
  <c r="H192" i="49"/>
  <c r="J192" i="49" s="1"/>
  <c r="G192" i="49"/>
  <c r="I192" i="49" s="1"/>
  <c r="H193" i="49"/>
  <c r="J193" i="49" s="1"/>
  <c r="G193" i="49"/>
  <c r="I193" i="49" s="1"/>
  <c r="H194" i="49"/>
  <c r="J194" i="49" s="1"/>
  <c r="G194" i="49"/>
  <c r="I194" i="49" s="1"/>
  <c r="H195" i="49"/>
  <c r="J195" i="49" s="1"/>
  <c r="G195" i="49"/>
  <c r="I195" i="49" s="1"/>
  <c r="I198" i="49"/>
  <c r="H198" i="49"/>
  <c r="J198" i="49" s="1"/>
  <c r="G198" i="49"/>
  <c r="I199" i="49"/>
  <c r="H199" i="49"/>
  <c r="J199" i="49" s="1"/>
  <c r="G199" i="49"/>
  <c r="J200" i="49"/>
  <c r="I200" i="49"/>
  <c r="H200" i="49"/>
  <c r="G200" i="49"/>
  <c r="I201" i="49"/>
  <c r="H201" i="49"/>
  <c r="J201" i="49" s="1"/>
  <c r="G201" i="49"/>
  <c r="I204" i="49"/>
  <c r="H204" i="49"/>
  <c r="J204" i="49" s="1"/>
  <c r="G204" i="49"/>
  <c r="I205" i="49"/>
  <c r="H205" i="49"/>
  <c r="J205" i="49" s="1"/>
  <c r="G205" i="49"/>
  <c r="I206" i="49"/>
  <c r="H206" i="49"/>
  <c r="J206" i="49" s="1"/>
  <c r="G206" i="49"/>
  <c r="I207" i="49"/>
  <c r="H207" i="49"/>
  <c r="J207" i="49" s="1"/>
  <c r="G207" i="49"/>
  <c r="I210" i="49"/>
  <c r="H210" i="49"/>
  <c r="J210" i="49" s="1"/>
  <c r="G210" i="49"/>
  <c r="I211" i="49"/>
  <c r="H211" i="49"/>
  <c r="J211" i="49" s="1"/>
  <c r="G211" i="49"/>
  <c r="H214" i="49"/>
  <c r="J214" i="49" s="1"/>
  <c r="G214" i="49"/>
  <c r="I214" i="49" s="1"/>
  <c r="H215" i="49"/>
  <c r="J215" i="49" s="1"/>
  <c r="G215" i="49"/>
  <c r="I215" i="49" s="1"/>
  <c r="H216" i="49"/>
  <c r="J216" i="49" s="1"/>
  <c r="G216" i="49"/>
  <c r="I216" i="49" s="1"/>
  <c r="H217" i="49"/>
  <c r="J217" i="49" s="1"/>
  <c r="G217" i="49"/>
  <c r="I217" i="49" s="1"/>
  <c r="H220" i="49"/>
  <c r="J220" i="49" s="1"/>
  <c r="G220" i="49"/>
  <c r="I220" i="49" s="1"/>
  <c r="H221" i="49"/>
  <c r="J221" i="49" s="1"/>
  <c r="G221" i="49"/>
  <c r="I221" i="49" s="1"/>
  <c r="H222" i="49"/>
  <c r="J222" i="49" s="1"/>
  <c r="G222" i="49"/>
  <c r="I222" i="49" s="1"/>
  <c r="H223" i="49"/>
  <c r="J223" i="49" s="1"/>
  <c r="G223" i="49"/>
  <c r="I223" i="49" s="1"/>
  <c r="I226" i="49"/>
  <c r="H226" i="49"/>
  <c r="J226" i="49" s="1"/>
  <c r="G226" i="49"/>
  <c r="I227" i="49"/>
  <c r="H227" i="49"/>
  <c r="J227" i="49" s="1"/>
  <c r="G227" i="49"/>
  <c r="J230" i="49"/>
  <c r="H230" i="49"/>
  <c r="G230" i="49"/>
  <c r="I230" i="49" s="1"/>
  <c r="H231" i="49"/>
  <c r="J231" i="49" s="1"/>
  <c r="G231" i="49"/>
  <c r="I231" i="49" s="1"/>
  <c r="H232" i="49"/>
  <c r="J232" i="49" s="1"/>
  <c r="G232" i="49"/>
  <c r="I232" i="49" s="1"/>
  <c r="I233" i="49"/>
  <c r="H233" i="49"/>
  <c r="J233" i="49" s="1"/>
  <c r="G233" i="49"/>
  <c r="H234" i="49"/>
  <c r="J234" i="49" s="1"/>
  <c r="G234" i="49"/>
  <c r="I234" i="49" s="1"/>
  <c r="H237" i="49"/>
  <c r="J237" i="49" s="1"/>
  <c r="G237" i="49"/>
  <c r="I237" i="49" s="1"/>
  <c r="H238" i="49"/>
  <c r="J238" i="49" s="1"/>
  <c r="G238" i="49"/>
  <c r="I238" i="49" s="1"/>
  <c r="I239" i="49"/>
  <c r="H239" i="49"/>
  <c r="J239" i="49" s="1"/>
  <c r="G239" i="49"/>
  <c r="I240" i="49"/>
  <c r="H240" i="49"/>
  <c r="J240" i="49" s="1"/>
  <c r="G240" i="49"/>
  <c r="I241" i="49"/>
  <c r="H241" i="49"/>
  <c r="J241" i="49" s="1"/>
  <c r="G241" i="49"/>
  <c r="I242" i="49"/>
  <c r="H242" i="49"/>
  <c r="J242" i="49" s="1"/>
  <c r="G242" i="49"/>
  <c r="H243" i="49"/>
  <c r="J243" i="49" s="1"/>
  <c r="G243" i="49"/>
  <c r="I243"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4" i="49"/>
  <c r="J254" i="49" s="1"/>
  <c r="G254" i="49"/>
  <c r="I254" i="49" s="1"/>
  <c r="H255" i="49"/>
  <c r="J255" i="49" s="1"/>
  <c r="G255" i="49"/>
  <c r="I255" i="49" s="1"/>
  <c r="H258" i="49"/>
  <c r="J258" i="49" s="1"/>
  <c r="G258" i="49"/>
  <c r="I258" i="49" s="1"/>
  <c r="H259" i="49"/>
  <c r="J259" i="49" s="1"/>
  <c r="G259" i="49"/>
  <c r="I259" i="49" s="1"/>
  <c r="J260" i="49"/>
  <c r="I260" i="49"/>
  <c r="H260" i="49"/>
  <c r="G260" i="49"/>
  <c r="I261" i="49"/>
  <c r="H261" i="49"/>
  <c r="J261" i="49" s="1"/>
  <c r="G261" i="49"/>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J268" i="49"/>
  <c r="I268" i="49"/>
  <c r="H268" i="49"/>
  <c r="G268" i="49"/>
  <c r="H269" i="49"/>
  <c r="J269" i="49" s="1"/>
  <c r="G269" i="49"/>
  <c r="I269" i="49" s="1"/>
  <c r="I272" i="49"/>
  <c r="H272" i="49"/>
  <c r="J272" i="49" s="1"/>
  <c r="G272" i="49"/>
  <c r="H273" i="49"/>
  <c r="J273" i="49" s="1"/>
  <c r="G273" i="49"/>
  <c r="I273" i="49" s="1"/>
  <c r="H274" i="49"/>
  <c r="J274" i="49" s="1"/>
  <c r="G274" i="49"/>
  <c r="I274"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7" i="49"/>
  <c r="J287" i="49" s="1"/>
  <c r="G287" i="49"/>
  <c r="I287" i="49" s="1"/>
  <c r="J288" i="49"/>
  <c r="I288" i="49"/>
  <c r="H288" i="49"/>
  <c r="G288" i="49"/>
  <c r="J289" i="49"/>
  <c r="I289" i="49"/>
  <c r="H289" i="49"/>
  <c r="G289" i="49"/>
  <c r="H290" i="49"/>
  <c r="J290" i="49" s="1"/>
  <c r="G290" i="49"/>
  <c r="I290" i="49" s="1"/>
  <c r="H291" i="49"/>
  <c r="J291" i="49" s="1"/>
  <c r="G291" i="49"/>
  <c r="I291" i="49" s="1"/>
  <c r="H292" i="49"/>
  <c r="J292" i="49" s="1"/>
  <c r="G292" i="49"/>
  <c r="I292" i="49" s="1"/>
  <c r="H293" i="49"/>
  <c r="J293" i="49" s="1"/>
  <c r="G293" i="49"/>
  <c r="I293" i="49" s="1"/>
  <c r="H294" i="49"/>
  <c r="J294" i="49" s="1"/>
  <c r="G294" i="49"/>
  <c r="I294" i="49" s="1"/>
  <c r="H297" i="49"/>
  <c r="J297" i="49" s="1"/>
  <c r="G297" i="49"/>
  <c r="I297" i="49" s="1"/>
  <c r="H298" i="49"/>
  <c r="J298" i="49" s="1"/>
  <c r="G298" i="49"/>
  <c r="I298" i="49" s="1"/>
  <c r="J299" i="49"/>
  <c r="I299" i="49"/>
  <c r="H299" i="49"/>
  <c r="G299" i="49"/>
  <c r="H300" i="49"/>
  <c r="J300" i="49" s="1"/>
  <c r="G300" i="49"/>
  <c r="I300" i="49" s="1"/>
  <c r="J301" i="49"/>
  <c r="I301" i="49"/>
  <c r="H301" i="49"/>
  <c r="G301" i="49"/>
  <c r="I302" i="49"/>
  <c r="H302" i="49"/>
  <c r="J302" i="49" s="1"/>
  <c r="G302" i="49"/>
  <c r="H303" i="49"/>
  <c r="J303" i="49" s="1"/>
  <c r="G303" i="49"/>
  <c r="I303" i="49" s="1"/>
  <c r="H304" i="49"/>
  <c r="J304" i="49" s="1"/>
  <c r="G304" i="49"/>
  <c r="I304" i="49" s="1"/>
  <c r="H305" i="49"/>
  <c r="J305" i="49" s="1"/>
  <c r="G305" i="49"/>
  <c r="I305" i="49" s="1"/>
  <c r="H306" i="49"/>
  <c r="J306" i="49" s="1"/>
  <c r="G306" i="49"/>
  <c r="I306" i="49" s="1"/>
  <c r="H307" i="49"/>
  <c r="J307" i="49" s="1"/>
  <c r="G307" i="49"/>
  <c r="I307" i="49" s="1"/>
  <c r="H308" i="49"/>
  <c r="J308" i="49" s="1"/>
  <c r="G308" i="49"/>
  <c r="I308" i="49" s="1"/>
  <c r="I311" i="49"/>
  <c r="H311" i="49"/>
  <c r="J311" i="49" s="1"/>
  <c r="G311" i="49"/>
  <c r="I312" i="49"/>
  <c r="H312" i="49"/>
  <c r="J312" i="49" s="1"/>
  <c r="G312" i="49"/>
  <c r="I313" i="49"/>
  <c r="H313" i="49"/>
  <c r="J313" i="49" s="1"/>
  <c r="G313" i="49"/>
  <c r="H316" i="49"/>
  <c r="J316" i="49" s="1"/>
  <c r="G316" i="49"/>
  <c r="I316" i="49" s="1"/>
  <c r="H317" i="49"/>
  <c r="J317" i="49" s="1"/>
  <c r="G317" i="49"/>
  <c r="I317" i="49" s="1"/>
  <c r="H320" i="49"/>
  <c r="J320" i="49" s="1"/>
  <c r="G320" i="49"/>
  <c r="I320" i="49" s="1"/>
  <c r="H321" i="49"/>
  <c r="J321" i="49" s="1"/>
  <c r="G321" i="49"/>
  <c r="I321" i="49" s="1"/>
  <c r="H322" i="49"/>
  <c r="J322" i="49" s="1"/>
  <c r="G322" i="49"/>
  <c r="I322" i="49" s="1"/>
  <c r="H325" i="49"/>
  <c r="J325" i="49" s="1"/>
  <c r="G325" i="49"/>
  <c r="I325" i="49" s="1"/>
  <c r="H326" i="49"/>
  <c r="J326" i="49" s="1"/>
  <c r="G326" i="49"/>
  <c r="I326" i="49" s="1"/>
  <c r="H327" i="49"/>
  <c r="J327" i="49" s="1"/>
  <c r="G327" i="49"/>
  <c r="I327"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J337" i="49"/>
  <c r="I337" i="49"/>
  <c r="H337" i="49"/>
  <c r="G337" i="49"/>
  <c r="H338" i="49"/>
  <c r="J338" i="49" s="1"/>
  <c r="G338" i="49"/>
  <c r="I338" i="49" s="1"/>
  <c r="H339" i="49"/>
  <c r="J339" i="49" s="1"/>
  <c r="G339" i="49"/>
  <c r="I339" i="49" s="1"/>
  <c r="H340" i="49"/>
  <c r="J340" i="49" s="1"/>
  <c r="G340" i="49"/>
  <c r="I340" i="49" s="1"/>
  <c r="H341" i="49"/>
  <c r="J341" i="49" s="1"/>
  <c r="G341" i="49"/>
  <c r="I341" i="49" s="1"/>
  <c r="H342" i="49"/>
  <c r="J342" i="49" s="1"/>
  <c r="G342" i="49"/>
  <c r="I342" i="49" s="1"/>
  <c r="I345" i="49"/>
  <c r="H345" i="49"/>
  <c r="J345" i="49" s="1"/>
  <c r="G345" i="49"/>
  <c r="I346" i="49"/>
  <c r="H346" i="49"/>
  <c r="J346" i="49" s="1"/>
  <c r="G346" i="49"/>
  <c r="I349" i="49"/>
  <c r="H349" i="49"/>
  <c r="J349" i="49" s="1"/>
  <c r="G349" i="49"/>
  <c r="J350" i="49"/>
  <c r="I350" i="49"/>
  <c r="H350" i="49"/>
  <c r="G350" i="49"/>
  <c r="H351" i="49"/>
  <c r="J351" i="49" s="1"/>
  <c r="G351" i="49"/>
  <c r="I351" i="49" s="1"/>
  <c r="I352" i="49"/>
  <c r="H352" i="49"/>
  <c r="J352" i="49" s="1"/>
  <c r="G352" i="49"/>
  <c r="H353" i="49"/>
  <c r="J353" i="49" s="1"/>
  <c r="G353" i="49"/>
  <c r="I353" i="49" s="1"/>
  <c r="H354" i="49"/>
  <c r="J354" i="49" s="1"/>
  <c r="G354" i="49"/>
  <c r="I354" i="49" s="1"/>
  <c r="H355" i="49"/>
  <c r="J355" i="49" s="1"/>
  <c r="G355" i="49"/>
  <c r="I355" i="49" s="1"/>
  <c r="I356" i="49"/>
  <c r="H356" i="49"/>
  <c r="J356" i="49" s="1"/>
  <c r="G356" i="49"/>
  <c r="H357" i="49"/>
  <c r="J357" i="49" s="1"/>
  <c r="G357" i="49"/>
  <c r="I357" i="49" s="1"/>
  <c r="H358" i="49"/>
  <c r="J358" i="49" s="1"/>
  <c r="G358" i="49"/>
  <c r="I358" i="49" s="1"/>
  <c r="J359" i="49"/>
  <c r="I359" i="49"/>
  <c r="H359" i="49"/>
  <c r="G359" i="49"/>
  <c r="H360" i="49"/>
  <c r="J360" i="49" s="1"/>
  <c r="G360" i="49"/>
  <c r="I360"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I370" i="49"/>
  <c r="H370" i="49"/>
  <c r="J370" i="49" s="1"/>
  <c r="G370" i="49"/>
  <c r="I371" i="49"/>
  <c r="H371" i="49"/>
  <c r="J371" i="49" s="1"/>
  <c r="G371" i="49"/>
  <c r="H372" i="49"/>
  <c r="J372" i="49" s="1"/>
  <c r="G372" i="49"/>
  <c r="I372" i="49" s="1"/>
  <c r="H375" i="49"/>
  <c r="J375" i="49" s="1"/>
  <c r="G375" i="49"/>
  <c r="I375" i="49" s="1"/>
  <c r="I376" i="49"/>
  <c r="H376" i="49"/>
  <c r="J376" i="49" s="1"/>
  <c r="G376" i="49"/>
  <c r="H377" i="49"/>
  <c r="J377" i="49" s="1"/>
  <c r="G377" i="49"/>
  <c r="I377" i="49" s="1"/>
  <c r="I380" i="49"/>
  <c r="H380" i="49"/>
  <c r="J380" i="49" s="1"/>
  <c r="G380" i="49"/>
  <c r="H381" i="49"/>
  <c r="J381" i="49" s="1"/>
  <c r="G381" i="49"/>
  <c r="I381" i="49" s="1"/>
  <c r="I382" i="49"/>
  <c r="H382" i="49"/>
  <c r="J382" i="49" s="1"/>
  <c r="G382" i="49"/>
  <c r="H383" i="49"/>
  <c r="J383" i="49" s="1"/>
  <c r="G383" i="49"/>
  <c r="I383" i="49" s="1"/>
  <c r="H384" i="49"/>
  <c r="J384" i="49" s="1"/>
  <c r="G384" i="49"/>
  <c r="I384" i="49" s="1"/>
  <c r="H385" i="49"/>
  <c r="J385" i="49" s="1"/>
  <c r="G385" i="49"/>
  <c r="I385" i="49" s="1"/>
  <c r="I386" i="49"/>
  <c r="H386" i="49"/>
  <c r="J386" i="49" s="1"/>
  <c r="G386" i="49"/>
  <c r="H387" i="49"/>
  <c r="J387" i="49" s="1"/>
  <c r="G387" i="49"/>
  <c r="I387" i="49" s="1"/>
  <c r="H388" i="49"/>
  <c r="J388" i="49" s="1"/>
  <c r="G388" i="49"/>
  <c r="I388" i="49" s="1"/>
  <c r="H391" i="49"/>
  <c r="J391" i="49" s="1"/>
  <c r="G391" i="49"/>
  <c r="I391" i="49" s="1"/>
  <c r="H392" i="49"/>
  <c r="J392" i="49" s="1"/>
  <c r="G392" i="49"/>
  <c r="I392" i="49" s="1"/>
  <c r="H393" i="49"/>
  <c r="J393" i="49" s="1"/>
  <c r="G393" i="49"/>
  <c r="I393" i="49" s="1"/>
  <c r="H394" i="49"/>
  <c r="J394" i="49" s="1"/>
  <c r="G394" i="49"/>
  <c r="I394" i="49" s="1"/>
  <c r="I397" i="49"/>
  <c r="H397" i="49"/>
  <c r="J397" i="49" s="1"/>
  <c r="G397" i="49"/>
  <c r="I398" i="49"/>
  <c r="H398" i="49"/>
  <c r="J398" i="49" s="1"/>
  <c r="G398" i="49"/>
  <c r="H399" i="49"/>
  <c r="J399" i="49" s="1"/>
  <c r="G399" i="49"/>
  <c r="I399" i="49" s="1"/>
  <c r="H400" i="49"/>
  <c r="J400" i="49" s="1"/>
  <c r="G400" i="49"/>
  <c r="I400" i="49" s="1"/>
  <c r="H401" i="49"/>
  <c r="J401" i="49" s="1"/>
  <c r="G401" i="49"/>
  <c r="I401"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I416" i="49"/>
  <c r="H416" i="49"/>
  <c r="J416" i="49" s="1"/>
  <c r="G416" i="49"/>
  <c r="H417" i="49"/>
  <c r="J417" i="49" s="1"/>
  <c r="G417" i="49"/>
  <c r="I417"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J429" i="49"/>
  <c r="I429" i="49"/>
  <c r="H429" i="49"/>
  <c r="G429" i="49"/>
  <c r="H430" i="49"/>
  <c r="J430" i="49" s="1"/>
  <c r="G430" i="49"/>
  <c r="I430" i="49" s="1"/>
  <c r="H431" i="49"/>
  <c r="J431" i="49" s="1"/>
  <c r="G431" i="49"/>
  <c r="I431" i="49" s="1"/>
  <c r="I432" i="49"/>
  <c r="H432" i="49"/>
  <c r="J432" i="49" s="1"/>
  <c r="G432" i="49"/>
  <c r="H433" i="49"/>
  <c r="J433" i="49" s="1"/>
  <c r="G433" i="49"/>
  <c r="I433" i="49" s="1"/>
  <c r="J434" i="49"/>
  <c r="I434" i="49"/>
  <c r="H434" i="49"/>
  <c r="G434" i="49"/>
  <c r="I435" i="49"/>
  <c r="H435" i="49"/>
  <c r="J435" i="49" s="1"/>
  <c r="G435" i="49"/>
  <c r="H436" i="49"/>
  <c r="J436" i="49" s="1"/>
  <c r="G436" i="49"/>
  <c r="I436" i="49" s="1"/>
  <c r="H437" i="49"/>
  <c r="J437" i="49" s="1"/>
  <c r="G437" i="49"/>
  <c r="I437" i="49" s="1"/>
  <c r="H440" i="49"/>
  <c r="J440" i="49" s="1"/>
  <c r="G440" i="49"/>
  <c r="I440" i="49" s="1"/>
  <c r="I441" i="49"/>
  <c r="H441" i="49"/>
  <c r="J441" i="49" s="1"/>
  <c r="G441" i="49"/>
  <c r="H442" i="49"/>
  <c r="J442" i="49" s="1"/>
  <c r="G442" i="49"/>
  <c r="I442" i="49" s="1"/>
  <c r="H443" i="49"/>
  <c r="J443" i="49" s="1"/>
  <c r="G443" i="49"/>
  <c r="I443" i="49" s="1"/>
  <c r="I444" i="49"/>
  <c r="H444" i="49"/>
  <c r="J444" i="49" s="1"/>
  <c r="G444" i="49"/>
  <c r="H445" i="49"/>
  <c r="J445" i="49" s="1"/>
  <c r="G445" i="49"/>
  <c r="I445" i="49" s="1"/>
  <c r="I446" i="49"/>
  <c r="H446" i="49"/>
  <c r="J446" i="49" s="1"/>
  <c r="G446" i="49"/>
  <c r="J447" i="49"/>
  <c r="I447" i="49"/>
  <c r="H447" i="49"/>
  <c r="G447" i="49"/>
  <c r="H448" i="49"/>
  <c r="J448" i="49" s="1"/>
  <c r="G448" i="49"/>
  <c r="I448" i="49" s="1"/>
  <c r="H451" i="49"/>
  <c r="J451" i="49" s="1"/>
  <c r="G451" i="49"/>
  <c r="I451" i="49" s="1"/>
  <c r="J452" i="49"/>
  <c r="I452" i="49"/>
  <c r="H452" i="49"/>
  <c r="G452" i="49"/>
  <c r="I453" i="49"/>
  <c r="H453" i="49"/>
  <c r="J453" i="49" s="1"/>
  <c r="G453" i="49"/>
  <c r="H454" i="49"/>
  <c r="J454" i="49" s="1"/>
  <c r="G454" i="49"/>
  <c r="I454" i="49" s="1"/>
  <c r="J457" i="49"/>
  <c r="I457" i="49"/>
  <c r="H457" i="49"/>
  <c r="G457" i="49"/>
  <c r="I458" i="49"/>
  <c r="H458" i="49"/>
  <c r="J458" i="49" s="1"/>
  <c r="G458" i="49"/>
  <c r="I459" i="49"/>
  <c r="H459" i="49"/>
  <c r="J459" i="49" s="1"/>
  <c r="G459" i="49"/>
  <c r="H460" i="49"/>
  <c r="J460" i="49" s="1"/>
  <c r="G460" i="49"/>
  <c r="I460" i="49" s="1"/>
  <c r="H461" i="49"/>
  <c r="J461" i="49" s="1"/>
  <c r="G461" i="49"/>
  <c r="I461" i="49" s="1"/>
  <c r="H462" i="49"/>
  <c r="J462" i="49" s="1"/>
  <c r="G462" i="49"/>
  <c r="I462" i="49" s="1"/>
  <c r="H463" i="49"/>
  <c r="J463" i="49" s="1"/>
  <c r="G463" i="49"/>
  <c r="I463" i="49" s="1"/>
  <c r="J464" i="49"/>
  <c r="I464" i="49"/>
  <c r="H464" i="49"/>
  <c r="G464" i="49"/>
  <c r="H465" i="49"/>
  <c r="J465" i="49" s="1"/>
  <c r="G465" i="49"/>
  <c r="I465" i="49" s="1"/>
  <c r="H466" i="49"/>
  <c r="J466" i="49" s="1"/>
  <c r="G466" i="49"/>
  <c r="I466" i="49" s="1"/>
  <c r="H467" i="49"/>
  <c r="J467" i="49" s="1"/>
  <c r="G467" i="49"/>
  <c r="I467" i="49" s="1"/>
  <c r="I470" i="49"/>
  <c r="H470" i="49"/>
  <c r="J470" i="49" s="1"/>
  <c r="G470" i="49"/>
  <c r="I471" i="49"/>
  <c r="H471" i="49"/>
  <c r="J471" i="49" s="1"/>
  <c r="G471" i="49"/>
  <c r="J472" i="49"/>
  <c r="I472" i="49"/>
  <c r="H472" i="49"/>
  <c r="G472" i="49"/>
  <c r="I473" i="49"/>
  <c r="H473" i="49"/>
  <c r="J473" i="49" s="1"/>
  <c r="G473" i="49"/>
  <c r="H476" i="49"/>
  <c r="J476" i="49" s="1"/>
  <c r="G476" i="49"/>
  <c r="I476" i="49" s="1"/>
  <c r="I477" i="49"/>
  <c r="H477" i="49"/>
  <c r="J477" i="49" s="1"/>
  <c r="G477" i="49"/>
  <c r="H478" i="49"/>
  <c r="J478" i="49" s="1"/>
  <c r="G478" i="49"/>
  <c r="I478"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I486" i="49"/>
  <c r="H486" i="49"/>
  <c r="J486" i="49" s="1"/>
  <c r="G486" i="49"/>
  <c r="I487" i="49"/>
  <c r="H487" i="49"/>
  <c r="J487" i="49" s="1"/>
  <c r="G487" i="49"/>
  <c r="H488" i="49"/>
  <c r="J488" i="49" s="1"/>
  <c r="G488" i="49"/>
  <c r="I488" i="49" s="1"/>
  <c r="H489" i="49"/>
  <c r="J489" i="49" s="1"/>
  <c r="G489" i="49"/>
  <c r="I489" i="49" s="1"/>
  <c r="I492" i="49"/>
  <c r="H492" i="49"/>
  <c r="J492" i="49" s="1"/>
  <c r="G492" i="49"/>
  <c r="H493" i="49"/>
  <c r="J493" i="49" s="1"/>
  <c r="G493" i="49"/>
  <c r="I493" i="49" s="1"/>
  <c r="H494" i="49"/>
  <c r="J494" i="49" s="1"/>
  <c r="G494" i="49"/>
  <c r="I494" i="49" s="1"/>
  <c r="I495" i="49"/>
  <c r="H495" i="49"/>
  <c r="J495" i="49" s="1"/>
  <c r="G495" i="49"/>
  <c r="I496" i="49"/>
  <c r="H496" i="49"/>
  <c r="J496" i="49" s="1"/>
  <c r="G496" i="49"/>
  <c r="H497" i="49"/>
  <c r="J497" i="49" s="1"/>
  <c r="G497" i="49"/>
  <c r="I497"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I535" i="49"/>
  <c r="H535" i="49"/>
  <c r="J535" i="49" s="1"/>
  <c r="G535" i="49"/>
  <c r="I536" i="49"/>
  <c r="H536" i="49"/>
  <c r="J536" i="49" s="1"/>
  <c r="G536" i="49"/>
  <c r="H537" i="49"/>
  <c r="J537" i="49" s="1"/>
  <c r="G537" i="49"/>
  <c r="I537" i="49" s="1"/>
  <c r="H538" i="49"/>
  <c r="J538" i="49" s="1"/>
  <c r="G538" i="49"/>
  <c r="I538" i="49" s="1"/>
  <c r="H539" i="49"/>
  <c r="J539" i="49" s="1"/>
  <c r="G539" i="49"/>
  <c r="I539" i="49" s="1"/>
  <c r="I540" i="49"/>
  <c r="H540" i="49"/>
  <c r="J540" i="49" s="1"/>
  <c r="G540" i="49"/>
  <c r="H541" i="49"/>
  <c r="J541" i="49" s="1"/>
  <c r="G541" i="49"/>
  <c r="I541" i="49" s="1"/>
  <c r="J542" i="49"/>
  <c r="I542" i="49"/>
  <c r="H542" i="49"/>
  <c r="G542" i="49"/>
  <c r="H543" i="49"/>
  <c r="J543" i="49" s="1"/>
  <c r="G543" i="49"/>
  <c r="I543" i="49" s="1"/>
  <c r="H546" i="49"/>
  <c r="J546" i="49" s="1"/>
  <c r="G546" i="49"/>
  <c r="I546" i="49" s="1"/>
  <c r="I547" i="49"/>
  <c r="H547" i="49"/>
  <c r="J547" i="49" s="1"/>
  <c r="G547" i="49"/>
  <c r="H548" i="49"/>
  <c r="J548" i="49" s="1"/>
  <c r="G548" i="49"/>
  <c r="I548" i="49" s="1"/>
  <c r="H551" i="49"/>
  <c r="J551" i="49" s="1"/>
  <c r="G551" i="49"/>
  <c r="I551" i="49" s="1"/>
  <c r="H552" i="49"/>
  <c r="J552" i="49" s="1"/>
  <c r="G552" i="49"/>
  <c r="I552" i="49" s="1"/>
  <c r="H553" i="49"/>
  <c r="J553" i="49" s="1"/>
  <c r="G553" i="49"/>
  <c r="I553" i="49" s="1"/>
  <c r="H554" i="49"/>
  <c r="J554" i="49" s="1"/>
  <c r="G554" i="49"/>
  <c r="I554" i="49" s="1"/>
  <c r="J555" i="49"/>
  <c r="I555" i="49"/>
  <c r="H555" i="49"/>
  <c r="G555" i="49"/>
  <c r="J556" i="49"/>
  <c r="I556" i="49"/>
  <c r="H556" i="49"/>
  <c r="G556" i="49"/>
  <c r="H557" i="49"/>
  <c r="J557" i="49" s="1"/>
  <c r="G557" i="49"/>
  <c r="I557" i="49" s="1"/>
  <c r="J558" i="49"/>
  <c r="I558" i="49"/>
  <c r="H558" i="49"/>
  <c r="G558" i="49"/>
  <c r="H559" i="49"/>
  <c r="J559" i="49" s="1"/>
  <c r="G559" i="49"/>
  <c r="I559" i="49" s="1"/>
  <c r="H560" i="49"/>
  <c r="J560" i="49" s="1"/>
  <c r="G560" i="49"/>
  <c r="I560" i="49" s="1"/>
  <c r="I561" i="49"/>
  <c r="H561" i="49"/>
  <c r="J561" i="49" s="1"/>
  <c r="G561" i="49"/>
  <c r="H562" i="49"/>
  <c r="J562" i="49" s="1"/>
  <c r="G562" i="49"/>
  <c r="I562" i="49" s="1"/>
  <c r="J563" i="49"/>
  <c r="I563" i="49"/>
  <c r="H563" i="49"/>
  <c r="G563" i="49"/>
  <c r="H564" i="49"/>
  <c r="J564" i="49" s="1"/>
  <c r="G564" i="49"/>
  <c r="I564" i="49" s="1"/>
  <c r="H565" i="49"/>
  <c r="J565" i="49" s="1"/>
  <c r="G565" i="49"/>
  <c r="I565" i="49" s="1"/>
  <c r="H566" i="49"/>
  <c r="J566" i="49" s="1"/>
  <c r="G566" i="49"/>
  <c r="I566" i="49" s="1"/>
  <c r="H567" i="49"/>
  <c r="J567" i="49" s="1"/>
  <c r="G567" i="49"/>
  <c r="I567" i="49" s="1"/>
  <c r="H568" i="49"/>
  <c r="J568" i="49" s="1"/>
  <c r="G568" i="49"/>
  <c r="I568" i="49" s="1"/>
  <c r="I569" i="49"/>
  <c r="H569" i="49"/>
  <c r="J569" i="49" s="1"/>
  <c r="G569" i="49"/>
  <c r="H570" i="49"/>
  <c r="J570" i="49" s="1"/>
  <c r="G570" i="49"/>
  <c r="I570" i="49" s="1"/>
  <c r="H571" i="49"/>
  <c r="J571" i="49" s="1"/>
  <c r="G571" i="49"/>
  <c r="I571" i="49" s="1"/>
  <c r="H574" i="49"/>
  <c r="J574" i="49" s="1"/>
  <c r="G574" i="49"/>
  <c r="I574" i="49" s="1"/>
  <c r="I575" i="49"/>
  <c r="H575" i="49"/>
  <c r="J575" i="49" s="1"/>
  <c r="G575" i="49"/>
  <c r="J576" i="49"/>
  <c r="I576" i="49"/>
  <c r="H576" i="49"/>
  <c r="G576" i="49"/>
  <c r="I577" i="49"/>
  <c r="H577" i="49"/>
  <c r="J577" i="49" s="1"/>
  <c r="G577" i="49"/>
  <c r="H578" i="49"/>
  <c r="J578" i="49" s="1"/>
  <c r="G578" i="49"/>
  <c r="I578" i="49" s="1"/>
  <c r="H579" i="49"/>
  <c r="J579" i="49" s="1"/>
  <c r="G579" i="49"/>
  <c r="I579" i="49" s="1"/>
  <c r="H580" i="49"/>
  <c r="J580" i="49" s="1"/>
  <c r="G580" i="49"/>
  <c r="I580" i="49" s="1"/>
  <c r="H581" i="49"/>
  <c r="J581" i="49" s="1"/>
  <c r="G581" i="49"/>
  <c r="I581" i="49" s="1"/>
  <c r="H584" i="49"/>
  <c r="J584" i="49" s="1"/>
  <c r="G584" i="49"/>
  <c r="I584" i="49" s="1"/>
  <c r="I585" i="49"/>
  <c r="H585" i="49"/>
  <c r="J585" i="49" s="1"/>
  <c r="G585" i="49"/>
  <c r="H586" i="49"/>
  <c r="J586" i="49" s="1"/>
  <c r="G586" i="49"/>
  <c r="I586" i="49" s="1"/>
  <c r="H589" i="49"/>
  <c r="J589" i="49" s="1"/>
  <c r="G589" i="49"/>
  <c r="I589" i="49" s="1"/>
  <c r="H590" i="49"/>
  <c r="J590" i="49" s="1"/>
  <c r="G590" i="49"/>
  <c r="I590"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8"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3"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H36" i="53"/>
  <c r="I33" i="53" s="1"/>
  <c r="F36" i="53"/>
  <c r="G34" i="53" s="1"/>
  <c r="D36" i="53"/>
  <c r="E28" i="53" s="1"/>
  <c r="B36" i="53"/>
  <c r="C34" i="53" s="1"/>
  <c r="K25" i="53"/>
  <c r="J25"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H56" i="53"/>
  <c r="I53" i="53" s="1"/>
  <c r="F56" i="53"/>
  <c r="G54" i="53" s="1"/>
  <c r="D56" i="53"/>
  <c r="E53" i="53" s="1"/>
  <c r="B56" i="53"/>
  <c r="C54" i="53" s="1"/>
  <c r="K39" i="53"/>
  <c r="J39" i="53"/>
  <c r="I58" i="53"/>
  <c r="G58" i="53"/>
  <c r="E58" i="53"/>
  <c r="C58" i="53"/>
  <c r="D5" i="54"/>
  <c r="H5" i="54" s="1"/>
  <c r="B5" i="54"/>
  <c r="F5" i="54" s="1"/>
  <c r="K8" i="54"/>
  <c r="J8" i="54"/>
  <c r="K9" i="54"/>
  <c r="J9" i="54"/>
  <c r="K10" i="54"/>
  <c r="J10" i="54"/>
  <c r="K11" i="54"/>
  <c r="J11" i="54"/>
  <c r="K12" i="54"/>
  <c r="J12" i="54"/>
  <c r="K13" i="54"/>
  <c r="J13" i="54"/>
  <c r="H15" i="54"/>
  <c r="I11" i="54" s="1"/>
  <c r="F15" i="54"/>
  <c r="G13" i="54" s="1"/>
  <c r="D15" i="54"/>
  <c r="E10" i="54" s="1"/>
  <c r="B15" i="54"/>
  <c r="C13" i="54" s="1"/>
  <c r="K7" i="54"/>
  <c r="J7" i="54"/>
  <c r="H20" i="54"/>
  <c r="K20" i="54" s="1"/>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39"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4"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H81" i="54"/>
  <c r="I78" i="54" s="1"/>
  <c r="F81" i="54"/>
  <c r="G79" i="54" s="1"/>
  <c r="D81" i="54"/>
  <c r="E78" i="54" s="1"/>
  <c r="B81" i="54"/>
  <c r="C79" i="54" s="1"/>
  <c r="K61" i="54"/>
  <c r="J61" i="54"/>
  <c r="I83" i="54"/>
  <c r="G83" i="54"/>
  <c r="E83" i="54"/>
  <c r="C83"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H54" i="55"/>
  <c r="I51" i="55" s="1"/>
  <c r="F54" i="55"/>
  <c r="G52" i="55" s="1"/>
  <c r="D54" i="55"/>
  <c r="E51" i="55" s="1"/>
  <c r="B54" i="55"/>
  <c r="C52" i="55" s="1"/>
  <c r="K29" i="55"/>
  <c r="J29" i="55"/>
  <c r="K58" i="55"/>
  <c r="J58" i="55"/>
  <c r="K59" i="55"/>
  <c r="J59" i="55"/>
  <c r="K60" i="55"/>
  <c r="J60" i="55"/>
  <c r="K61" i="55"/>
  <c r="J61" i="55"/>
  <c r="K62" i="55"/>
  <c r="J62" i="55"/>
  <c r="K63" i="55"/>
  <c r="J63" i="55"/>
  <c r="K64" i="55"/>
  <c r="J64" i="55"/>
  <c r="K65" i="55"/>
  <c r="J65" i="55"/>
  <c r="K66" i="55"/>
  <c r="J66" i="55"/>
  <c r="K67" i="55"/>
  <c r="J67" i="55"/>
  <c r="H69" i="55"/>
  <c r="I66" i="55" s="1"/>
  <c r="F69" i="55"/>
  <c r="G67" i="55" s="1"/>
  <c r="D69" i="55"/>
  <c r="E66" i="55" s="1"/>
  <c r="B69" i="55"/>
  <c r="C67" i="55" s="1"/>
  <c r="K57" i="55"/>
  <c r="J57" i="55"/>
  <c r="I71" i="55"/>
  <c r="G71" i="55"/>
  <c r="E71" i="55"/>
  <c r="C71" i="55"/>
  <c r="K71" i="55"/>
  <c r="J71" i="55"/>
  <c r="B74" i="55"/>
  <c r="F74" i="55" s="1"/>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1" i="55" s="1"/>
  <c r="B98" i="55"/>
  <c r="C96" i="55" s="1"/>
  <c r="K76" i="55"/>
  <c r="J76"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3" i="55" s="1"/>
  <c r="F116" i="55"/>
  <c r="G114" i="55" s="1"/>
  <c r="D116" i="55"/>
  <c r="E113" i="55" s="1"/>
  <c r="B116" i="55"/>
  <c r="C114" i="55" s="1"/>
  <c r="K101" i="55"/>
  <c r="J101" i="55"/>
  <c r="I118" i="55"/>
  <c r="G118" i="55"/>
  <c r="E118" i="55"/>
  <c r="C118" i="55"/>
  <c r="J118" i="55"/>
  <c r="K118" i="55"/>
  <c r="B121" i="55"/>
  <c r="F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6" i="55" s="1"/>
  <c r="B149" i="55"/>
  <c r="C147" i="55" s="1"/>
  <c r="K123" i="55"/>
  <c r="J123"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H171" i="55"/>
  <c r="I168" i="55" s="1"/>
  <c r="F171" i="55"/>
  <c r="G169" i="55" s="1"/>
  <c r="D171" i="55"/>
  <c r="E168" i="55" s="1"/>
  <c r="B171" i="55"/>
  <c r="C169" i="55" s="1"/>
  <c r="K152" i="55"/>
  <c r="J152" i="55"/>
  <c r="I173" i="55"/>
  <c r="G173" i="55"/>
  <c r="E173" i="55"/>
  <c r="C173" i="55"/>
  <c r="K173" i="55"/>
  <c r="J173" i="55"/>
  <c r="B176" i="55"/>
  <c r="D176" i="55" s="1"/>
  <c r="H176" i="55" s="1"/>
  <c r="K179" i="55"/>
  <c r="J179" i="55"/>
  <c r="H181" i="55"/>
  <c r="I178" i="55" s="1"/>
  <c r="F181" i="55"/>
  <c r="G179" i="55" s="1"/>
  <c r="D181" i="55"/>
  <c r="E181" i="55" s="1"/>
  <c r="B181" i="55"/>
  <c r="C179" i="55" s="1"/>
  <c r="K178" i="55"/>
  <c r="J178" i="55"/>
  <c r="K185" i="55"/>
  <c r="J185"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2" i="55" s="1"/>
  <c r="B196" i="55"/>
  <c r="C194" i="55" s="1"/>
  <c r="K184" i="55"/>
  <c r="J184" i="55"/>
  <c r="I198" i="55"/>
  <c r="G198" i="55"/>
  <c r="E198" i="55"/>
  <c r="C198" i="55"/>
  <c r="J198" i="55"/>
  <c r="K198" i="55"/>
  <c r="I202" i="55"/>
  <c r="G202" i="55"/>
  <c r="E202" i="55"/>
  <c r="C202" i="55"/>
  <c r="E200" i="55"/>
  <c r="H200" i="55"/>
  <c r="I200" i="55" s="1"/>
  <c r="F200" i="55"/>
  <c r="G200" i="55" s="1"/>
  <c r="D200" i="55"/>
  <c r="B200" i="55"/>
  <c r="C200" i="55" s="1"/>
  <c r="K202" i="55"/>
  <c r="J202" i="55"/>
  <c r="K204" i="55"/>
  <c r="J204" i="55"/>
  <c r="I204" i="55"/>
  <c r="G204" i="55"/>
  <c r="E204" i="55"/>
  <c r="C204"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H40" i="48"/>
  <c r="I37" i="48" s="1"/>
  <c r="F40" i="48"/>
  <c r="G38" i="48" s="1"/>
  <c r="D40" i="48"/>
  <c r="E37" i="48" s="1"/>
  <c r="B40" i="48"/>
  <c r="C38" i="48" s="1"/>
  <c r="K36" i="48"/>
  <c r="J36" i="48"/>
  <c r="I42" i="48"/>
  <c r="G42" i="48"/>
  <c r="E42" i="48"/>
  <c r="C42" i="48"/>
  <c r="K42" i="48"/>
  <c r="J42" i="48"/>
  <c r="B45" i="48"/>
  <c r="F45" i="48" s="1"/>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H67" i="48"/>
  <c r="I64" i="48" s="1"/>
  <c r="F67" i="48"/>
  <c r="G65" i="48" s="1"/>
  <c r="D67" i="48"/>
  <c r="E64" i="48" s="1"/>
  <c r="B67" i="48"/>
  <c r="C65" i="48" s="1"/>
  <c r="K47" i="48"/>
  <c r="J47" i="48"/>
  <c r="K71" i="48"/>
  <c r="J71" i="48"/>
  <c r="K72" i="48"/>
  <c r="J72" i="48"/>
  <c r="K73" i="48"/>
  <c r="J73" i="48"/>
  <c r="K74" i="48"/>
  <c r="J74" i="48"/>
  <c r="K75" i="48"/>
  <c r="J75" i="48"/>
  <c r="K76" i="48"/>
  <c r="J76" i="48"/>
  <c r="K77" i="48"/>
  <c r="J77" i="48"/>
  <c r="K78" i="48"/>
  <c r="J78" i="48"/>
  <c r="H80" i="48"/>
  <c r="I77" i="48" s="1"/>
  <c r="F80" i="48"/>
  <c r="G78" i="48" s="1"/>
  <c r="D80" i="48"/>
  <c r="E78" i="48" s="1"/>
  <c r="B80" i="48"/>
  <c r="C78" i="48" s="1"/>
  <c r="K70" i="48"/>
  <c r="J70" i="48"/>
  <c r="I82" i="48"/>
  <c r="G82" i="48"/>
  <c r="E82" i="48"/>
  <c r="C82" i="48"/>
  <c r="K82" i="48"/>
  <c r="J82" i="48"/>
  <c r="B85" i="48"/>
  <c r="F85" i="48" s="1"/>
  <c r="K88" i="48"/>
  <c r="J88" i="48"/>
  <c r="K89" i="48"/>
  <c r="J89" i="48"/>
  <c r="K90" i="48"/>
  <c r="J90" i="48"/>
  <c r="K91" i="48"/>
  <c r="J91" i="48"/>
  <c r="K92" i="48"/>
  <c r="J92" i="48"/>
  <c r="K93" i="48"/>
  <c r="J93" i="48"/>
  <c r="K94" i="48"/>
  <c r="J94" i="48"/>
  <c r="K95" i="48"/>
  <c r="J95" i="48"/>
  <c r="K96" i="48"/>
  <c r="J96" i="48"/>
  <c r="K97" i="48"/>
  <c r="J97" i="48"/>
  <c r="H99" i="48"/>
  <c r="I96" i="48" s="1"/>
  <c r="F99" i="48"/>
  <c r="G97" i="48" s="1"/>
  <c r="D99" i="48"/>
  <c r="E96" i="48" s="1"/>
  <c r="B99" i="48"/>
  <c r="C97" i="48" s="1"/>
  <c r="K87" i="48"/>
  <c r="J87"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H117" i="48"/>
  <c r="I113" i="48" s="1"/>
  <c r="F117" i="48"/>
  <c r="G115" i="48" s="1"/>
  <c r="D117" i="48"/>
  <c r="E110" i="48" s="1"/>
  <c r="B117" i="48"/>
  <c r="C115" i="48" s="1"/>
  <c r="K102" i="48"/>
  <c r="J102" i="48"/>
  <c r="I119" i="48"/>
  <c r="G119" i="48"/>
  <c r="E119" i="48"/>
  <c r="C119" i="48"/>
  <c r="K119" i="48"/>
  <c r="J119" i="48"/>
  <c r="B122" i="48"/>
  <c r="D122" i="48" s="1"/>
  <c r="H122" i="48" s="1"/>
  <c r="K125" i="48"/>
  <c r="J125" i="48"/>
  <c r="K126" i="48"/>
  <c r="J126" i="48"/>
  <c r="H128" i="48"/>
  <c r="I125" i="48" s="1"/>
  <c r="F128" i="48"/>
  <c r="G126" i="48" s="1"/>
  <c r="D128" i="48"/>
  <c r="E125" i="48" s="1"/>
  <c r="B128" i="48"/>
  <c r="C126" i="48" s="1"/>
  <c r="K124" i="48"/>
  <c r="J124" i="48"/>
  <c r="K132" i="48"/>
  <c r="J132" i="48"/>
  <c r="K133" i="48"/>
  <c r="J133" i="48"/>
  <c r="K134" i="48"/>
  <c r="J134" i="48"/>
  <c r="K135" i="48"/>
  <c r="J135" i="48"/>
  <c r="K136" i="48"/>
  <c r="J136" i="48"/>
  <c r="K137" i="48"/>
  <c r="J137" i="48"/>
  <c r="K138" i="48"/>
  <c r="J138" i="48"/>
  <c r="K139" i="48"/>
  <c r="J139" i="48"/>
  <c r="K140" i="48"/>
  <c r="J140" i="48"/>
  <c r="K141" i="48"/>
  <c r="J141" i="48"/>
  <c r="H143" i="48"/>
  <c r="I140" i="48" s="1"/>
  <c r="F143" i="48"/>
  <c r="G141" i="48" s="1"/>
  <c r="D143" i="48"/>
  <c r="E138" i="48" s="1"/>
  <c r="B143" i="48"/>
  <c r="C141" i="48" s="1"/>
  <c r="K131" i="48"/>
  <c r="J131" i="48"/>
  <c r="I145" i="48"/>
  <c r="G145" i="48"/>
  <c r="E145" i="48"/>
  <c r="C145" i="48"/>
  <c r="K145" i="48"/>
  <c r="J145" i="48"/>
  <c r="B148" i="48"/>
  <c r="D148" i="48" s="1"/>
  <c r="H148" i="48" s="1"/>
  <c r="H152" i="48"/>
  <c r="F152" i="48"/>
  <c r="G152" i="48" s="1"/>
  <c r="D152" i="48"/>
  <c r="B152" i="48"/>
  <c r="C152" i="48" s="1"/>
  <c r="K150" i="48"/>
  <c r="J150" i="48"/>
  <c r="K156" i="48"/>
  <c r="J156" i="48"/>
  <c r="K157" i="48"/>
  <c r="J157" i="48"/>
  <c r="K158" i="48"/>
  <c r="J158" i="48"/>
  <c r="K159" i="48"/>
  <c r="J159" i="48"/>
  <c r="K160" i="48"/>
  <c r="J160" i="48"/>
  <c r="K161" i="48"/>
  <c r="J161" i="48"/>
  <c r="K162" i="48"/>
  <c r="J162" i="48"/>
  <c r="K163" i="48"/>
  <c r="J163" i="48"/>
  <c r="K164" i="48"/>
  <c r="J164" i="48"/>
  <c r="H166" i="48"/>
  <c r="I161" i="48" s="1"/>
  <c r="F166" i="48"/>
  <c r="G164" i="48" s="1"/>
  <c r="D166" i="48"/>
  <c r="E161" i="48" s="1"/>
  <c r="B166" i="48"/>
  <c r="C164" i="48" s="1"/>
  <c r="K155" i="48"/>
  <c r="J155" i="48"/>
  <c r="I168" i="48"/>
  <c r="G168" i="48"/>
  <c r="E168" i="48"/>
  <c r="C168" i="48"/>
  <c r="K168" i="48"/>
  <c r="J168" i="48"/>
  <c r="B171" i="48"/>
  <c r="D171" i="48" s="1"/>
  <c r="H171" i="48" s="1"/>
  <c r="K174" i="48"/>
  <c r="J174" i="48"/>
  <c r="K175" i="48"/>
  <c r="J175" i="48"/>
  <c r="K176" i="48"/>
  <c r="J176" i="48"/>
  <c r="K177" i="48"/>
  <c r="J177" i="48"/>
  <c r="K178" i="48"/>
  <c r="J178" i="48"/>
  <c r="K179" i="48"/>
  <c r="J179" i="48"/>
  <c r="K180" i="48"/>
  <c r="J180" i="48"/>
  <c r="K181" i="48"/>
  <c r="J181" i="48"/>
  <c r="H183" i="48"/>
  <c r="I180" i="48" s="1"/>
  <c r="F183" i="48"/>
  <c r="G181" i="48" s="1"/>
  <c r="D183" i="48"/>
  <c r="E178" i="48" s="1"/>
  <c r="B183" i="48"/>
  <c r="C181" i="48" s="1"/>
  <c r="K173" i="48"/>
  <c r="J173" i="48"/>
  <c r="K187" i="48"/>
  <c r="J187" i="48"/>
  <c r="K188" i="48"/>
  <c r="J188" i="48"/>
  <c r="K189" i="48"/>
  <c r="J189" i="48"/>
  <c r="K190" i="48"/>
  <c r="J190" i="48"/>
  <c r="H192" i="48"/>
  <c r="I188" i="48" s="1"/>
  <c r="F192" i="48"/>
  <c r="G190" i="48" s="1"/>
  <c r="D192" i="48"/>
  <c r="E187" i="48" s="1"/>
  <c r="B192" i="48"/>
  <c r="C190" i="48" s="1"/>
  <c r="K186" i="48"/>
  <c r="J186" i="48"/>
  <c r="I194" i="48"/>
  <c r="G194" i="48"/>
  <c r="E194" i="48"/>
  <c r="C194" i="48"/>
  <c r="K194" i="48"/>
  <c r="J194" i="48"/>
  <c r="D197" i="48"/>
  <c r="H197" i="48" s="1"/>
  <c r="B197" i="48"/>
  <c r="F197" i="48" s="1"/>
  <c r="K200" i="48"/>
  <c r="J200" i="48"/>
  <c r="K201" i="48"/>
  <c r="J201" i="48"/>
  <c r="K202" i="48"/>
  <c r="J202" i="48"/>
  <c r="K203" i="48"/>
  <c r="J203" i="48"/>
  <c r="K204" i="48"/>
  <c r="J204" i="48"/>
  <c r="K205" i="48"/>
  <c r="J205" i="48"/>
  <c r="K206" i="48"/>
  <c r="J206" i="48"/>
  <c r="K207" i="48"/>
  <c r="J207" i="48"/>
  <c r="H209" i="48"/>
  <c r="I206" i="48" s="1"/>
  <c r="F209" i="48"/>
  <c r="G207" i="48" s="1"/>
  <c r="D209" i="48"/>
  <c r="E203" i="48" s="1"/>
  <c r="B209" i="48"/>
  <c r="C207" i="48" s="1"/>
  <c r="K199" i="48"/>
  <c r="J199"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H231" i="48"/>
  <c r="I228" i="48" s="1"/>
  <c r="F231" i="48"/>
  <c r="G229" i="48" s="1"/>
  <c r="D231" i="48"/>
  <c r="E228" i="48" s="1"/>
  <c r="B231" i="48"/>
  <c r="C229" i="48" s="1"/>
  <c r="K212" i="48"/>
  <c r="J212" i="48"/>
  <c r="K235" i="48"/>
  <c r="J235" i="48"/>
  <c r="K236" i="48"/>
  <c r="J236" i="48"/>
  <c r="K237" i="48"/>
  <c r="J237" i="48"/>
  <c r="K238" i="48"/>
  <c r="J238" i="48"/>
  <c r="K239" i="48"/>
  <c r="J239" i="48"/>
  <c r="K240" i="48"/>
  <c r="J240" i="48"/>
  <c r="K241" i="48"/>
  <c r="J241" i="48"/>
  <c r="K242" i="48"/>
  <c r="J242" i="48"/>
  <c r="K243" i="48"/>
  <c r="J243" i="48"/>
  <c r="K244" i="48"/>
  <c r="J244" i="48"/>
  <c r="K245" i="48"/>
  <c r="J245" i="48"/>
  <c r="H247" i="48"/>
  <c r="I244" i="48" s="1"/>
  <c r="F247" i="48"/>
  <c r="G245" i="48" s="1"/>
  <c r="D247" i="48"/>
  <c r="E243" i="48" s="1"/>
  <c r="B247" i="48"/>
  <c r="C245" i="48" s="1"/>
  <c r="K234" i="48"/>
  <c r="J234" i="48"/>
  <c r="I249" i="48"/>
  <c r="G249" i="48"/>
  <c r="E249" i="48"/>
  <c r="C249" i="48"/>
  <c r="K249" i="48"/>
  <c r="J249" i="48"/>
  <c r="I253" i="48"/>
  <c r="G253" i="48"/>
  <c r="E253" i="48"/>
  <c r="C253" i="48"/>
  <c r="H251" i="48"/>
  <c r="I251" i="48" s="1"/>
  <c r="F251" i="48"/>
  <c r="G251" i="48" s="1"/>
  <c r="D251" i="48"/>
  <c r="E251" i="48" s="1"/>
  <c r="B251" i="48"/>
  <c r="C251" i="48" s="1"/>
  <c r="K253" i="48"/>
  <c r="J253" i="48"/>
  <c r="K255" i="48"/>
  <c r="J255" i="48"/>
  <c r="I255" i="48"/>
  <c r="G255" i="48"/>
  <c r="E255" i="48"/>
  <c r="C255" i="48"/>
  <c r="K83" i="54"/>
  <c r="J83" i="54"/>
  <c r="K58" i="53"/>
  <c r="J58"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J7" i="26"/>
  <c r="I7" i="26"/>
  <c r="H7" i="26"/>
  <c r="G7" i="26"/>
  <c r="I8" i="26"/>
  <c r="H8" i="26"/>
  <c r="J8" i="26" s="1"/>
  <c r="G8" i="26"/>
  <c r="H9" i="26"/>
  <c r="J9" i="26" s="1"/>
  <c r="G9" i="26"/>
  <c r="I9" i="26" s="1"/>
  <c r="I10" i="26"/>
  <c r="H10" i="26"/>
  <c r="J10" i="26" s="1"/>
  <c r="G10" i="26"/>
  <c r="H11" i="26"/>
  <c r="J11" i="26" s="1"/>
  <c r="G11" i="26"/>
  <c r="I11" i="26" s="1"/>
  <c r="J12" i="26"/>
  <c r="I12" i="26"/>
  <c r="H12" i="26"/>
  <c r="G12" i="26"/>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I26" i="26"/>
  <c r="H26" i="26"/>
  <c r="J26" i="26" s="1"/>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I56" i="26"/>
  <c r="H56" i="26"/>
  <c r="J56" i="26" s="1"/>
  <c r="G56" i="26"/>
  <c r="H57" i="26"/>
  <c r="J57" i="26" s="1"/>
  <c r="G57" i="26"/>
  <c r="I57" i="26" s="1"/>
  <c r="H58" i="26"/>
  <c r="J58" i="26" s="1"/>
  <c r="G58" i="26"/>
  <c r="I58" i="26" s="1"/>
  <c r="H59" i="26"/>
  <c r="J59" i="26" s="1"/>
  <c r="G59" i="26"/>
  <c r="I59" i="26" s="1"/>
  <c r="H60" i="26"/>
  <c r="J60" i="26" s="1"/>
  <c r="G60" i="26"/>
  <c r="I60" i="26" s="1"/>
  <c r="I61" i="26"/>
  <c r="H61" i="26"/>
  <c r="J61" i="26" s="1"/>
  <c r="G61" i="26"/>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J72" i="26"/>
  <c r="H72" i="26"/>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200" i="55" l="1"/>
  <c r="J20" i="54"/>
  <c r="D5" i="53"/>
  <c r="H5" i="53" s="1"/>
  <c r="C7" i="56"/>
  <c r="G7" i="56"/>
  <c r="D5" i="56"/>
  <c r="H5" i="56" s="1"/>
  <c r="E7" i="56"/>
  <c r="I7" i="56"/>
  <c r="C8" i="56"/>
  <c r="G8" i="56"/>
  <c r="E8" i="56"/>
  <c r="I8" i="56"/>
  <c r="C9" i="56"/>
  <c r="G9" i="56"/>
  <c r="E9" i="56"/>
  <c r="I9" i="56"/>
  <c r="E10" i="56"/>
  <c r="I10" i="56"/>
  <c r="C10" i="56"/>
  <c r="G10" i="56"/>
  <c r="C11" i="56"/>
  <c r="G11" i="56"/>
  <c r="E11" i="56"/>
  <c r="I11" i="56"/>
  <c r="C12" i="56"/>
  <c r="G12" i="56"/>
  <c r="E12" i="56"/>
  <c r="I12" i="56"/>
  <c r="E13" i="56"/>
  <c r="I13" i="56"/>
  <c r="C13" i="56"/>
  <c r="G13" i="56"/>
  <c r="C14" i="56"/>
  <c r="G14" i="56"/>
  <c r="E14" i="56"/>
  <c r="I14" i="56"/>
  <c r="C15" i="56"/>
  <c r="G15" i="56"/>
  <c r="E15" i="56"/>
  <c r="I15" i="56"/>
  <c r="C16" i="56"/>
  <c r="G16" i="56"/>
  <c r="E16" i="56"/>
  <c r="I16" i="56"/>
  <c r="E17" i="56"/>
  <c r="I17" i="56"/>
  <c r="C17" i="56"/>
  <c r="G17" i="56"/>
  <c r="C18" i="56"/>
  <c r="G18" i="56"/>
  <c r="E18" i="56"/>
  <c r="I18" i="56"/>
  <c r="C19" i="56"/>
  <c r="G19" i="56"/>
  <c r="E19" i="56"/>
  <c r="I19" i="56"/>
  <c r="E20" i="56"/>
  <c r="I20" i="56"/>
  <c r="C20" i="56"/>
  <c r="G20" i="56"/>
  <c r="C21" i="56"/>
  <c r="G21" i="56"/>
  <c r="E21" i="56"/>
  <c r="I21" i="56"/>
  <c r="C22" i="56"/>
  <c r="G22" i="56"/>
  <c r="E22" i="56"/>
  <c r="I22" i="56"/>
  <c r="C23" i="56"/>
  <c r="G23" i="56"/>
  <c r="E23" i="56"/>
  <c r="I23" i="56"/>
  <c r="C24" i="56"/>
  <c r="G24" i="56"/>
  <c r="E24" i="56"/>
  <c r="I24" i="56"/>
  <c r="C25" i="56"/>
  <c r="G25" i="56"/>
  <c r="E25" i="56"/>
  <c r="I25" i="56"/>
  <c r="C26" i="56"/>
  <c r="G26" i="56"/>
  <c r="E26" i="56"/>
  <c r="I26" i="56"/>
  <c r="E27" i="56"/>
  <c r="I27" i="56"/>
  <c r="C27" i="56"/>
  <c r="G27" i="56"/>
  <c r="I28" i="56"/>
  <c r="C28" i="56"/>
  <c r="G28" i="56"/>
  <c r="C29" i="56"/>
  <c r="G29" i="56"/>
  <c r="J32" i="56"/>
  <c r="E29" i="56"/>
  <c r="K32" i="56"/>
  <c r="E30" i="56"/>
  <c r="I30" i="56"/>
  <c r="C7" i="57"/>
  <c r="G7" i="57"/>
  <c r="D5" i="57"/>
  <c r="H5" i="57" s="1"/>
  <c r="E7" i="57"/>
  <c r="I7" i="57"/>
  <c r="E8" i="57"/>
  <c r="I8" i="57"/>
  <c r="C8" i="57"/>
  <c r="G8" i="57"/>
  <c r="E9" i="57"/>
  <c r="I9" i="57"/>
  <c r="C9" i="57"/>
  <c r="G9" i="57"/>
  <c r="E10" i="57"/>
  <c r="I10" i="57"/>
  <c r="C10" i="57"/>
  <c r="G10" i="57"/>
  <c r="E11" i="57"/>
  <c r="I11" i="57"/>
  <c r="C11" i="57"/>
  <c r="G11" i="57"/>
  <c r="E12" i="57"/>
  <c r="I12" i="57"/>
  <c r="C12" i="57"/>
  <c r="G12" i="57"/>
  <c r="E13" i="57"/>
  <c r="I13" i="57"/>
  <c r="C13" i="57"/>
  <c r="G13" i="57"/>
  <c r="E14" i="57"/>
  <c r="I14" i="57"/>
  <c r="C14" i="57"/>
  <c r="G14" i="57"/>
  <c r="C15" i="57"/>
  <c r="G15" i="57"/>
  <c r="E15" i="57"/>
  <c r="I15" i="57"/>
  <c r="C16" i="57"/>
  <c r="G16" i="57"/>
  <c r="E16" i="57"/>
  <c r="I16" i="57"/>
  <c r="E17" i="57"/>
  <c r="I17" i="57"/>
  <c r="C17" i="57"/>
  <c r="G17" i="57"/>
  <c r="C18" i="57"/>
  <c r="G18" i="57"/>
  <c r="E18" i="57"/>
  <c r="I18" i="57"/>
  <c r="E19" i="57"/>
  <c r="I19" i="57"/>
  <c r="C19" i="57"/>
  <c r="G19" i="57"/>
  <c r="C20" i="57"/>
  <c r="G20" i="57"/>
  <c r="E20" i="57"/>
  <c r="I20" i="57"/>
  <c r="E21" i="57"/>
  <c r="I21" i="57"/>
  <c r="C21" i="57"/>
  <c r="G21" i="57"/>
  <c r="E22" i="57"/>
  <c r="I22" i="57"/>
  <c r="C22" i="57"/>
  <c r="G22" i="57"/>
  <c r="C23" i="57"/>
  <c r="G23" i="57"/>
  <c r="E23" i="57"/>
  <c r="I23" i="57"/>
  <c r="C24" i="57"/>
  <c r="G24" i="57"/>
  <c r="E24" i="57"/>
  <c r="I24" i="57"/>
  <c r="C25" i="57"/>
  <c r="G25" i="57"/>
  <c r="J28" i="57"/>
  <c r="K28" i="57"/>
  <c r="E26" i="57"/>
  <c r="I26" i="57"/>
  <c r="C7" i="58"/>
  <c r="G7" i="58"/>
  <c r="D5" i="58"/>
  <c r="H5" i="58" s="1"/>
  <c r="E7" i="58"/>
  <c r="I7" i="58"/>
  <c r="C8" i="58"/>
  <c r="G8" i="58"/>
  <c r="E8" i="58"/>
  <c r="I8" i="58"/>
  <c r="C9" i="58"/>
  <c r="G9" i="58"/>
  <c r="E9" i="58"/>
  <c r="I9" i="58"/>
  <c r="E10" i="58"/>
  <c r="I10" i="58"/>
  <c r="C10" i="58"/>
  <c r="G10" i="58"/>
  <c r="C11" i="58"/>
  <c r="G11" i="58"/>
  <c r="E11" i="58"/>
  <c r="I11" i="58"/>
  <c r="E12" i="58"/>
  <c r="I12" i="58"/>
  <c r="C12" i="58"/>
  <c r="G12" i="58"/>
  <c r="E13" i="58"/>
  <c r="I13" i="58"/>
  <c r="C13" i="58"/>
  <c r="G13" i="58"/>
  <c r="E14" i="58"/>
  <c r="I14" i="58"/>
  <c r="C14" i="58"/>
  <c r="G14" i="58"/>
  <c r="E15" i="58"/>
  <c r="I15" i="58"/>
  <c r="C15" i="58"/>
  <c r="G15" i="58"/>
  <c r="E16" i="58"/>
  <c r="I16" i="58"/>
  <c r="C16" i="58"/>
  <c r="G16" i="58"/>
  <c r="C17" i="58"/>
  <c r="G17" i="58"/>
  <c r="E17" i="58"/>
  <c r="I17" i="58"/>
  <c r="C18" i="58"/>
  <c r="G18" i="58"/>
  <c r="E18" i="58"/>
  <c r="I18" i="58"/>
  <c r="C19" i="58"/>
  <c r="G19" i="58"/>
  <c r="E19" i="58"/>
  <c r="I19" i="58"/>
  <c r="C20" i="58"/>
  <c r="G20" i="58"/>
  <c r="E20" i="58"/>
  <c r="I20" i="58"/>
  <c r="C21" i="58"/>
  <c r="G21" i="58"/>
  <c r="E21" i="58"/>
  <c r="I21" i="58"/>
  <c r="C22" i="58"/>
  <c r="G22" i="58"/>
  <c r="E22" i="58"/>
  <c r="I22" i="58"/>
  <c r="E23" i="58"/>
  <c r="I23" i="58"/>
  <c r="C23" i="58"/>
  <c r="G23" i="58"/>
  <c r="E24" i="58"/>
  <c r="I24" i="58"/>
  <c r="C24" i="58"/>
  <c r="G24" i="58"/>
  <c r="E25" i="58"/>
  <c r="I25" i="58"/>
  <c r="C25" i="58"/>
  <c r="G25" i="58"/>
  <c r="E26" i="58"/>
  <c r="I26" i="58"/>
  <c r="C26" i="58"/>
  <c r="G26" i="58"/>
  <c r="C27" i="58"/>
  <c r="G27" i="58"/>
  <c r="E27" i="58"/>
  <c r="I27" i="58"/>
  <c r="E28" i="58"/>
  <c r="I28" i="58"/>
  <c r="C28" i="58"/>
  <c r="G28" i="58"/>
  <c r="C29" i="58"/>
  <c r="G29" i="58"/>
  <c r="E29" i="58"/>
  <c r="I29" i="58"/>
  <c r="C30" i="58"/>
  <c r="G30" i="58"/>
  <c r="E30" i="58"/>
  <c r="I30" i="58"/>
  <c r="E31" i="58"/>
  <c r="I31" i="58"/>
  <c r="C31" i="58"/>
  <c r="G31" i="58"/>
  <c r="E32" i="58"/>
  <c r="I32" i="58"/>
  <c r="C32" i="58"/>
  <c r="G32" i="58"/>
  <c r="C33" i="58"/>
  <c r="G33" i="58"/>
  <c r="E33" i="58"/>
  <c r="I33" i="58"/>
  <c r="C34" i="58"/>
  <c r="G34" i="58"/>
  <c r="E34" i="58"/>
  <c r="I34" i="58"/>
  <c r="E35" i="58"/>
  <c r="I35" i="58"/>
  <c r="C35" i="58"/>
  <c r="G35" i="58"/>
  <c r="C36" i="58"/>
  <c r="G36" i="58"/>
  <c r="E36" i="58"/>
  <c r="I36" i="58"/>
  <c r="E37" i="58"/>
  <c r="I37" i="58"/>
  <c r="C37" i="58"/>
  <c r="G37" i="58"/>
  <c r="E38" i="58"/>
  <c r="I38" i="58"/>
  <c r="C38" i="58"/>
  <c r="G38" i="58"/>
  <c r="C39" i="58"/>
  <c r="G39" i="58"/>
  <c r="E39" i="58"/>
  <c r="I39" i="58"/>
  <c r="C40" i="58"/>
  <c r="G40" i="58"/>
  <c r="E40" i="58"/>
  <c r="I40" i="58"/>
  <c r="E41" i="58"/>
  <c r="I41" i="58"/>
  <c r="C41" i="58"/>
  <c r="G41" i="58"/>
  <c r="E42" i="58"/>
  <c r="I42" i="58"/>
  <c r="C42" i="58"/>
  <c r="G42" i="58"/>
  <c r="I43" i="58"/>
  <c r="C43" i="58"/>
  <c r="G43" i="58"/>
  <c r="C44" i="58"/>
  <c r="G44" i="58"/>
  <c r="J48" i="58"/>
  <c r="E44" i="58"/>
  <c r="I44" i="58"/>
  <c r="E45" i="58"/>
  <c r="C45" i="58"/>
  <c r="G45" i="58"/>
  <c r="K48" i="58"/>
  <c r="E46" i="58"/>
  <c r="I46" i="58"/>
  <c r="C7" i="50"/>
  <c r="G7" i="50"/>
  <c r="D5" i="50"/>
  <c r="H5" i="50" s="1"/>
  <c r="E7" i="50"/>
  <c r="I7" i="50"/>
  <c r="E8" i="50"/>
  <c r="I8" i="50"/>
  <c r="C8" i="50"/>
  <c r="G8" i="50"/>
  <c r="E9" i="50"/>
  <c r="I9" i="50"/>
  <c r="C9" i="50"/>
  <c r="G9" i="50"/>
  <c r="E10" i="50"/>
  <c r="I10" i="50"/>
  <c r="C10" i="50"/>
  <c r="G10" i="50"/>
  <c r="C11" i="50"/>
  <c r="G11" i="50"/>
  <c r="E11" i="50"/>
  <c r="I11" i="50"/>
  <c r="E12" i="50"/>
  <c r="I12" i="50"/>
  <c r="C12" i="50"/>
  <c r="G12" i="50"/>
  <c r="E13" i="50"/>
  <c r="I13" i="50"/>
  <c r="C13" i="50"/>
  <c r="G13" i="50"/>
  <c r="C14" i="50"/>
  <c r="G14" i="50"/>
  <c r="E14" i="50"/>
  <c r="I14" i="50"/>
  <c r="E15" i="50"/>
  <c r="I15" i="50"/>
  <c r="C15" i="50"/>
  <c r="G15" i="50"/>
  <c r="C16" i="50"/>
  <c r="G16" i="50"/>
  <c r="E16" i="50"/>
  <c r="I16" i="50"/>
  <c r="E17" i="50"/>
  <c r="I17" i="50"/>
  <c r="C17" i="50"/>
  <c r="G17" i="50"/>
  <c r="E18" i="50"/>
  <c r="I18" i="50"/>
  <c r="C18" i="50"/>
  <c r="G18" i="50"/>
  <c r="E19" i="50"/>
  <c r="I19" i="50"/>
  <c r="C19" i="50"/>
  <c r="G19" i="50"/>
  <c r="E20" i="50"/>
  <c r="I20" i="50"/>
  <c r="C20" i="50"/>
  <c r="G20" i="50"/>
  <c r="E21" i="50"/>
  <c r="I21" i="50"/>
  <c r="C21" i="50"/>
  <c r="G21" i="50"/>
  <c r="C22" i="50"/>
  <c r="G22" i="50"/>
  <c r="E22" i="50"/>
  <c r="I22" i="50"/>
  <c r="E23" i="50"/>
  <c r="I23" i="50"/>
  <c r="C23" i="50"/>
  <c r="G23" i="50"/>
  <c r="E24" i="50"/>
  <c r="I24" i="50"/>
  <c r="C24" i="50"/>
  <c r="G24" i="50"/>
  <c r="E25" i="50"/>
  <c r="I25" i="50"/>
  <c r="C25" i="50"/>
  <c r="G25" i="50"/>
  <c r="E26" i="50"/>
  <c r="I26" i="50"/>
  <c r="C26" i="50"/>
  <c r="G26" i="50"/>
  <c r="E27" i="50"/>
  <c r="I27" i="50"/>
  <c r="C27" i="50"/>
  <c r="G27" i="50"/>
  <c r="C28" i="50"/>
  <c r="G28" i="50"/>
  <c r="E28" i="50"/>
  <c r="I28" i="50"/>
  <c r="E29" i="50"/>
  <c r="I29" i="50"/>
  <c r="C29" i="50"/>
  <c r="G29" i="50"/>
  <c r="E30" i="50"/>
  <c r="I30" i="50"/>
  <c r="C30" i="50"/>
  <c r="G30" i="50"/>
  <c r="E31" i="50"/>
  <c r="I31" i="50"/>
  <c r="C31" i="50"/>
  <c r="G31" i="50"/>
  <c r="C32" i="50"/>
  <c r="G32" i="50"/>
  <c r="E32" i="50"/>
  <c r="I32" i="50"/>
  <c r="C33" i="50"/>
  <c r="G33" i="50"/>
  <c r="E33" i="50"/>
  <c r="I33" i="50"/>
  <c r="C34" i="50"/>
  <c r="G34" i="50"/>
  <c r="E34" i="50"/>
  <c r="I34" i="50"/>
  <c r="C35" i="50"/>
  <c r="G35" i="50"/>
  <c r="E35" i="50"/>
  <c r="I35" i="50"/>
  <c r="E36" i="50"/>
  <c r="I36" i="50"/>
  <c r="C36" i="50"/>
  <c r="G36" i="50"/>
  <c r="E37" i="50"/>
  <c r="I37" i="50"/>
  <c r="C37" i="50"/>
  <c r="G37" i="50"/>
  <c r="C38" i="50"/>
  <c r="G38" i="50"/>
  <c r="E38" i="50"/>
  <c r="I38" i="50"/>
  <c r="C39" i="50"/>
  <c r="G39" i="50"/>
  <c r="E39" i="50"/>
  <c r="I39" i="50"/>
  <c r="C40" i="50"/>
  <c r="G40" i="50"/>
  <c r="E40" i="50"/>
  <c r="I40" i="50"/>
  <c r="C41" i="50"/>
  <c r="G41" i="50"/>
  <c r="E41" i="50"/>
  <c r="I41" i="50"/>
  <c r="E42" i="50"/>
  <c r="I42" i="50"/>
  <c r="C42" i="50"/>
  <c r="G42" i="50"/>
  <c r="C43" i="50"/>
  <c r="G43" i="50"/>
  <c r="E43" i="50"/>
  <c r="I43" i="50"/>
  <c r="E44" i="50"/>
  <c r="I44" i="50"/>
  <c r="C44" i="50"/>
  <c r="G44" i="50"/>
  <c r="C45" i="50"/>
  <c r="G45" i="50"/>
  <c r="E45" i="50"/>
  <c r="I45" i="50"/>
  <c r="C46" i="50"/>
  <c r="G46" i="50"/>
  <c r="K49" i="50"/>
  <c r="J49" i="50"/>
  <c r="E47" i="50"/>
  <c r="I47" i="50"/>
  <c r="E39" i="53"/>
  <c r="I39" i="53"/>
  <c r="E56" i="53"/>
  <c r="I56" i="53"/>
  <c r="E25" i="53"/>
  <c r="I25" i="53"/>
  <c r="E36" i="53"/>
  <c r="I36" i="53"/>
  <c r="E7" i="53"/>
  <c r="I7" i="53"/>
  <c r="E22" i="53"/>
  <c r="I22" i="53"/>
  <c r="C39" i="53"/>
  <c r="G39" i="53"/>
  <c r="C56" i="53"/>
  <c r="G56" i="53"/>
  <c r="C25" i="53"/>
  <c r="G25" i="53"/>
  <c r="C36" i="53"/>
  <c r="G36" i="53"/>
  <c r="C7" i="53"/>
  <c r="G7" i="53"/>
  <c r="C22" i="53"/>
  <c r="G22" i="53"/>
  <c r="E8" i="53"/>
  <c r="I8" i="53"/>
  <c r="C8" i="53"/>
  <c r="G8" i="53"/>
  <c r="E9" i="53"/>
  <c r="I9" i="53"/>
  <c r="C9" i="53"/>
  <c r="G9" i="53"/>
  <c r="C10" i="53"/>
  <c r="G10" i="53"/>
  <c r="E10" i="53"/>
  <c r="I10" i="53"/>
  <c r="E11" i="53"/>
  <c r="I11" i="53"/>
  <c r="C11" i="53"/>
  <c r="G11" i="53"/>
  <c r="E12" i="53"/>
  <c r="I12" i="53"/>
  <c r="C12" i="53"/>
  <c r="G12" i="53"/>
  <c r="C13" i="53"/>
  <c r="G13" i="53"/>
  <c r="E13" i="53"/>
  <c r="I13" i="53"/>
  <c r="E14" i="53"/>
  <c r="I14" i="53"/>
  <c r="C14" i="53"/>
  <c r="G14" i="53"/>
  <c r="C15" i="53"/>
  <c r="G15" i="53"/>
  <c r="E15" i="53"/>
  <c r="I15" i="53"/>
  <c r="E16" i="53"/>
  <c r="I16" i="53"/>
  <c r="C16" i="53"/>
  <c r="G16" i="53"/>
  <c r="C17" i="53"/>
  <c r="G17" i="53"/>
  <c r="E17" i="53"/>
  <c r="I17" i="53"/>
  <c r="C18" i="53"/>
  <c r="G18" i="53"/>
  <c r="E18" i="53"/>
  <c r="I18" i="53"/>
  <c r="C19" i="53"/>
  <c r="G19" i="53"/>
  <c r="J22" i="53"/>
  <c r="K22" i="53"/>
  <c r="E20" i="53"/>
  <c r="I20" i="53"/>
  <c r="E26" i="53"/>
  <c r="I26" i="53"/>
  <c r="C26" i="53"/>
  <c r="G26" i="53"/>
  <c r="C27" i="53"/>
  <c r="G27" i="53"/>
  <c r="E27" i="53"/>
  <c r="I27" i="53"/>
  <c r="C28" i="53"/>
  <c r="G28" i="53"/>
  <c r="I28" i="53"/>
  <c r="C29" i="53"/>
  <c r="G29" i="53"/>
  <c r="J36" i="53"/>
  <c r="E29" i="53"/>
  <c r="I29" i="53"/>
  <c r="E30" i="53"/>
  <c r="I30" i="53"/>
  <c r="C30" i="53"/>
  <c r="G30" i="53"/>
  <c r="C31" i="53"/>
  <c r="G31" i="53"/>
  <c r="E31" i="53"/>
  <c r="I31" i="53"/>
  <c r="C32" i="53"/>
  <c r="G32" i="53"/>
  <c r="E32" i="53"/>
  <c r="I32" i="53"/>
  <c r="C33" i="53"/>
  <c r="G33" i="53"/>
  <c r="E33" i="53"/>
  <c r="K36" i="53"/>
  <c r="E34" i="53"/>
  <c r="I34" i="53"/>
  <c r="C40" i="53"/>
  <c r="G40" i="53"/>
  <c r="E40" i="53"/>
  <c r="I40" i="53"/>
  <c r="E41" i="53"/>
  <c r="I41" i="53"/>
  <c r="C41" i="53"/>
  <c r="G41" i="53"/>
  <c r="C42" i="53"/>
  <c r="G42" i="53"/>
  <c r="E42" i="53"/>
  <c r="I42" i="53"/>
  <c r="C43" i="53"/>
  <c r="G43" i="53"/>
  <c r="E43" i="53"/>
  <c r="I43" i="53"/>
  <c r="C44" i="53"/>
  <c r="G44" i="53"/>
  <c r="E44" i="53"/>
  <c r="I44" i="53"/>
  <c r="C45" i="53"/>
  <c r="G45" i="53"/>
  <c r="E45" i="53"/>
  <c r="I45" i="53"/>
  <c r="C46" i="53"/>
  <c r="G46" i="53"/>
  <c r="E46" i="53"/>
  <c r="I46" i="53"/>
  <c r="C47" i="53"/>
  <c r="G47" i="53"/>
  <c r="E47" i="53"/>
  <c r="I47" i="53"/>
  <c r="E48" i="53"/>
  <c r="I48" i="53"/>
  <c r="C48" i="53"/>
  <c r="G48" i="53"/>
  <c r="C49" i="53"/>
  <c r="G49" i="53"/>
  <c r="E49" i="53"/>
  <c r="I49" i="53"/>
  <c r="E50" i="53"/>
  <c r="I50" i="53"/>
  <c r="C50" i="53"/>
  <c r="G50" i="53"/>
  <c r="E51" i="53"/>
  <c r="I51" i="53"/>
  <c r="C51" i="53"/>
  <c r="G51" i="53"/>
  <c r="C52" i="53"/>
  <c r="G52" i="53"/>
  <c r="E52" i="53"/>
  <c r="I52" i="53"/>
  <c r="C53" i="53"/>
  <c r="G53" i="53"/>
  <c r="J56" i="53"/>
  <c r="K56" i="53"/>
  <c r="E54" i="53"/>
  <c r="I54" i="53"/>
  <c r="E61" i="54"/>
  <c r="I61" i="54"/>
  <c r="E81" i="54"/>
  <c r="I81" i="54"/>
  <c r="E46" i="54"/>
  <c r="I46" i="54"/>
  <c r="E58" i="54"/>
  <c r="I58" i="54"/>
  <c r="E31" i="54"/>
  <c r="I31" i="54"/>
  <c r="E43" i="54"/>
  <c r="I43" i="54"/>
  <c r="E23" i="54"/>
  <c r="I23" i="54"/>
  <c r="E28" i="54"/>
  <c r="I28" i="54"/>
  <c r="E18" i="54"/>
  <c r="I18" i="54"/>
  <c r="E20" i="54"/>
  <c r="I20" i="54"/>
  <c r="E7" i="54"/>
  <c r="I7" i="54"/>
  <c r="E15" i="54"/>
  <c r="I15" i="54"/>
  <c r="C61" i="54"/>
  <c r="G61" i="54"/>
  <c r="C81" i="54"/>
  <c r="G81" i="54"/>
  <c r="C46" i="54"/>
  <c r="G46" i="54"/>
  <c r="C58" i="54"/>
  <c r="G58" i="54"/>
  <c r="C31" i="54"/>
  <c r="G31" i="54"/>
  <c r="C43" i="54"/>
  <c r="G43" i="54"/>
  <c r="C23" i="54"/>
  <c r="G23" i="54"/>
  <c r="C28" i="54"/>
  <c r="G28" i="54"/>
  <c r="C18" i="54"/>
  <c r="G18" i="54"/>
  <c r="C7" i="54"/>
  <c r="G7" i="54"/>
  <c r="C15" i="54"/>
  <c r="G15" i="54"/>
  <c r="E8" i="54"/>
  <c r="I8" i="54"/>
  <c r="C8" i="54"/>
  <c r="G8" i="54"/>
  <c r="E9" i="54"/>
  <c r="I9" i="54"/>
  <c r="C9" i="54"/>
  <c r="G9" i="54"/>
  <c r="I10" i="54"/>
  <c r="C10" i="54"/>
  <c r="G10" i="54"/>
  <c r="C11" i="54"/>
  <c r="G11" i="54"/>
  <c r="J15" i="54"/>
  <c r="E11" i="54"/>
  <c r="K15" i="54"/>
  <c r="E12" i="54"/>
  <c r="I12" i="54"/>
  <c r="C12" i="54"/>
  <c r="G12" i="54"/>
  <c r="E13" i="54"/>
  <c r="I13" i="54"/>
  <c r="E24" i="54"/>
  <c r="I24" i="54"/>
  <c r="C24" i="54"/>
  <c r="G24" i="54"/>
  <c r="C25" i="54"/>
  <c r="G25" i="54"/>
  <c r="J28" i="54"/>
  <c r="K28" i="54"/>
  <c r="E26" i="54"/>
  <c r="I26" i="54"/>
  <c r="C32" i="54"/>
  <c r="G32" i="54"/>
  <c r="E32" i="54"/>
  <c r="I32" i="54"/>
  <c r="C33" i="54"/>
  <c r="G33" i="54"/>
  <c r="E33" i="54"/>
  <c r="I33" i="54"/>
  <c r="C34" i="54"/>
  <c r="G34" i="54"/>
  <c r="E34" i="54"/>
  <c r="I34" i="54"/>
  <c r="E35" i="54"/>
  <c r="I35" i="54"/>
  <c r="C35" i="54"/>
  <c r="G35" i="54"/>
  <c r="C36" i="54"/>
  <c r="G36" i="54"/>
  <c r="E36" i="54"/>
  <c r="I36" i="54"/>
  <c r="C37" i="54"/>
  <c r="G37" i="54"/>
  <c r="E37" i="54"/>
  <c r="I37" i="54"/>
  <c r="E38" i="54"/>
  <c r="I38" i="54"/>
  <c r="C38" i="54"/>
  <c r="G38" i="54"/>
  <c r="C39" i="54"/>
  <c r="G39" i="54"/>
  <c r="I39" i="54"/>
  <c r="C40" i="54"/>
  <c r="G40" i="54"/>
  <c r="J43" i="54"/>
  <c r="E40" i="54"/>
  <c r="K43" i="54"/>
  <c r="E41" i="54"/>
  <c r="I41" i="54"/>
  <c r="E47" i="54"/>
  <c r="I47" i="54"/>
  <c r="C47" i="54"/>
  <c r="G47" i="54"/>
  <c r="E48" i="54"/>
  <c r="I48" i="54"/>
  <c r="C48" i="54"/>
  <c r="G48" i="54"/>
  <c r="E49" i="54"/>
  <c r="I49" i="54"/>
  <c r="C49" i="54"/>
  <c r="G49" i="54"/>
  <c r="C50" i="54"/>
  <c r="G50" i="54"/>
  <c r="E50" i="54"/>
  <c r="I50" i="54"/>
  <c r="C51" i="54"/>
  <c r="G51" i="54"/>
  <c r="E51" i="54"/>
  <c r="I51" i="54"/>
  <c r="C52" i="54"/>
  <c r="G52" i="54"/>
  <c r="E52" i="54"/>
  <c r="I52" i="54"/>
  <c r="E53" i="54"/>
  <c r="I53" i="54"/>
  <c r="C53" i="54"/>
  <c r="G53" i="54"/>
  <c r="C54" i="54"/>
  <c r="G54" i="54"/>
  <c r="I54" i="54"/>
  <c r="C55" i="54"/>
  <c r="G55" i="54"/>
  <c r="J58" i="54"/>
  <c r="E55" i="54"/>
  <c r="K58" i="54"/>
  <c r="E56" i="54"/>
  <c r="I56" i="54"/>
  <c r="C62" i="54"/>
  <c r="G62" i="54"/>
  <c r="E62" i="54"/>
  <c r="I62" i="54"/>
  <c r="E63" i="54"/>
  <c r="I63" i="54"/>
  <c r="C63" i="54"/>
  <c r="G63" i="54"/>
  <c r="E64" i="54"/>
  <c r="I64" i="54"/>
  <c r="C64" i="54"/>
  <c r="G64" i="54"/>
  <c r="E65" i="54"/>
  <c r="I65" i="54"/>
  <c r="C65" i="54"/>
  <c r="G65" i="54"/>
  <c r="E66" i="54"/>
  <c r="I66" i="54"/>
  <c r="C66" i="54"/>
  <c r="G66" i="54"/>
  <c r="E67" i="54"/>
  <c r="I67" i="54"/>
  <c r="C67" i="54"/>
  <c r="G67" i="54"/>
  <c r="C68" i="54"/>
  <c r="G68" i="54"/>
  <c r="E68" i="54"/>
  <c r="I68" i="54"/>
  <c r="C69" i="54"/>
  <c r="G69" i="54"/>
  <c r="E69" i="54"/>
  <c r="I69" i="54"/>
  <c r="C70" i="54"/>
  <c r="G70" i="54"/>
  <c r="E70" i="54"/>
  <c r="I70" i="54"/>
  <c r="C71" i="54"/>
  <c r="G71" i="54"/>
  <c r="E71" i="54"/>
  <c r="I71" i="54"/>
  <c r="C72" i="54"/>
  <c r="G72" i="54"/>
  <c r="E72" i="54"/>
  <c r="I72" i="54"/>
  <c r="E73" i="54"/>
  <c r="I73" i="54"/>
  <c r="C73" i="54"/>
  <c r="G73" i="54"/>
  <c r="E74" i="54"/>
  <c r="I74" i="54"/>
  <c r="C74" i="54"/>
  <c r="G74" i="54"/>
  <c r="E75" i="54"/>
  <c r="I75" i="54"/>
  <c r="C75" i="54"/>
  <c r="G75" i="54"/>
  <c r="E76" i="54"/>
  <c r="I76" i="54"/>
  <c r="C76" i="54"/>
  <c r="G76" i="54"/>
  <c r="E77" i="54"/>
  <c r="I77" i="54"/>
  <c r="C77" i="54"/>
  <c r="G77" i="54"/>
  <c r="C78" i="54"/>
  <c r="G78" i="54"/>
  <c r="K81" i="54"/>
  <c r="J81" i="54"/>
  <c r="E79" i="54"/>
  <c r="I79" i="54"/>
  <c r="I196" i="55"/>
  <c r="I181" i="55"/>
  <c r="C171" i="55"/>
  <c r="C101" i="55"/>
  <c r="G116" i="55"/>
  <c r="C76" i="55"/>
  <c r="G76" i="55"/>
  <c r="C98" i="55"/>
  <c r="G98" i="55"/>
  <c r="C57" i="55"/>
  <c r="G57" i="55"/>
  <c r="C69" i="55"/>
  <c r="G69" i="55"/>
  <c r="C29" i="55"/>
  <c r="G29" i="55"/>
  <c r="C54" i="55"/>
  <c r="G54" i="55"/>
  <c r="E7" i="55"/>
  <c r="I7" i="55"/>
  <c r="E22" i="55"/>
  <c r="I22" i="55"/>
  <c r="E184" i="55"/>
  <c r="I184" i="55"/>
  <c r="E196" i="55"/>
  <c r="E178" i="55"/>
  <c r="C152" i="55"/>
  <c r="G152" i="55"/>
  <c r="G171" i="55"/>
  <c r="C123" i="55"/>
  <c r="G123" i="55"/>
  <c r="C149" i="55"/>
  <c r="G149" i="55"/>
  <c r="G101" i="55"/>
  <c r="C116" i="55"/>
  <c r="J200" i="55"/>
  <c r="C184" i="55"/>
  <c r="G184" i="55"/>
  <c r="C196" i="55"/>
  <c r="G196" i="55"/>
  <c r="C178" i="55"/>
  <c r="G178" i="55"/>
  <c r="C181" i="55"/>
  <c r="G181" i="55"/>
  <c r="E152" i="55"/>
  <c r="I152" i="55"/>
  <c r="E171" i="55"/>
  <c r="I171" i="55"/>
  <c r="E123" i="55"/>
  <c r="I123" i="55"/>
  <c r="E149" i="55"/>
  <c r="I149" i="55"/>
  <c r="D121" i="55"/>
  <c r="H121" i="55" s="1"/>
  <c r="E101" i="55"/>
  <c r="I101" i="55"/>
  <c r="E116" i="55"/>
  <c r="I116" i="55"/>
  <c r="E76" i="55"/>
  <c r="I76" i="55"/>
  <c r="E98" i="55"/>
  <c r="I98" i="55"/>
  <c r="D74" i="55"/>
  <c r="H74" i="55" s="1"/>
  <c r="E57" i="55"/>
  <c r="I57" i="55"/>
  <c r="E69" i="55"/>
  <c r="I69" i="55"/>
  <c r="E29" i="55"/>
  <c r="I29" i="55"/>
  <c r="E54" i="55"/>
  <c r="I54" i="55"/>
  <c r="C7" i="55"/>
  <c r="G7" i="55"/>
  <c r="C22" i="55"/>
  <c r="G22" i="55"/>
  <c r="F5" i="55"/>
  <c r="C8" i="55"/>
  <c r="G8" i="55"/>
  <c r="E8" i="55"/>
  <c r="I8" i="55"/>
  <c r="C9" i="55"/>
  <c r="G9" i="55"/>
  <c r="E9" i="55"/>
  <c r="I9" i="55"/>
  <c r="C10" i="55"/>
  <c r="G10" i="55"/>
  <c r="E10" i="55"/>
  <c r="I10" i="55"/>
  <c r="C11" i="55"/>
  <c r="G11" i="55"/>
  <c r="E11" i="55"/>
  <c r="I11" i="55"/>
  <c r="C12" i="55"/>
  <c r="G12" i="55"/>
  <c r="E12" i="55"/>
  <c r="I12" i="55"/>
  <c r="E13" i="55"/>
  <c r="I13" i="55"/>
  <c r="C13" i="55"/>
  <c r="G13" i="55"/>
  <c r="C14" i="55"/>
  <c r="G14" i="55"/>
  <c r="E14" i="55"/>
  <c r="I14" i="55"/>
  <c r="E15" i="55"/>
  <c r="I15" i="55"/>
  <c r="C15" i="55"/>
  <c r="G15" i="55"/>
  <c r="C16" i="55"/>
  <c r="G16" i="55"/>
  <c r="E16" i="55"/>
  <c r="I16" i="55"/>
  <c r="C17" i="55"/>
  <c r="G17" i="55"/>
  <c r="E17" i="55"/>
  <c r="I17" i="55"/>
  <c r="C18" i="55"/>
  <c r="G18" i="55"/>
  <c r="E18" i="55"/>
  <c r="I18" i="55"/>
  <c r="C19" i="55"/>
  <c r="G19" i="55"/>
  <c r="J22" i="55"/>
  <c r="K22" i="55"/>
  <c r="E20" i="55"/>
  <c r="I20" i="55"/>
  <c r="F27" i="55"/>
  <c r="E30" i="55"/>
  <c r="I30" i="55"/>
  <c r="C30" i="55"/>
  <c r="G30" i="55"/>
  <c r="C31" i="55"/>
  <c r="G31" i="55"/>
  <c r="E31" i="55"/>
  <c r="I31" i="55"/>
  <c r="E32" i="55"/>
  <c r="I32" i="55"/>
  <c r="C32" i="55"/>
  <c r="G32" i="55"/>
  <c r="C33" i="55"/>
  <c r="G33" i="55"/>
  <c r="E33" i="55"/>
  <c r="I33" i="55"/>
  <c r="C34" i="55"/>
  <c r="G34" i="55"/>
  <c r="E34" i="55"/>
  <c r="I34" i="55"/>
  <c r="E35" i="55"/>
  <c r="I35" i="55"/>
  <c r="C35" i="55"/>
  <c r="G35" i="55"/>
  <c r="E36" i="55"/>
  <c r="I36" i="55"/>
  <c r="C36" i="55"/>
  <c r="G36" i="55"/>
  <c r="C37" i="55"/>
  <c r="G37" i="55"/>
  <c r="E37" i="55"/>
  <c r="I37" i="55"/>
  <c r="E38" i="55"/>
  <c r="I38" i="55"/>
  <c r="C38" i="55"/>
  <c r="G38" i="55"/>
  <c r="E39" i="55"/>
  <c r="I39" i="55"/>
  <c r="C39" i="55"/>
  <c r="G39" i="55"/>
  <c r="C40" i="55"/>
  <c r="G40" i="55"/>
  <c r="E40" i="55"/>
  <c r="I40" i="55"/>
  <c r="E41" i="55"/>
  <c r="I41" i="55"/>
  <c r="C41" i="55"/>
  <c r="G41" i="55"/>
  <c r="C42" i="55"/>
  <c r="G42" i="55"/>
  <c r="E42" i="55"/>
  <c r="I42" i="55"/>
  <c r="C43" i="55"/>
  <c r="G43" i="55"/>
  <c r="E43" i="55"/>
  <c r="I43" i="55"/>
  <c r="C44" i="55"/>
  <c r="G44" i="55"/>
  <c r="E44" i="55"/>
  <c r="I44" i="55"/>
  <c r="C45" i="55"/>
  <c r="G45" i="55"/>
  <c r="E45" i="55"/>
  <c r="I45" i="55"/>
  <c r="E46" i="55"/>
  <c r="I46" i="55"/>
  <c r="C46" i="55"/>
  <c r="G46" i="55"/>
  <c r="E47" i="55"/>
  <c r="I47" i="55"/>
  <c r="C47" i="55"/>
  <c r="G47" i="55"/>
  <c r="C48" i="55"/>
  <c r="G48" i="55"/>
  <c r="E48" i="55"/>
  <c r="I48" i="55"/>
  <c r="E49" i="55"/>
  <c r="I49" i="55"/>
  <c r="C49" i="55"/>
  <c r="G49" i="55"/>
  <c r="C50" i="55"/>
  <c r="G50" i="55"/>
  <c r="E50" i="55"/>
  <c r="I50" i="55"/>
  <c r="C51" i="55"/>
  <c r="G51" i="55"/>
  <c r="J54" i="55"/>
  <c r="K54" i="55"/>
  <c r="E52" i="55"/>
  <c r="I52" i="55"/>
  <c r="C58" i="55"/>
  <c r="G58" i="55"/>
  <c r="E58" i="55"/>
  <c r="I58" i="55"/>
  <c r="E59" i="55"/>
  <c r="I59" i="55"/>
  <c r="C59" i="55"/>
  <c r="G59" i="55"/>
  <c r="C60" i="55"/>
  <c r="G60" i="55"/>
  <c r="E60" i="55"/>
  <c r="I60" i="55"/>
  <c r="E61" i="55"/>
  <c r="I61" i="55"/>
  <c r="C61" i="55"/>
  <c r="G61" i="55"/>
  <c r="E62" i="55"/>
  <c r="I62" i="55"/>
  <c r="C62" i="55"/>
  <c r="G62" i="55"/>
  <c r="C63" i="55"/>
  <c r="G63" i="55"/>
  <c r="E63" i="55"/>
  <c r="I63" i="55"/>
  <c r="C64" i="55"/>
  <c r="G64" i="55"/>
  <c r="E64" i="55"/>
  <c r="I64" i="55"/>
  <c r="E65" i="55"/>
  <c r="I65" i="55"/>
  <c r="C65" i="55"/>
  <c r="G65" i="55"/>
  <c r="C66" i="55"/>
  <c r="G66" i="55"/>
  <c r="J69" i="55"/>
  <c r="K69" i="55"/>
  <c r="E67" i="55"/>
  <c r="I67" i="55"/>
  <c r="C77" i="55"/>
  <c r="G77" i="55"/>
  <c r="E77" i="55"/>
  <c r="I77" i="55"/>
  <c r="E78" i="55"/>
  <c r="I78" i="55"/>
  <c r="C78" i="55"/>
  <c r="G78" i="55"/>
  <c r="C79" i="55"/>
  <c r="G79" i="55"/>
  <c r="E79" i="55"/>
  <c r="I79" i="55"/>
  <c r="C80" i="55"/>
  <c r="G80" i="55"/>
  <c r="E80" i="55"/>
  <c r="I80" i="55"/>
  <c r="C81" i="55"/>
  <c r="G81" i="55"/>
  <c r="E81" i="55"/>
  <c r="I81" i="55"/>
  <c r="E82" i="55"/>
  <c r="I82" i="55"/>
  <c r="C82" i="55"/>
  <c r="G82" i="55"/>
  <c r="C83" i="55"/>
  <c r="G83" i="55"/>
  <c r="E83" i="55"/>
  <c r="I83" i="55"/>
  <c r="C84" i="55"/>
  <c r="G84" i="55"/>
  <c r="E84" i="55"/>
  <c r="I84" i="55"/>
  <c r="C85" i="55"/>
  <c r="G85" i="55"/>
  <c r="E85" i="55"/>
  <c r="I85" i="55"/>
  <c r="E86" i="55"/>
  <c r="I86" i="55"/>
  <c r="C86" i="55"/>
  <c r="G86" i="55"/>
  <c r="C87" i="55"/>
  <c r="G87" i="55"/>
  <c r="E87" i="55"/>
  <c r="I87" i="55"/>
  <c r="C88" i="55"/>
  <c r="G88" i="55"/>
  <c r="E88" i="55"/>
  <c r="I88" i="55"/>
  <c r="C89" i="55"/>
  <c r="G89" i="55"/>
  <c r="E89" i="55"/>
  <c r="I89" i="55"/>
  <c r="E90" i="55"/>
  <c r="I90" i="55"/>
  <c r="C90" i="55"/>
  <c r="G90" i="55"/>
  <c r="C91" i="55"/>
  <c r="G91" i="55"/>
  <c r="I91" i="55"/>
  <c r="C92" i="55"/>
  <c r="G92" i="55"/>
  <c r="J98" i="55"/>
  <c r="E92" i="55"/>
  <c r="I92" i="55"/>
  <c r="E93" i="55"/>
  <c r="I93" i="55"/>
  <c r="C93" i="55"/>
  <c r="G93" i="55"/>
  <c r="E94" i="55"/>
  <c r="I94" i="55"/>
  <c r="C94" i="55"/>
  <c r="G94" i="55"/>
  <c r="E95" i="55"/>
  <c r="C95" i="55"/>
  <c r="G95" i="55"/>
  <c r="K98" i="55"/>
  <c r="E96" i="55"/>
  <c r="I96" i="55"/>
  <c r="C102" i="55"/>
  <c r="G102" i="55"/>
  <c r="E102" i="55"/>
  <c r="I102" i="55"/>
  <c r="E103" i="55"/>
  <c r="I103" i="55"/>
  <c r="C103" i="55"/>
  <c r="G103" i="55"/>
  <c r="C104" i="55"/>
  <c r="G104" i="55"/>
  <c r="E104" i="55"/>
  <c r="I104" i="55"/>
  <c r="C105" i="55"/>
  <c r="G105" i="55"/>
  <c r="E105" i="55"/>
  <c r="I105" i="55"/>
  <c r="C106" i="55"/>
  <c r="G106" i="55"/>
  <c r="E106" i="55"/>
  <c r="I106" i="55"/>
  <c r="C107" i="55"/>
  <c r="G107" i="55"/>
  <c r="E107" i="55"/>
  <c r="I107" i="55"/>
  <c r="E108" i="55"/>
  <c r="I108" i="55"/>
  <c r="C108" i="55"/>
  <c r="G108" i="55"/>
  <c r="C109" i="55"/>
  <c r="G109" i="55"/>
  <c r="E109" i="55"/>
  <c r="I109" i="55"/>
  <c r="C110" i="55"/>
  <c r="G110" i="55"/>
  <c r="E110" i="55"/>
  <c r="I110" i="55"/>
  <c r="E111" i="55"/>
  <c r="I111" i="55"/>
  <c r="C111" i="55"/>
  <c r="G111" i="55"/>
  <c r="C112" i="55"/>
  <c r="G112" i="55"/>
  <c r="E112" i="55"/>
  <c r="I112" i="55"/>
  <c r="C113" i="55"/>
  <c r="G113" i="55"/>
  <c r="J116" i="55"/>
  <c r="K116" i="55"/>
  <c r="E114" i="55"/>
  <c r="I114" i="55"/>
  <c r="C124" i="55"/>
  <c r="G124" i="55"/>
  <c r="E124" i="55"/>
  <c r="I124" i="55"/>
  <c r="E125" i="55"/>
  <c r="I125" i="55"/>
  <c r="C125" i="55"/>
  <c r="G125" i="55"/>
  <c r="E126" i="55"/>
  <c r="I126" i="55"/>
  <c r="C126" i="55"/>
  <c r="G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E134" i="55"/>
  <c r="I134" i="55"/>
  <c r="C134" i="55"/>
  <c r="G134" i="55"/>
  <c r="E135" i="55"/>
  <c r="I135" i="55"/>
  <c r="C135" i="55"/>
  <c r="G135" i="55"/>
  <c r="E136" i="55"/>
  <c r="I136" i="55"/>
  <c r="C136" i="55"/>
  <c r="G136" i="55"/>
  <c r="E137" i="55"/>
  <c r="I137" i="55"/>
  <c r="C137" i="55"/>
  <c r="G137" i="55"/>
  <c r="E138" i="55"/>
  <c r="I138" i="55"/>
  <c r="C138" i="55"/>
  <c r="G138" i="55"/>
  <c r="C139" i="55"/>
  <c r="G139" i="55"/>
  <c r="E139" i="55"/>
  <c r="I139" i="55"/>
  <c r="E140" i="55"/>
  <c r="I140" i="55"/>
  <c r="C140" i="55"/>
  <c r="G140" i="55"/>
  <c r="C141" i="55"/>
  <c r="G141" i="55"/>
  <c r="E141" i="55"/>
  <c r="I141" i="55"/>
  <c r="C142" i="55"/>
  <c r="G142" i="55"/>
  <c r="E142" i="55"/>
  <c r="I142" i="55"/>
  <c r="C143" i="55"/>
  <c r="G143" i="55"/>
  <c r="E143" i="55"/>
  <c r="I143" i="55"/>
  <c r="C144" i="55"/>
  <c r="G144" i="55"/>
  <c r="E144" i="55"/>
  <c r="I144" i="55"/>
  <c r="C145" i="55"/>
  <c r="G145" i="55"/>
  <c r="E145" i="55"/>
  <c r="I145" i="55"/>
  <c r="C146" i="55"/>
  <c r="G146" i="55"/>
  <c r="J149" i="55"/>
  <c r="K149" i="55"/>
  <c r="E147" i="55"/>
  <c r="I147" i="55"/>
  <c r="C153" i="55"/>
  <c r="G153" i="55"/>
  <c r="E153" i="55"/>
  <c r="I153" i="55"/>
  <c r="C154" i="55"/>
  <c r="G154" i="55"/>
  <c r="E154" i="55"/>
  <c r="I154" i="55"/>
  <c r="E155" i="55"/>
  <c r="I155" i="55"/>
  <c r="C155" i="55"/>
  <c r="G155" i="55"/>
  <c r="E156" i="55"/>
  <c r="I156" i="55"/>
  <c r="C156" i="55"/>
  <c r="G156" i="55"/>
  <c r="E157" i="55"/>
  <c r="I157" i="55"/>
  <c r="C157" i="55"/>
  <c r="G157" i="55"/>
  <c r="C158" i="55"/>
  <c r="G158" i="55"/>
  <c r="E158" i="55"/>
  <c r="I158" i="55"/>
  <c r="E159" i="55"/>
  <c r="I159" i="55"/>
  <c r="C159" i="55"/>
  <c r="G159" i="55"/>
  <c r="E160" i="55"/>
  <c r="I160" i="55"/>
  <c r="C160" i="55"/>
  <c r="G160" i="55"/>
  <c r="E161" i="55"/>
  <c r="I161" i="55"/>
  <c r="C161" i="55"/>
  <c r="G161" i="55"/>
  <c r="E162" i="55"/>
  <c r="I162" i="55"/>
  <c r="C162" i="55"/>
  <c r="G162" i="55"/>
  <c r="C163" i="55"/>
  <c r="G163" i="55"/>
  <c r="E163" i="55"/>
  <c r="I163" i="55"/>
  <c r="E164" i="55"/>
  <c r="I164" i="55"/>
  <c r="C164" i="55"/>
  <c r="G164" i="55"/>
  <c r="E165" i="55"/>
  <c r="I165" i="55"/>
  <c r="C165" i="55"/>
  <c r="G165" i="55"/>
  <c r="E166" i="55"/>
  <c r="I166" i="55"/>
  <c r="C166" i="55"/>
  <c r="G166" i="55"/>
  <c r="C167" i="55"/>
  <c r="G167" i="55"/>
  <c r="E167" i="55"/>
  <c r="I167" i="55"/>
  <c r="C168" i="55"/>
  <c r="G168" i="55"/>
  <c r="J171" i="55"/>
  <c r="K171" i="55"/>
  <c r="E169" i="55"/>
  <c r="I169" i="55"/>
  <c r="F176" i="55"/>
  <c r="J181" i="55"/>
  <c r="K181" i="55"/>
  <c r="E179" i="55"/>
  <c r="I179" i="55"/>
  <c r="C185" i="55"/>
  <c r="G185" i="55"/>
  <c r="E185" i="55"/>
  <c r="I185" i="55"/>
  <c r="C186" i="55"/>
  <c r="G186" i="55"/>
  <c r="E186" i="55"/>
  <c r="I186" i="55"/>
  <c r="C187" i="55"/>
  <c r="G187" i="55"/>
  <c r="E187" i="55"/>
  <c r="I187" i="55"/>
  <c r="C188" i="55"/>
  <c r="G188" i="55"/>
  <c r="E188" i="55"/>
  <c r="I188" i="55"/>
  <c r="E189" i="55"/>
  <c r="I189" i="55"/>
  <c r="C189" i="55"/>
  <c r="G189" i="55"/>
  <c r="C190" i="55"/>
  <c r="G190" i="55"/>
  <c r="E190" i="55"/>
  <c r="I190" i="55"/>
  <c r="C191" i="55"/>
  <c r="G191" i="55"/>
  <c r="E191" i="55"/>
  <c r="I191" i="55"/>
  <c r="I192" i="55"/>
  <c r="C192" i="55"/>
  <c r="G192" i="55"/>
  <c r="C193" i="55"/>
  <c r="G193" i="55"/>
  <c r="J196" i="55"/>
  <c r="E193" i="55"/>
  <c r="K196" i="55"/>
  <c r="E194" i="55"/>
  <c r="I194" i="55"/>
  <c r="E234" i="48"/>
  <c r="I234" i="48"/>
  <c r="E247" i="48"/>
  <c r="I247" i="48"/>
  <c r="E212" i="48"/>
  <c r="I212" i="48"/>
  <c r="E231" i="48"/>
  <c r="I231" i="48"/>
  <c r="E199" i="48"/>
  <c r="I199" i="48"/>
  <c r="E209" i="48"/>
  <c r="I209" i="48"/>
  <c r="E186" i="48"/>
  <c r="I186" i="48"/>
  <c r="E192" i="48"/>
  <c r="I192" i="48"/>
  <c r="E173" i="48"/>
  <c r="I173" i="48"/>
  <c r="E183" i="48"/>
  <c r="I183" i="48"/>
  <c r="C155" i="48"/>
  <c r="G155" i="48"/>
  <c r="C166" i="48"/>
  <c r="G166" i="48"/>
  <c r="C150" i="48"/>
  <c r="G150" i="48"/>
  <c r="E131" i="48"/>
  <c r="I131" i="48"/>
  <c r="E143" i="48"/>
  <c r="I143" i="48"/>
  <c r="E124" i="48"/>
  <c r="I124" i="48"/>
  <c r="E128" i="48"/>
  <c r="I128" i="48"/>
  <c r="C102" i="48"/>
  <c r="G102" i="48"/>
  <c r="C117" i="48"/>
  <c r="G117" i="48"/>
  <c r="C87" i="48"/>
  <c r="G87" i="48"/>
  <c r="C99" i="48"/>
  <c r="G99" i="48"/>
  <c r="C70" i="48"/>
  <c r="G70" i="48"/>
  <c r="C80" i="48"/>
  <c r="G80" i="48"/>
  <c r="C47" i="48"/>
  <c r="G47" i="48"/>
  <c r="C67" i="48"/>
  <c r="G67" i="48"/>
  <c r="C36" i="48"/>
  <c r="G36" i="48"/>
  <c r="C40" i="48"/>
  <c r="G40" i="48"/>
  <c r="C18" i="48"/>
  <c r="G18" i="48"/>
  <c r="C33" i="48"/>
  <c r="G33" i="48"/>
  <c r="C7" i="48"/>
  <c r="G7" i="48"/>
  <c r="C11" i="48"/>
  <c r="G11" i="48"/>
  <c r="C234" i="48"/>
  <c r="G234" i="48"/>
  <c r="C247" i="48"/>
  <c r="G247" i="48"/>
  <c r="C212" i="48"/>
  <c r="G212" i="48"/>
  <c r="C231" i="48"/>
  <c r="G231" i="48"/>
  <c r="C199" i="48"/>
  <c r="G199" i="48"/>
  <c r="C209" i="48"/>
  <c r="G209" i="48"/>
  <c r="C186" i="48"/>
  <c r="G186" i="48"/>
  <c r="C192" i="48"/>
  <c r="G192" i="48"/>
  <c r="C173" i="48"/>
  <c r="G173" i="48"/>
  <c r="C183" i="48"/>
  <c r="G183" i="48"/>
  <c r="E155" i="48"/>
  <c r="I155" i="48"/>
  <c r="E166" i="48"/>
  <c r="I166" i="48"/>
  <c r="J152" i="48"/>
  <c r="K152" i="48"/>
  <c r="E150" i="48"/>
  <c r="I150" i="48"/>
  <c r="E152" i="48"/>
  <c r="I152" i="48"/>
  <c r="C131" i="48"/>
  <c r="G131" i="48"/>
  <c r="C143" i="48"/>
  <c r="G143" i="48"/>
  <c r="C124" i="48"/>
  <c r="G124" i="48"/>
  <c r="C128" i="48"/>
  <c r="G128" i="48"/>
  <c r="E102" i="48"/>
  <c r="I102" i="48"/>
  <c r="E117" i="48"/>
  <c r="I117" i="48"/>
  <c r="E87" i="48"/>
  <c r="I87" i="48"/>
  <c r="E99" i="48"/>
  <c r="I99" i="48"/>
  <c r="D85" i="48"/>
  <c r="H85" i="48" s="1"/>
  <c r="E70" i="48"/>
  <c r="I70" i="48"/>
  <c r="E80" i="48"/>
  <c r="I80" i="48"/>
  <c r="E47" i="48"/>
  <c r="I47" i="48"/>
  <c r="E67" i="48"/>
  <c r="I67" i="48"/>
  <c r="D45" i="48"/>
  <c r="H45" i="48" s="1"/>
  <c r="E36" i="48"/>
  <c r="I36" i="48"/>
  <c r="E40" i="48"/>
  <c r="I40" i="48"/>
  <c r="E18" i="48"/>
  <c r="I18" i="48"/>
  <c r="E33" i="48"/>
  <c r="I33" i="48"/>
  <c r="D16" i="48"/>
  <c r="H16" i="48" s="1"/>
  <c r="E7" i="48"/>
  <c r="I7" i="48"/>
  <c r="I11" i="48"/>
  <c r="D5" i="48"/>
  <c r="H5" i="48" s="1"/>
  <c r="C8" i="48"/>
  <c r="G8" i="48"/>
  <c r="J11" i="48"/>
  <c r="E8" i="48"/>
  <c r="K11" i="48"/>
  <c r="E9" i="48"/>
  <c r="I9" i="48"/>
  <c r="E19" i="48"/>
  <c r="I19" i="48"/>
  <c r="C19" i="48"/>
  <c r="G19" i="48"/>
  <c r="E20" i="48"/>
  <c r="I20" i="48"/>
  <c r="C20" i="48"/>
  <c r="G20" i="48"/>
  <c r="C21" i="48"/>
  <c r="G21" i="48"/>
  <c r="E21" i="48"/>
  <c r="I21" i="48"/>
  <c r="E22" i="48"/>
  <c r="I22" i="48"/>
  <c r="C22" i="48"/>
  <c r="G22" i="48"/>
  <c r="C23" i="48"/>
  <c r="G23" i="48"/>
  <c r="E23" i="48"/>
  <c r="I23" i="48"/>
  <c r="E24" i="48"/>
  <c r="I24" i="48"/>
  <c r="C24" i="48"/>
  <c r="G24" i="48"/>
  <c r="C25" i="48"/>
  <c r="G25" i="48"/>
  <c r="E25" i="48"/>
  <c r="I25" i="48"/>
  <c r="C26" i="48"/>
  <c r="G26" i="48"/>
  <c r="E26" i="48"/>
  <c r="I26" i="48"/>
  <c r="E27" i="48"/>
  <c r="I27" i="48"/>
  <c r="C27" i="48"/>
  <c r="G27" i="48"/>
  <c r="E28" i="48"/>
  <c r="I28" i="48"/>
  <c r="C28" i="48"/>
  <c r="G28" i="48"/>
  <c r="E29" i="48"/>
  <c r="I29" i="48"/>
  <c r="C29" i="48"/>
  <c r="G29" i="48"/>
  <c r="C30" i="48"/>
  <c r="G30" i="48"/>
  <c r="J33" i="48"/>
  <c r="K33" i="48"/>
  <c r="E31" i="48"/>
  <c r="I31" i="48"/>
  <c r="C37" i="48"/>
  <c r="G37" i="48"/>
  <c r="K40" i="48"/>
  <c r="J40" i="48"/>
  <c r="E38" i="48"/>
  <c r="I38" i="48"/>
  <c r="E48" i="48"/>
  <c r="I48" i="48"/>
  <c r="C48" i="48"/>
  <c r="G48" i="48"/>
  <c r="C49" i="48"/>
  <c r="G49" i="48"/>
  <c r="E49" i="48"/>
  <c r="I49" i="48"/>
  <c r="E50" i="48"/>
  <c r="I50" i="48"/>
  <c r="C50" i="48"/>
  <c r="G50" i="48"/>
  <c r="E51" i="48"/>
  <c r="I51" i="48"/>
  <c r="C51" i="48"/>
  <c r="G51" i="48"/>
  <c r="C52" i="48"/>
  <c r="G52" i="48"/>
  <c r="E52" i="48"/>
  <c r="I52" i="48"/>
  <c r="E53" i="48"/>
  <c r="I53" i="48"/>
  <c r="C53" i="48"/>
  <c r="G53" i="48"/>
  <c r="E54" i="48"/>
  <c r="I54" i="48"/>
  <c r="C54" i="48"/>
  <c r="G54" i="48"/>
  <c r="E55" i="48"/>
  <c r="I55" i="48"/>
  <c r="C55" i="48"/>
  <c r="G55" i="48"/>
  <c r="E56" i="48"/>
  <c r="I56" i="48"/>
  <c r="C56" i="48"/>
  <c r="G56" i="48"/>
  <c r="E57" i="48"/>
  <c r="I57" i="48"/>
  <c r="C57" i="48"/>
  <c r="G57" i="48"/>
  <c r="C58" i="48"/>
  <c r="G58" i="48"/>
  <c r="E58" i="48"/>
  <c r="I58" i="48"/>
  <c r="C59" i="48"/>
  <c r="G59" i="48"/>
  <c r="E59" i="48"/>
  <c r="I59" i="48"/>
  <c r="C60" i="48"/>
  <c r="G60" i="48"/>
  <c r="E60" i="48"/>
  <c r="I60" i="48"/>
  <c r="E61" i="48"/>
  <c r="I61" i="48"/>
  <c r="C61" i="48"/>
  <c r="G61" i="48"/>
  <c r="C62" i="48"/>
  <c r="G62" i="48"/>
  <c r="E62" i="48"/>
  <c r="I62" i="48"/>
  <c r="E63" i="48"/>
  <c r="I63" i="48"/>
  <c r="C63" i="48"/>
  <c r="G63" i="48"/>
  <c r="C64" i="48"/>
  <c r="G64" i="48"/>
  <c r="J67" i="48"/>
  <c r="K67" i="48"/>
  <c r="E65" i="48"/>
  <c r="I65" i="48"/>
  <c r="C71" i="48"/>
  <c r="G71" i="48"/>
  <c r="E71" i="48"/>
  <c r="I71" i="48"/>
  <c r="C72" i="48"/>
  <c r="G72" i="48"/>
  <c r="E72" i="48"/>
  <c r="I72" i="48"/>
  <c r="E73" i="48"/>
  <c r="I73" i="48"/>
  <c r="C73" i="48"/>
  <c r="G73" i="48"/>
  <c r="C74" i="48"/>
  <c r="G74" i="48"/>
  <c r="E74" i="48"/>
  <c r="I74" i="48"/>
  <c r="C75" i="48"/>
  <c r="G75" i="48"/>
  <c r="E75" i="48"/>
  <c r="I75" i="48"/>
  <c r="C76" i="48"/>
  <c r="G76" i="48"/>
  <c r="E76" i="48"/>
  <c r="I76" i="48"/>
  <c r="E77" i="48"/>
  <c r="C77" i="48"/>
  <c r="G77" i="48"/>
  <c r="K80" i="48"/>
  <c r="J80" i="48"/>
  <c r="I78" i="48"/>
  <c r="C88" i="48"/>
  <c r="G88" i="48"/>
  <c r="E88" i="48"/>
  <c r="I88" i="48"/>
  <c r="E89" i="48"/>
  <c r="I89" i="48"/>
  <c r="C89" i="48"/>
  <c r="G89" i="48"/>
  <c r="C90" i="48"/>
  <c r="G90" i="48"/>
  <c r="E90" i="48"/>
  <c r="I90" i="48"/>
  <c r="E91" i="48"/>
  <c r="I91" i="48"/>
  <c r="C91" i="48"/>
  <c r="G91" i="48"/>
  <c r="C92" i="48"/>
  <c r="G92" i="48"/>
  <c r="E92" i="48"/>
  <c r="I92" i="48"/>
  <c r="E93" i="48"/>
  <c r="I93" i="48"/>
  <c r="C93" i="48"/>
  <c r="G93" i="48"/>
  <c r="C94" i="48"/>
  <c r="G94" i="48"/>
  <c r="E94" i="48"/>
  <c r="I94" i="48"/>
  <c r="C95" i="48"/>
  <c r="G95" i="48"/>
  <c r="E95" i="48"/>
  <c r="I95" i="48"/>
  <c r="C96" i="48"/>
  <c r="G96" i="48"/>
  <c r="J99" i="48"/>
  <c r="K99" i="48"/>
  <c r="E97" i="48"/>
  <c r="I97" i="48"/>
  <c r="E103" i="48"/>
  <c r="I103" i="48"/>
  <c r="C103" i="48"/>
  <c r="G103" i="48"/>
  <c r="C104" i="48"/>
  <c r="G104" i="48"/>
  <c r="E104" i="48"/>
  <c r="I104" i="48"/>
  <c r="C105" i="48"/>
  <c r="G105" i="48"/>
  <c r="E105" i="48"/>
  <c r="I105" i="48"/>
  <c r="E106" i="48"/>
  <c r="I106" i="48"/>
  <c r="C106" i="48"/>
  <c r="G106" i="48"/>
  <c r="C107" i="48"/>
  <c r="G107" i="48"/>
  <c r="E107" i="48"/>
  <c r="I107" i="48"/>
  <c r="E108" i="48"/>
  <c r="I108" i="48"/>
  <c r="C108" i="48"/>
  <c r="G108" i="48"/>
  <c r="C109" i="48"/>
  <c r="G109" i="48"/>
  <c r="E109" i="48"/>
  <c r="I109" i="48"/>
  <c r="I110" i="48"/>
  <c r="C110" i="48"/>
  <c r="G110" i="48"/>
  <c r="C111" i="48"/>
  <c r="G111" i="48"/>
  <c r="J117" i="48"/>
  <c r="E111" i="48"/>
  <c r="I111" i="48"/>
  <c r="E112" i="48"/>
  <c r="I112" i="48"/>
  <c r="C112" i="48"/>
  <c r="G112" i="48"/>
  <c r="E113" i="48"/>
  <c r="C113" i="48"/>
  <c r="G113" i="48"/>
  <c r="K117" i="48"/>
  <c r="E114" i="48"/>
  <c r="I114" i="48"/>
  <c r="C114" i="48"/>
  <c r="G114" i="48"/>
  <c r="E115" i="48"/>
  <c r="I115" i="48"/>
  <c r="F122" i="48"/>
  <c r="C125" i="48"/>
  <c r="G125" i="48"/>
  <c r="K128" i="48"/>
  <c r="J128" i="48"/>
  <c r="E126" i="48"/>
  <c r="I126" i="48"/>
  <c r="E132" i="48"/>
  <c r="I132" i="48"/>
  <c r="C132" i="48"/>
  <c r="G132" i="48"/>
  <c r="E133" i="48"/>
  <c r="I133" i="48"/>
  <c r="C133" i="48"/>
  <c r="G133" i="48"/>
  <c r="E134" i="48"/>
  <c r="I134" i="48"/>
  <c r="C134" i="48"/>
  <c r="G134" i="48"/>
  <c r="E135" i="48"/>
  <c r="I135" i="48"/>
  <c r="C135" i="48"/>
  <c r="G135" i="48"/>
  <c r="C136" i="48"/>
  <c r="G136" i="48"/>
  <c r="E136" i="48"/>
  <c r="I136" i="48"/>
  <c r="C137" i="48"/>
  <c r="G137" i="48"/>
  <c r="E137" i="48"/>
  <c r="I137" i="48"/>
  <c r="I138" i="48"/>
  <c r="C138" i="48"/>
  <c r="G138" i="48"/>
  <c r="C139" i="48"/>
  <c r="G139" i="48"/>
  <c r="J143" i="48"/>
  <c r="E139" i="48"/>
  <c r="I139" i="48"/>
  <c r="E140" i="48"/>
  <c r="C140" i="48"/>
  <c r="G140" i="48"/>
  <c r="K143" i="48"/>
  <c r="E141" i="48"/>
  <c r="I141" i="48"/>
  <c r="F148" i="48"/>
  <c r="E156" i="48"/>
  <c r="I156" i="48"/>
  <c r="C156" i="48"/>
  <c r="G156" i="48"/>
  <c r="E157" i="48"/>
  <c r="I157" i="48"/>
  <c r="C157" i="48"/>
  <c r="G157" i="48"/>
  <c r="E158" i="48"/>
  <c r="I158" i="48"/>
  <c r="C158" i="48"/>
  <c r="G158" i="48"/>
  <c r="E159" i="48"/>
  <c r="I159" i="48"/>
  <c r="C159" i="48"/>
  <c r="G159" i="48"/>
  <c r="C160" i="48"/>
  <c r="G160" i="48"/>
  <c r="E160" i="48"/>
  <c r="I160" i="48"/>
  <c r="C161" i="48"/>
  <c r="G161" i="48"/>
  <c r="C162" i="48"/>
  <c r="G162" i="48"/>
  <c r="J166" i="48"/>
  <c r="K166" i="48"/>
  <c r="E162" i="48"/>
  <c r="I162" i="48"/>
  <c r="E163" i="48"/>
  <c r="I163" i="48"/>
  <c r="C163" i="48"/>
  <c r="G163" i="48"/>
  <c r="E164" i="48"/>
  <c r="I164" i="48"/>
  <c r="F171" i="48"/>
  <c r="C174" i="48"/>
  <c r="G174" i="48"/>
  <c r="E174" i="48"/>
  <c r="I174" i="48"/>
  <c r="E175" i="48"/>
  <c r="I175" i="48"/>
  <c r="C175" i="48"/>
  <c r="G175" i="48"/>
  <c r="E176" i="48"/>
  <c r="I176" i="48"/>
  <c r="C176" i="48"/>
  <c r="G176" i="48"/>
  <c r="E177" i="48"/>
  <c r="I177" i="48"/>
  <c r="C177" i="48"/>
  <c r="G177" i="48"/>
  <c r="I178" i="48"/>
  <c r="C178" i="48"/>
  <c r="G178" i="48"/>
  <c r="C179" i="48"/>
  <c r="G179" i="48"/>
  <c r="J183" i="48"/>
  <c r="E179" i="48"/>
  <c r="I179" i="48"/>
  <c r="E180" i="48"/>
  <c r="C180" i="48"/>
  <c r="G180" i="48"/>
  <c r="K183" i="48"/>
  <c r="E181" i="48"/>
  <c r="I181" i="48"/>
  <c r="C187" i="48"/>
  <c r="G187" i="48"/>
  <c r="I187" i="48"/>
  <c r="C188" i="48"/>
  <c r="G188" i="48"/>
  <c r="J192" i="48"/>
  <c r="E188" i="48"/>
  <c r="K192" i="48"/>
  <c r="E189" i="48"/>
  <c r="I189" i="48"/>
  <c r="C189" i="48"/>
  <c r="G189" i="48"/>
  <c r="E190" i="48"/>
  <c r="I190" i="48"/>
  <c r="C200" i="48"/>
  <c r="G200" i="48"/>
  <c r="E200" i="48"/>
  <c r="I200" i="48"/>
  <c r="E201" i="48"/>
  <c r="I201" i="48"/>
  <c r="C201" i="48"/>
  <c r="G201" i="48"/>
  <c r="E202" i="48"/>
  <c r="I202" i="48"/>
  <c r="C202" i="48"/>
  <c r="G202" i="48"/>
  <c r="C203" i="48"/>
  <c r="G203" i="48"/>
  <c r="I203" i="48"/>
  <c r="C204" i="48"/>
  <c r="G204" i="48"/>
  <c r="J209" i="48"/>
  <c r="E204" i="48"/>
  <c r="I204" i="48"/>
  <c r="E205" i="48"/>
  <c r="I205" i="48"/>
  <c r="C205" i="48"/>
  <c r="G205" i="48"/>
  <c r="E206" i="48"/>
  <c r="C206" i="48"/>
  <c r="G206" i="48"/>
  <c r="K209" i="48"/>
  <c r="E207" i="48"/>
  <c r="I207" i="48"/>
  <c r="C213" i="48"/>
  <c r="G213" i="48"/>
  <c r="E213" i="48"/>
  <c r="I213" i="48"/>
  <c r="C214" i="48"/>
  <c r="G214" i="48"/>
  <c r="E214" i="48"/>
  <c r="I214" i="48"/>
  <c r="E215" i="48"/>
  <c r="I215" i="48"/>
  <c r="C215" i="48"/>
  <c r="G215" i="48"/>
  <c r="E216" i="48"/>
  <c r="I216" i="48"/>
  <c r="C216" i="48"/>
  <c r="G216" i="48"/>
  <c r="C217" i="48"/>
  <c r="G217" i="48"/>
  <c r="E217" i="48"/>
  <c r="I217" i="48"/>
  <c r="E218" i="48"/>
  <c r="I218" i="48"/>
  <c r="C218" i="48"/>
  <c r="G218" i="48"/>
  <c r="E219" i="48"/>
  <c r="I219" i="48"/>
  <c r="C219" i="48"/>
  <c r="G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C227" i="48"/>
  <c r="G227" i="48"/>
  <c r="E227" i="48"/>
  <c r="I227" i="48"/>
  <c r="C228" i="48"/>
  <c r="G228" i="48"/>
  <c r="J231" i="48"/>
  <c r="K231" i="48"/>
  <c r="E229" i="48"/>
  <c r="I229" i="48"/>
  <c r="E235" i="48"/>
  <c r="I235" i="48"/>
  <c r="C235" i="48"/>
  <c r="G235" i="48"/>
  <c r="C236" i="48"/>
  <c r="G236" i="48"/>
  <c r="E236" i="48"/>
  <c r="I236" i="48"/>
  <c r="C237" i="48"/>
  <c r="G237" i="48"/>
  <c r="E237" i="48"/>
  <c r="I237" i="48"/>
  <c r="C238" i="48"/>
  <c r="G238" i="48"/>
  <c r="E238" i="48"/>
  <c r="I238" i="48"/>
  <c r="C239" i="48"/>
  <c r="G239" i="48"/>
  <c r="E239" i="48"/>
  <c r="I239" i="48"/>
  <c r="E240" i="48"/>
  <c r="I240" i="48"/>
  <c r="C240" i="48"/>
  <c r="G240" i="48"/>
  <c r="C241" i="48"/>
  <c r="G241" i="48"/>
  <c r="E241" i="48"/>
  <c r="I241" i="48"/>
  <c r="E242" i="48"/>
  <c r="I242" i="48"/>
  <c r="C242" i="48"/>
  <c r="G242" i="48"/>
  <c r="C243" i="48"/>
  <c r="G243" i="48"/>
  <c r="I243" i="48"/>
  <c r="C244" i="48"/>
  <c r="G244" i="48"/>
  <c r="J247" i="48"/>
  <c r="E244" i="48"/>
  <c r="K247" i="48"/>
  <c r="E245" i="48"/>
  <c r="I245" i="48"/>
  <c r="E39" i="47"/>
  <c r="D39" i="47"/>
  <c r="C39" i="47"/>
  <c r="B39" i="47"/>
  <c r="H37" i="47"/>
  <c r="J37" i="47" s="1"/>
  <c r="G37" i="47"/>
  <c r="I37" i="47" s="1"/>
  <c r="H31" i="47"/>
  <c r="J31" i="47" s="1"/>
  <c r="G31" i="47"/>
  <c r="I31" i="47" s="1"/>
  <c r="E28" i="47"/>
  <c r="D28" i="47"/>
  <c r="C28" i="47"/>
  <c r="B28" i="47"/>
  <c r="I26" i="47"/>
  <c r="H26" i="47"/>
  <c r="J26" i="47" s="1"/>
  <c r="G26" i="47"/>
  <c r="C13" i="51"/>
  <c r="E13" i="51" s="1"/>
  <c r="F24" i="51"/>
  <c r="D24" i="51"/>
  <c r="I15" i="51"/>
  <c r="I24" i="51" s="1"/>
  <c r="H15" i="51"/>
  <c r="H24" i="51" s="1"/>
  <c r="E24" i="51"/>
  <c r="C24" i="51"/>
  <c r="B33" i="46"/>
  <c r="E33" i="46"/>
  <c r="D33" i="46"/>
  <c r="C33" i="46"/>
  <c r="K251" i="48"/>
  <c r="J251" i="48"/>
  <c r="C11" i="44"/>
  <c r="C43" i="44"/>
  <c r="D11" i="44"/>
  <c r="D43" i="44"/>
  <c r="E11" i="44"/>
  <c r="J11" i="44" s="1"/>
  <c r="E43" i="44"/>
  <c r="B11" i="44"/>
  <c r="B43" i="44"/>
  <c r="E11" i="45"/>
  <c r="D11" i="45"/>
  <c r="C11" i="45"/>
  <c r="B11" i="45"/>
  <c r="E592" i="49"/>
  <c r="D592" i="49"/>
  <c r="C592" i="49"/>
  <c r="B592" i="49"/>
  <c r="B5" i="49"/>
  <c r="C5" i="49" s="1"/>
  <c r="E5" i="49" s="1"/>
  <c r="B5" i="47"/>
  <c r="C5" i="47" s="1"/>
  <c r="E5" i="47" s="1"/>
  <c r="E74" i="26"/>
  <c r="C74" i="26"/>
  <c r="H6" i="26"/>
  <c r="H74" i="26" s="1"/>
  <c r="G6" i="26"/>
  <c r="G74" i="26" s="1"/>
  <c r="D74" i="26"/>
  <c r="B74"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5" i="49" l="1"/>
  <c r="D44" i="44"/>
  <c r="G592" i="49"/>
  <c r="I592" i="49" s="1"/>
  <c r="H592" i="49"/>
  <c r="J592" i="49" s="1"/>
  <c r="H11" i="44"/>
  <c r="G43" i="44"/>
  <c r="I43" i="44" s="1"/>
  <c r="C44" i="44"/>
  <c r="H43" i="44"/>
  <c r="J43" i="44" s="1"/>
  <c r="B44" i="44"/>
  <c r="E44" i="44"/>
  <c r="H44" i="44" s="1"/>
  <c r="C5" i="44"/>
  <c r="E5" i="44" s="1"/>
  <c r="H28" i="47"/>
  <c r="J28" i="47" s="1"/>
  <c r="G28" i="47"/>
  <c r="I28" i="47" s="1"/>
  <c r="H39" i="47"/>
  <c r="G39" i="47"/>
  <c r="I39" i="47" s="1"/>
  <c r="J39" i="47"/>
  <c r="D5" i="47"/>
  <c r="H33" i="46"/>
  <c r="J33" i="46" s="1"/>
  <c r="G33" i="46"/>
  <c r="I33" i="46" s="1"/>
  <c r="D5" i="46"/>
  <c r="D5" i="33"/>
  <c r="J74" i="26"/>
  <c r="I6" i="26"/>
  <c r="I74" i="26"/>
  <c r="J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E50" i="45"/>
  <c r="E51" i="45"/>
  <c r="H51" i="45" s="1"/>
  <c r="E52" i="45"/>
  <c r="H52" i="45" s="1"/>
  <c r="E53" i="45"/>
  <c r="E54" i="45"/>
  <c r="H54" i="45" s="1"/>
  <c r="E55" i="45"/>
  <c r="H55" i="45" s="1"/>
  <c r="E56" i="45"/>
  <c r="H56" i="45" s="1"/>
  <c r="E57" i="45"/>
  <c r="H57" i="45" s="1"/>
  <c r="E58" i="45"/>
  <c r="E59" i="45"/>
  <c r="E60" i="45"/>
  <c r="H60" i="45" s="1"/>
  <c r="E61" i="45"/>
  <c r="E62" i="45"/>
  <c r="E63" i="45"/>
  <c r="H63" i="45" s="1"/>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42" i="45" s="1"/>
  <c r="G34" i="45"/>
  <c r="I34" i="45" s="1"/>
  <c r="H34" i="45"/>
  <c r="J34" i="45" s="1"/>
  <c r="H11" i="45"/>
  <c r="J11" i="45" s="1"/>
  <c r="G11" i="45"/>
  <c r="J15" i="51"/>
  <c r="K15" i="51"/>
  <c r="J24" i="51"/>
  <c r="K24" i="51"/>
  <c r="D13" i="51"/>
  <c r="F13" i="51" s="1"/>
  <c r="G11" i="44"/>
  <c r="C6" i="45"/>
  <c r="B38" i="45"/>
  <c r="I11" i="44"/>
  <c r="I11" i="45"/>
  <c r="G44" i="44" l="1"/>
  <c r="I44" i="44" s="1"/>
  <c r="J44" i="44"/>
  <c r="E43" i="45"/>
  <c r="C43" i="45"/>
  <c r="G41" i="45"/>
  <c r="G42" i="45"/>
  <c r="G40" i="45"/>
  <c r="G65" i="45"/>
  <c r="G63" i="45"/>
  <c r="G61" i="45"/>
  <c r="G59" i="45"/>
  <c r="G57" i="45"/>
  <c r="G55" i="45"/>
  <c r="G53" i="45"/>
  <c r="G51" i="45"/>
  <c r="G49" i="45"/>
  <c r="G47" i="45"/>
  <c r="H61" i="45"/>
  <c r="H59" i="45"/>
  <c r="H53" i="45"/>
  <c r="H49" i="45"/>
  <c r="H41" i="45"/>
  <c r="D43" i="45"/>
  <c r="H43" i="45" s="1"/>
  <c r="H39" i="45"/>
  <c r="G39" i="45"/>
  <c r="B43" i="45"/>
  <c r="C66" i="45"/>
  <c r="G64" i="45"/>
  <c r="G62" i="45"/>
  <c r="G60" i="45"/>
  <c r="G58" i="45"/>
  <c r="G56" i="45"/>
  <c r="G54" i="45"/>
  <c r="G52" i="45"/>
  <c r="G50" i="45"/>
  <c r="G48" i="45"/>
  <c r="G46" i="45"/>
  <c r="B66" i="45"/>
  <c r="E66" i="45"/>
  <c r="H64" i="45"/>
  <c r="H62" i="45"/>
  <c r="H58" i="45"/>
  <c r="H50" i="45"/>
  <c r="D66" i="45"/>
  <c r="H46" i="45"/>
  <c r="C38" i="45"/>
  <c r="E6" i="45"/>
  <c r="E38" i="45" s="1"/>
  <c r="G43" i="45" l="1"/>
  <c r="H66" i="45"/>
  <c r="G66" i="45"/>
</calcChain>
</file>

<file path=xl/sharedStrings.xml><?xml version="1.0" encoding="utf-8"?>
<sst xmlns="http://schemas.openxmlformats.org/spreadsheetml/2006/main" count="1949" uniqueCount="702">
  <si>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</si>
  <si>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</si>
  <si>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</si>
  <si>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</si>
  <si>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</si>
  <si>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</si>
  <si>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</si>
  <si>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</si>
  <si>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</si>
  <si>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</si>
  <si>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</si>
  <si>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</si>
  <si>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</si>
  <si>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</si>
  <si>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</si>
  <si>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</si>
  <si>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</si>
  <si>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</si>
  <si>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</si>
  <si>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</si>
  <si>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</si>
  <si>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</si>
  <si>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</si>
  <si>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</si>
  <si>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</si>
  <si>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</si>
  <si>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</si>
  <si>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</si>
  <si>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</si>
  <si>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</si>
  <si>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</si>
  <si>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</si>
  <si>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</si>
  <si>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</si>
  <si>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</si>
  <si>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</si>
  <si>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</si>
  <si>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</si>
  <si>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</si>
  <si>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</si>
  <si>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</si>
  <si>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</si>
  <si>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</si>
  <si>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</si>
  <si>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</si>
  <si>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</si>
  <si>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</si>
  <si>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</si>
  <si>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</si>
  <si>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</si>
  <si>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</si>
  <si>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</si>
  <si>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</si>
  <si>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</si>
  <si>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</si>
  <si>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</si>
  <si>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</si>
  <si>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</si>
  <si>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</si>
  <si>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</si>
  <si>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</si>
  <si>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</si>
  <si>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</si>
  <si>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</si>
  <si>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</si>
  <si>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</si>
  <si>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</si>
  <si>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</si>
  <si>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</si>
  <si>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</si>
  <si>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</si>
  <si>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</si>
  <si>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</si>
  <si>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</si>
  <si>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</si>
  <si>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</si>
  <si>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</si>
  <si>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</si>
  <si>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</si>
  <si>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</si>
  <si>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</si>
  <si>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</si>
  <si>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</si>
  <si>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</si>
  <si>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</si>
  <si>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</si>
  <si>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</si>
  <si>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</si>
  <si>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</si>
  <si>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</si>
  <si>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</si>
  <si>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</si>
  <si>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</si>
  <si>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</si>
  <si>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</si>
  <si>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</si>
  <si>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</si>
  <si>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</si>
  <si>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</si>
  <si>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</si>
  <si>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</si>
  <si>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</si>
  <si>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</si>
  <si>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</si>
  <si>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</si>
  <si>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</si>
  <si>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</si>
  <si>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</si>
  <si>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</si>
  <si>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</si>
  <si>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</si>
  <si>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</si>
  <si>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</si>
  <si>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</si>
  <si>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</si>
  <si>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</si>
  <si>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</si>
  <si>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</si>
  <si>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</si>
  <si>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</si>
  <si>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</si>
  <si>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</si>
  <si>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</si>
  <si>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</si>
  <si>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</si>
  <si>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</si>
  <si>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</si>
  <si>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</si>
  <si>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</si>
  <si>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</si>
  <si>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</si>
  <si>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</si>
  <si>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</si>
  <si>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</si>
  <si>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</si>
  <si>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</si>
  <si>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</si>
  <si>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</si>
  <si>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</si>
  <si>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</si>
  <si>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</si>
  <si>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</si>
  <si>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</si>
  <si>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</si>
  <si>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</si>
  <si>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</si>
  <si>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</si>
  <si>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</si>
  <si>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</si>
  <si>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</si>
  <si>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</si>
  <si>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</si>
  <si>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</si>
  <si>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</si>
  <si>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</si>
  <si>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</si>
  <si>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</si>
  <si>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</si>
  <si>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</si>
  <si>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</si>
  <si>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</si>
  <si>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</si>
  <si>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</si>
  <si>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</si>
  <si>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</si>
  <si>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</si>
  <si>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</si>
  <si>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</si>
  <si>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</si>
  <si>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</si>
  <si>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</si>
  <si>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</si>
  <si>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</si>
  <si>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</si>
  <si>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</si>
  <si>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</si>
  <si>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</si>
  <si>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</si>
  <si>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</si>
  <si>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</si>
  <si>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</si>
  <si>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</si>
  <si>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</si>
  <si>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</si>
  <si>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</si>
  <si>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</si>
  <si>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</si>
  <si>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</si>
  <si>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</si>
  <si>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</si>
  <si>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</si>
  <si>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</si>
  <si>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</si>
  <si>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</si>
  <si>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</si>
  <si>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</si>
  <si>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</si>
  <si>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</si>
  <si>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</si>
  <si>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</si>
  <si>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</si>
  <si>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</si>
  <si>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</si>
  <si>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</si>
  <si>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</si>
  <si>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</si>
  <si>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</si>
  <si>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</si>
  <si>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</si>
  <si>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</si>
  <si>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</si>
  <si>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</si>
  <si>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</si>
  <si>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</si>
  <si>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</si>
  <si>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</si>
  <si>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</si>
  <si>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</si>
  <si>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</si>
  <si>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</si>
  <si>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</si>
  <si>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</si>
  <si>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</si>
  <si>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</si>
  <si>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</si>
  <si>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</si>
  <si>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</si>
  <si>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</si>
  <si>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</si>
  <si>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</si>
  <si>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</si>
  <si>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</si>
  <si>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</si>
  <si>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</si>
  <si>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</si>
  <si>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</si>
  <si>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</si>
  <si>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</si>
  <si>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</si>
  <si>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</si>
  <si>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</si>
  <si>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</si>
  <si>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</si>
  <si>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</si>
  <si>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</si>
  <si>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</si>
  <si>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</si>
  <si>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</si>
  <si>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</si>
  <si>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</si>
  <si>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</si>
  <si>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</si>
  <si>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</si>
  <si>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</si>
  <si>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</si>
  <si>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</si>
  <si>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</si>
  <si>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</si>
  <si>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</si>
  <si>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Genesis G70</t>
  </si>
  <si>
    <t>Infiniti Q50</t>
  </si>
  <si>
    <t>Jaguar XE</t>
  </si>
  <si>
    <t>Lexus ES</t>
  </si>
  <si>
    <t>Lexus IS</t>
  </si>
  <si>
    <t>Mercedes-Benz C-Class</t>
  </si>
  <si>
    <t>Mercedes-Benz CLA-Class</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</si>
  <si>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</si>
  <si>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</si>
  <si>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</si>
  <si>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</si>
  <si>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</si>
  <si>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</si>
  <si>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</si>
  <si>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</si>
  <si>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</si>
  <si>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</si>
  <si>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</si>
  <si>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</si>
  <si>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</si>
  <si>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</si>
  <si>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</si>
  <si>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</si>
  <si>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</si>
  <si>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</si>
  <si>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</si>
  <si>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</si>
  <si>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</si>
  <si>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</si>
  <si>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</si>
  <si>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Lexus LS</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</si>
  <si>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</si>
  <si>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</si>
  <si>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</si>
  <si>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</si>
  <si>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</si>
  <si>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</si>
  <si>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</si>
  <si>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</si>
  <si>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</si>
  <si>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</si>
  <si>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</si>
  <si>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</si>
  <si>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</si>
  <si>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</si>
  <si>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</si>
  <si>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</si>
  <si>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</si>
  <si>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</si>
  <si>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</si>
  <si>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</si>
  <si>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</si>
  <si>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</si>
  <si>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</si>
  <si>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</si>
  <si>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</si>
  <si>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</si>
  <si>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</si>
  <si>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</si>
  <si>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</si>
  <si>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</si>
  <si>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</si>
  <si>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</si>
  <si>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</si>
  <si>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</si>
  <si>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</si>
  <si>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</si>
  <si>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</si>
  <si>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</si>
  <si>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</si>
  <si>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</si>
  <si>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</si>
  <si>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</si>
  <si>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</si>
  <si>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</si>
  <si>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</si>
  <si>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</si>
  <si>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</si>
  <si>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</si>
  <si>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</si>
  <si>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Ferrari Coupe/Conv</t>
  </si>
  <si>
    <t>Lamborghini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</si>
  <si>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</si>
  <si>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</si>
  <si>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</si>
  <si>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</si>
  <si>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</si>
  <si>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</si>
  <si>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</si>
  <si>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</si>
  <si>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</si>
  <si>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</si>
  <si>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</si>
  <si>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</si>
  <si>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</si>
  <si>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</si>
  <si>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</si>
  <si>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</si>
  <si>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</si>
  <si>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</si>
  <si>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</si>
  <si>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</si>
  <si>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</si>
  <si>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</si>
  <si>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</si>
  <si>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</si>
  <si>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</si>
  <si>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</si>
  <si>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</si>
  <si>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</si>
  <si>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</si>
  <si>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</si>
  <si>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</si>
  <si>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</si>
  <si>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</si>
  <si>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</si>
  <si>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</si>
  <si>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</si>
  <si>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</si>
  <si>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</si>
  <si>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</si>
  <si>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</si>
  <si>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</si>
  <si>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</si>
  <si>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</si>
  <si>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</si>
  <si>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</si>
  <si>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</si>
  <si>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</si>
  <si>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</si>
  <si>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</si>
  <si>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</si>
  <si>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</si>
  <si>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</si>
  <si>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</si>
  <si>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</si>
  <si>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</si>
  <si>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</si>
  <si>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</si>
  <si>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</si>
  <si>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</si>
  <si>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</si>
  <si>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</si>
  <si>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</si>
  <si>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</si>
  <si>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</si>
  <si>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</si>
  <si>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</si>
  <si>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</si>
  <si>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</si>
  <si>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</si>
  <si>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</si>
  <si>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</si>
  <si>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</si>
  <si>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</si>
  <si>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</si>
  <si>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</si>
  <si>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</si>
  <si>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</si>
  <si>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</si>
  <si>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</si>
  <si>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</si>
  <si>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</si>
  <si>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</si>
  <si>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</si>
  <si>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</si>
  <si>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</si>
  <si>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</si>
  <si>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</si>
  <si>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</si>
  <si>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</si>
  <si>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</si>
  <si>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</si>
  <si>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</si>
  <si>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</si>
  <si>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</si>
  <si>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</si>
  <si>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</si>
  <si>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</si>
  <si>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</si>
  <si>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</si>
  <si>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</si>
  <si>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</si>
  <si>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</si>
  <si>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</si>
  <si>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</si>
  <si>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</si>
  <si>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</si>
  <si>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</si>
  <si>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</si>
  <si>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</si>
  <si>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</si>
  <si>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</si>
  <si>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</si>
  <si>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</si>
  <si>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</si>
  <si>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</si>
  <si>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</si>
  <si>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</si>
  <si>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</si>
  <si>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</si>
  <si>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</si>
  <si>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</si>
  <si>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</si>
  <si>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</si>
  <si>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</si>
  <si>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</si>
  <si>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</si>
  <si>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</si>
  <si>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</si>
  <si>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</si>
  <si>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</si>
  <si>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</si>
  <si>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</si>
  <si>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</si>
  <si>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</si>
  <si>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</si>
  <si>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</si>
  <si>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</si>
  <si>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</si>
  <si>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</si>
  <si>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</si>
  <si>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</si>
  <si>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</si>
  <si>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</si>
  <si>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</si>
  <si>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</si>
  <si>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</si>
  <si>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</si>
  <si>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</si>
  <si>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</si>
  <si>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</si>
  <si>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</si>
  <si>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</si>
  <si>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</si>
  <si>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</si>
  <si>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</si>
  <si>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</si>
  <si>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</si>
  <si>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</si>
  <si>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</si>
  <si>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</si>
  <si>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</si>
  <si>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</si>
  <si>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</si>
  <si>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</si>
  <si>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</si>
  <si>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</si>
  <si>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</si>
  <si>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</si>
  <si>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</si>
  <si>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</si>
  <si>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</si>
  <si>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</si>
  <si>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</si>
  <si>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</si>
  <si>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</si>
  <si>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</si>
  <si>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</si>
  <si>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</si>
  <si>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</si>
  <si>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</si>
  <si>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</si>
  <si>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</si>
  <si>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</si>
  <si>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</si>
  <si>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</si>
  <si>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</si>
  <si>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</si>
  <si>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</si>
  <si>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</si>
  <si>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</si>
  <si>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</si>
  <si>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</si>
  <si>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</si>
  <si>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</si>
  <si>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</si>
  <si>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</si>
  <si>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</si>
  <si>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</si>
  <si>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</si>
  <si>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</si>
  <si>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</si>
  <si>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</si>
  <si>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</si>
  <si>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</si>
  <si>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</si>
  <si>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</si>
  <si>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</si>
  <si>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</si>
  <si>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</si>
  <si>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</si>
  <si>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</si>
  <si>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</si>
  <si>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</si>
  <si>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</si>
  <si>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</si>
  <si>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EX9</t>
  </si>
  <si>
    <t>Isuzu N-Series (MD)</t>
  </si>
  <si>
    <t>Iveco (MD)</t>
  </si>
  <si>
    <t>MAN (MD)</t>
  </si>
  <si>
    <t>Mercedes (MD)</t>
  </si>
  <si>
    <t>Scania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</si>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</sst>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101</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102</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103</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104</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105</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106</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107</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347</v>
      </c>
      <c r="B7" s="65">
        <v>0</v>
      </c>
      <c r="C7" s="34">
        <f>IF(B22=0, "-", B7/B22)</f>
        <v>0</v>
      </c>
      <c r="D7" s="65">
        <v>0</v>
      </c>
      <c r="E7" s="9">
        <f>IF(D22=0, "-", D7/D22)</f>
        <v>0</v>
      </c>
      <c r="F7" s="81">
        <v>0</v>
      </c>
      <c r="G7" s="34">
        <f>IF(F22=0, "-", F7/F22)</f>
        <v>0</v>
      </c>
      <c r="H7" s="65">
        <v>1</v>
      </c>
      <c r="I7" s="9">
        <f>IF(H22=0, "-", H7/H22)</f>
        <v>5.7405281285878302E-4</v>
      </c>
      <c r="J7" s="8" t="str">
        <f t="shared" ref="J7:J20" si="0">IF(D7=0, "-", IF((B7-D7)/D7&lt;10, (B7-D7)/D7, "&gt;999%"))</f>
        <v>-</v>
      </c>
      <c r="K7" s="9">
        <f t="shared" ref="K7:K20" si="1">IF(H7=0, "-", IF((F7-H7)/H7&lt;10, (F7-H7)/H7, "&gt;999%"))</f>
        <v>-1</v>
      </c>
    </row>
    <row r="8" spans="1:11" x14ac:dyDescent="0.2">
      <c r="A8" s="7" t="s">
        <v>348</v>
      </c>
      <c r="B8" s="65">
        <v>0</v>
      </c>
      <c r="C8" s="34">
        <f>IF(B22=0, "-", B8/B22)</f>
        <v>0</v>
      </c>
      <c r="D8" s="65">
        <v>0</v>
      </c>
      <c r="E8" s="9">
        <f>IF(D22=0, "-", D8/D22)</f>
        <v>0</v>
      </c>
      <c r="F8" s="81">
        <v>1</v>
      </c>
      <c r="G8" s="34">
        <f>IF(F22=0, "-", F8/F22)</f>
        <v>2.6205450733752622E-4</v>
      </c>
      <c r="H8" s="65">
        <v>5</v>
      </c>
      <c r="I8" s="9">
        <f>IF(H22=0, "-", H8/H22)</f>
        <v>2.8702640642939152E-3</v>
      </c>
      <c r="J8" s="8" t="str">
        <f t="shared" si="0"/>
        <v>-</v>
      </c>
      <c r="K8" s="9">
        <f t="shared" si="1"/>
        <v>-0.8</v>
      </c>
    </row>
    <row r="9" spans="1:11" x14ac:dyDescent="0.2">
      <c r="A9" s="7" t="s">
        <v>349</v>
      </c>
      <c r="B9" s="65">
        <v>23</v>
      </c>
      <c r="C9" s="34">
        <f>IF(B22=0, "-", B9/B22)</f>
        <v>5.808080808080808E-2</v>
      </c>
      <c r="D9" s="65">
        <v>17</v>
      </c>
      <c r="E9" s="9">
        <f>IF(D22=0, "-", D9/D22)</f>
        <v>6.1151079136690649E-2</v>
      </c>
      <c r="F9" s="81">
        <v>211</v>
      </c>
      <c r="G9" s="34">
        <f>IF(F22=0, "-", F9/F22)</f>
        <v>5.5293501048218029E-2</v>
      </c>
      <c r="H9" s="65">
        <v>17</v>
      </c>
      <c r="I9" s="9">
        <f>IF(H22=0, "-", H9/H22)</f>
        <v>9.7588978185993106E-3</v>
      </c>
      <c r="J9" s="8">
        <f t="shared" si="0"/>
        <v>0.35294117647058826</v>
      </c>
      <c r="K9" s="9" t="str">
        <f t="shared" si="1"/>
        <v>&gt;999%</v>
      </c>
    </row>
    <row r="10" spans="1:11" x14ac:dyDescent="0.2">
      <c r="A10" s="7" t="s">
        <v>350</v>
      </c>
      <c r="B10" s="65">
        <v>0</v>
      </c>
      <c r="C10" s="34">
        <f>IF(B22=0, "-", B10/B22)</f>
        <v>0</v>
      </c>
      <c r="D10" s="65">
        <v>6</v>
      </c>
      <c r="E10" s="9">
        <f>IF(D22=0, "-", D10/D22)</f>
        <v>2.1582733812949641E-2</v>
      </c>
      <c r="F10" s="81">
        <v>0</v>
      </c>
      <c r="G10" s="34">
        <f>IF(F22=0, "-", F10/F22)</f>
        <v>0</v>
      </c>
      <c r="H10" s="65">
        <v>211</v>
      </c>
      <c r="I10" s="9">
        <f>IF(H22=0, "-", H10/H22)</f>
        <v>0.12112514351320322</v>
      </c>
      <c r="J10" s="8">
        <f t="shared" si="0"/>
        <v>-1</v>
      </c>
      <c r="K10" s="9">
        <f t="shared" si="1"/>
        <v>-1</v>
      </c>
    </row>
    <row r="11" spans="1:11" x14ac:dyDescent="0.2">
      <c r="A11" s="7" t="s">
        <v>351</v>
      </c>
      <c r="B11" s="65">
        <v>33</v>
      </c>
      <c r="C11" s="34">
        <f>IF(B22=0, "-", B11/B22)</f>
        <v>8.3333333333333329E-2</v>
      </c>
      <c r="D11" s="65">
        <v>60</v>
      </c>
      <c r="E11" s="9">
        <f>IF(D22=0, "-", D11/D22)</f>
        <v>0.21582733812949639</v>
      </c>
      <c r="F11" s="81">
        <v>507</v>
      </c>
      <c r="G11" s="34">
        <f>IF(F22=0, "-", F11/F22)</f>
        <v>0.13286163522012578</v>
      </c>
      <c r="H11" s="65">
        <v>282</v>
      </c>
      <c r="I11" s="9">
        <f>IF(H22=0, "-", H11/H22)</f>
        <v>0.1618828932261768</v>
      </c>
      <c r="J11" s="8">
        <f t="shared" si="0"/>
        <v>-0.45</v>
      </c>
      <c r="K11" s="9">
        <f t="shared" si="1"/>
        <v>0.7978723404255319</v>
      </c>
    </row>
    <row r="12" spans="1:11" x14ac:dyDescent="0.2">
      <c r="A12" s="7" t="s">
        <v>352</v>
      </c>
      <c r="B12" s="65">
        <v>66</v>
      </c>
      <c r="C12" s="34">
        <f>IF(B22=0, "-", B12/B22)</f>
        <v>0.16666666666666666</v>
      </c>
      <c r="D12" s="65">
        <v>0</v>
      </c>
      <c r="E12" s="9">
        <f>IF(D22=0, "-", D12/D22)</f>
        <v>0</v>
      </c>
      <c r="F12" s="81">
        <v>477</v>
      </c>
      <c r="G12" s="34">
        <f>IF(F22=0, "-", F12/F22)</f>
        <v>0.125</v>
      </c>
      <c r="H12" s="65">
        <v>0</v>
      </c>
      <c r="I12" s="9">
        <f>IF(H22=0, "-", H12/H22)</f>
        <v>0</v>
      </c>
      <c r="J12" s="8" t="str">
        <f t="shared" si="0"/>
        <v>-</v>
      </c>
      <c r="K12" s="9" t="str">
        <f t="shared" si="1"/>
        <v>-</v>
      </c>
    </row>
    <row r="13" spans="1:11" x14ac:dyDescent="0.2">
      <c r="A13" s="7" t="s">
        <v>353</v>
      </c>
      <c r="B13" s="65">
        <v>66</v>
      </c>
      <c r="C13" s="34">
        <f>IF(B22=0, "-", B13/B22)</f>
        <v>0.16666666666666666</v>
      </c>
      <c r="D13" s="65">
        <v>109</v>
      </c>
      <c r="E13" s="9">
        <f>IF(D22=0, "-", D13/D22)</f>
        <v>0.3920863309352518</v>
      </c>
      <c r="F13" s="81">
        <v>939</v>
      </c>
      <c r="G13" s="34">
        <f>IF(F22=0, "-", F13/F22)</f>
        <v>0.24606918238993711</v>
      </c>
      <c r="H13" s="65">
        <v>798</v>
      </c>
      <c r="I13" s="9">
        <f>IF(H22=0, "-", H13/H22)</f>
        <v>0.45809414466130882</v>
      </c>
      <c r="J13" s="8">
        <f t="shared" si="0"/>
        <v>-0.39449541284403672</v>
      </c>
      <c r="K13" s="9">
        <f t="shared" si="1"/>
        <v>0.17669172932330826</v>
      </c>
    </row>
    <row r="14" spans="1:11" x14ac:dyDescent="0.2">
      <c r="A14" s="7" t="s">
        <v>354</v>
      </c>
      <c r="B14" s="65">
        <v>27</v>
      </c>
      <c r="C14" s="34">
        <f>IF(B22=0, "-", B14/B22)</f>
        <v>6.8181818181818177E-2</v>
      </c>
      <c r="D14" s="65">
        <v>5</v>
      </c>
      <c r="E14" s="9">
        <f>IF(D22=0, "-", D14/D22)</f>
        <v>1.7985611510791366E-2</v>
      </c>
      <c r="F14" s="81">
        <v>166</v>
      </c>
      <c r="G14" s="34">
        <f>IF(F22=0, "-", F14/F22)</f>
        <v>4.3501048218029352E-2</v>
      </c>
      <c r="H14" s="65">
        <v>38</v>
      </c>
      <c r="I14" s="9">
        <f>IF(H22=0, "-", H14/H22)</f>
        <v>2.1814006888633754E-2</v>
      </c>
      <c r="J14" s="8">
        <f t="shared" si="0"/>
        <v>4.4000000000000004</v>
      </c>
      <c r="K14" s="9">
        <f t="shared" si="1"/>
        <v>3.3684210526315788</v>
      </c>
    </row>
    <row r="15" spans="1:11" x14ac:dyDescent="0.2">
      <c r="A15" s="7" t="s">
        <v>355</v>
      </c>
      <c r="B15" s="65">
        <v>7</v>
      </c>
      <c r="C15" s="34">
        <f>IF(B22=0, "-", B15/B22)</f>
        <v>1.7676767676767676E-2</v>
      </c>
      <c r="D15" s="65">
        <v>0</v>
      </c>
      <c r="E15" s="9">
        <f>IF(D22=0, "-", D15/D22)</f>
        <v>0</v>
      </c>
      <c r="F15" s="81">
        <v>47</v>
      </c>
      <c r="G15" s="34">
        <f>IF(F22=0, "-", F15/F22)</f>
        <v>1.2316561844863731E-2</v>
      </c>
      <c r="H15" s="65">
        <v>6</v>
      </c>
      <c r="I15" s="9">
        <f>IF(H22=0, "-", H15/H22)</f>
        <v>3.4443168771526979E-3</v>
      </c>
      <c r="J15" s="8" t="str">
        <f t="shared" si="0"/>
        <v>-</v>
      </c>
      <c r="K15" s="9">
        <f t="shared" si="1"/>
        <v>6.833333333333333</v>
      </c>
    </row>
    <row r="16" spans="1:11" x14ac:dyDescent="0.2">
      <c r="A16" s="7" t="s">
        <v>356</v>
      </c>
      <c r="B16" s="65">
        <v>0</v>
      </c>
      <c r="C16" s="34">
        <f>IF(B22=0, "-", B16/B22)</f>
        <v>0</v>
      </c>
      <c r="D16" s="65">
        <v>0</v>
      </c>
      <c r="E16" s="9">
        <f>IF(D22=0, "-", D16/D22)</f>
        <v>0</v>
      </c>
      <c r="F16" s="81">
        <v>0</v>
      </c>
      <c r="G16" s="34">
        <f>IF(F22=0, "-", F16/F22)</f>
        <v>0</v>
      </c>
      <c r="H16" s="65">
        <v>4</v>
      </c>
      <c r="I16" s="9">
        <f>IF(H22=0, "-", H16/H22)</f>
        <v>2.2962112514351321E-3</v>
      </c>
      <c r="J16" s="8" t="str">
        <f t="shared" si="0"/>
        <v>-</v>
      </c>
      <c r="K16" s="9">
        <f t="shared" si="1"/>
        <v>-1</v>
      </c>
    </row>
    <row r="17" spans="1:11" x14ac:dyDescent="0.2">
      <c r="A17" s="7" t="s">
        <v>357</v>
      </c>
      <c r="B17" s="65">
        <v>24</v>
      </c>
      <c r="C17" s="34">
        <f>IF(B22=0, "-", B17/B22)</f>
        <v>6.0606060606060608E-2</v>
      </c>
      <c r="D17" s="65">
        <v>13</v>
      </c>
      <c r="E17" s="9">
        <f>IF(D22=0, "-", D17/D22)</f>
        <v>4.6762589928057555E-2</v>
      </c>
      <c r="F17" s="81">
        <v>197</v>
      </c>
      <c r="G17" s="34">
        <f>IF(F22=0, "-", F17/F22)</f>
        <v>5.162473794549266E-2</v>
      </c>
      <c r="H17" s="65">
        <v>36</v>
      </c>
      <c r="I17" s="9">
        <f>IF(H22=0, "-", H17/H22)</f>
        <v>2.0665901262916189E-2</v>
      </c>
      <c r="J17" s="8">
        <f t="shared" si="0"/>
        <v>0.84615384615384615</v>
      </c>
      <c r="K17" s="9">
        <f t="shared" si="1"/>
        <v>4.4722222222222223</v>
      </c>
    </row>
    <row r="18" spans="1:11" x14ac:dyDescent="0.2">
      <c r="A18" s="7" t="s">
        <v>358</v>
      </c>
      <c r="B18" s="65">
        <v>26</v>
      </c>
      <c r="C18" s="34">
        <f>IF(B22=0, "-", B18/B22)</f>
        <v>6.5656565656565663E-2</v>
      </c>
      <c r="D18" s="65">
        <v>44</v>
      </c>
      <c r="E18" s="9">
        <f>IF(D22=0, "-", D18/D22)</f>
        <v>0.15827338129496402</v>
      </c>
      <c r="F18" s="81">
        <v>270</v>
      </c>
      <c r="G18" s="34">
        <f>IF(F22=0, "-", F18/F22)</f>
        <v>7.0754716981132074E-2</v>
      </c>
      <c r="H18" s="65">
        <v>196</v>
      </c>
      <c r="I18" s="9">
        <f>IF(H22=0, "-", H18/H22)</f>
        <v>0.11251435132032148</v>
      </c>
      <c r="J18" s="8">
        <f t="shared" si="0"/>
        <v>-0.40909090909090912</v>
      </c>
      <c r="K18" s="9">
        <f t="shared" si="1"/>
        <v>0.37755102040816324</v>
      </c>
    </row>
    <row r="19" spans="1:11" x14ac:dyDescent="0.2">
      <c r="A19" s="7" t="s">
        <v>359</v>
      </c>
      <c r="B19" s="65">
        <v>61</v>
      </c>
      <c r="C19" s="34">
        <f>IF(B22=0, "-", B19/B22)</f>
        <v>0.15404040404040403</v>
      </c>
      <c r="D19" s="65">
        <v>0</v>
      </c>
      <c r="E19" s="9">
        <f>IF(D22=0, "-", D19/D22)</f>
        <v>0</v>
      </c>
      <c r="F19" s="81">
        <v>563</v>
      </c>
      <c r="G19" s="34">
        <f>IF(F22=0, "-", F19/F22)</f>
        <v>0.14753668763102726</v>
      </c>
      <c r="H19" s="65">
        <v>0</v>
      </c>
      <c r="I19" s="9">
        <f>IF(H22=0, "-", H19/H22)</f>
        <v>0</v>
      </c>
      <c r="J19" s="8" t="str">
        <f t="shared" si="0"/>
        <v>-</v>
      </c>
      <c r="K19" s="9" t="str">
        <f t="shared" si="1"/>
        <v>-</v>
      </c>
    </row>
    <row r="20" spans="1:11" x14ac:dyDescent="0.2">
      <c r="A20" s="7" t="s">
        <v>360</v>
      </c>
      <c r="B20" s="65">
        <v>63</v>
      </c>
      <c r="C20" s="34">
        <f>IF(B22=0, "-", B20/B22)</f>
        <v>0.15909090909090909</v>
      </c>
      <c r="D20" s="65">
        <v>24</v>
      </c>
      <c r="E20" s="9">
        <f>IF(D22=0, "-", D20/D22)</f>
        <v>8.6330935251798566E-2</v>
      </c>
      <c r="F20" s="81">
        <v>438</v>
      </c>
      <c r="G20" s="34">
        <f>IF(F22=0, "-", F20/F22)</f>
        <v>0.11477987421383648</v>
      </c>
      <c r="H20" s="65">
        <v>148</v>
      </c>
      <c r="I20" s="9">
        <f>IF(H22=0, "-", H20/H22)</f>
        <v>8.4959816303099886E-2</v>
      </c>
      <c r="J20" s="8">
        <f t="shared" si="0"/>
        <v>1.625</v>
      </c>
      <c r="K20" s="9">
        <f t="shared" si="1"/>
        <v>1.9594594594594594</v>
      </c>
    </row>
    <row r="21" spans="1:11" x14ac:dyDescent="0.2">
      <c r="A21" s="2"/>
      <c r="B21" s="68"/>
      <c r="C21" s="33"/>
      <c r="D21" s="68"/>
      <c r="E21" s="6"/>
      <c r="F21" s="82"/>
      <c r="G21" s="33"/>
      <c r="H21" s="68"/>
      <c r="I21" s="6"/>
      <c r="J21" s="5"/>
      <c r="K21" s="6"/>
    </row>
    <row r="22" spans="1:11" s="43" customFormat="1" x14ac:dyDescent="0.2">
      <c r="A22" s="162" t="s">
        <v>619</v>
      </c>
      <c r="B22" s="71">
        <f>SUM(B7:B21)</f>
        <v>396</v>
      </c>
      <c r="C22" s="40">
        <f>B22/9191</f>
        <v>4.3085627244043086E-2</v>
      </c>
      <c r="D22" s="71">
        <f>SUM(D7:D21)</f>
        <v>278</v>
      </c>
      <c r="E22" s="41">
        <f>D22/7882</f>
        <v>3.5270235980715554E-2</v>
      </c>
      <c r="F22" s="77">
        <f>SUM(F7:F21)</f>
        <v>3816</v>
      </c>
      <c r="G22" s="42">
        <f>F22/83975</f>
        <v>4.5442095861863652E-2</v>
      </c>
      <c r="H22" s="71">
        <f>SUM(H7:H21)</f>
        <v>1742</v>
      </c>
      <c r="I22" s="41">
        <f>H22/62775</f>
        <v>2.7749900438072482E-2</v>
      </c>
      <c r="J22" s="37">
        <f>IF(D22=0, "-", IF((B22-D22)/D22&lt;10, (B22-D22)/D22, "&gt;999%"))</f>
        <v>0.42446043165467628</v>
      </c>
      <c r="K22" s="38">
        <f>IF(H22=0, "-", IF((F22-H22)/H22&lt;10, (F22-H22)/H22, "&gt;999%"))</f>
        <v>1.190585533869116</v>
      </c>
    </row>
    <row r="23" spans="1:11" x14ac:dyDescent="0.2">
      <c r="B23" s="83"/>
      <c r="D23" s="83"/>
      <c r="F23" s="83"/>
      <c r="H23" s="83"/>
    </row>
    <row r="24" spans="1:11" s="43" customFormat="1" x14ac:dyDescent="0.2">
      <c r="A24" s="162" t="s">
        <v>619</v>
      </c>
      <c r="B24" s="71">
        <v>396</v>
      </c>
      <c r="C24" s="40">
        <f>B24/9191</f>
        <v>4.3085627244043086E-2</v>
      </c>
      <c r="D24" s="71">
        <v>278</v>
      </c>
      <c r="E24" s="41">
        <f>D24/7882</f>
        <v>3.5270235980715554E-2</v>
      </c>
      <c r="F24" s="77">
        <v>3816</v>
      </c>
      <c r="G24" s="42">
        <f>F24/83975</f>
        <v>4.5442095861863652E-2</v>
      </c>
      <c r="H24" s="71">
        <v>1742</v>
      </c>
      <c r="I24" s="41">
        <f>H24/62775</f>
        <v>2.7749900438072482E-2</v>
      </c>
      <c r="J24" s="37">
        <f>IF(D24=0, "-", IF((B24-D24)/D24&lt;10, (B24-D24)/D24, "&gt;999%"))</f>
        <v>0.42446043165467628</v>
      </c>
      <c r="K24" s="38">
        <f>IF(H24=0, "-", IF((F24-H24)/H24&lt;10, (F24-H24)/H24, "&gt;999%"))</f>
        <v>1.190585533869116</v>
      </c>
    </row>
    <row r="25" spans="1:11" x14ac:dyDescent="0.2">
      <c r="B25" s="83"/>
      <c r="D25" s="83"/>
      <c r="F25" s="83"/>
      <c r="H25" s="83"/>
    </row>
    <row r="26" spans="1:11" ht="15.75" x14ac:dyDescent="0.25">
      <c r="A26" s="164" t="s">
        <v>121</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151</v>
      </c>
      <c r="B28" s="61" t="s">
        <v>12</v>
      </c>
      <c r="C28" s="62" t="s">
        <v>13</v>
      </c>
      <c r="D28" s="61" t="s">
        <v>12</v>
      </c>
      <c r="E28" s="63" t="s">
        <v>13</v>
      </c>
      <c r="F28" s="62" t="s">
        <v>12</v>
      </c>
      <c r="G28" s="62" t="s">
        <v>13</v>
      </c>
      <c r="H28" s="61" t="s">
        <v>12</v>
      </c>
      <c r="I28" s="63" t="s">
        <v>13</v>
      </c>
      <c r="J28" s="61"/>
      <c r="K28" s="63"/>
    </row>
    <row r="29" spans="1:11" x14ac:dyDescent="0.2">
      <c r="A29" s="7" t="s">
        <v>361</v>
      </c>
      <c r="B29" s="65">
        <v>0</v>
      </c>
      <c r="C29" s="34">
        <f>IF(B54=0, "-", B29/B54)</f>
        <v>0</v>
      </c>
      <c r="D29" s="65">
        <v>2</v>
      </c>
      <c r="E29" s="9">
        <f>IF(D54=0, "-", D29/D54)</f>
        <v>2.3640661938534278E-3</v>
      </c>
      <c r="F29" s="81">
        <v>0</v>
      </c>
      <c r="G29" s="34">
        <f>IF(F54=0, "-", F29/F54)</f>
        <v>0</v>
      </c>
      <c r="H29" s="65">
        <v>6</v>
      </c>
      <c r="I29" s="9">
        <f>IF(H54=0, "-", H29/H54)</f>
        <v>9.1897687241537752E-4</v>
      </c>
      <c r="J29" s="8">
        <f t="shared" ref="J29:J52" si="2">IF(D29=0, "-", IF((B29-D29)/D29&lt;10, (B29-D29)/D29, "&gt;999%"))</f>
        <v>-1</v>
      </c>
      <c r="K29" s="9">
        <f t="shared" ref="K29:K52" si="3">IF(H29=0, "-", IF((F29-H29)/H29&lt;10, (F29-H29)/H29, "&gt;999%"))</f>
        <v>-1</v>
      </c>
    </row>
    <row r="30" spans="1:11" x14ac:dyDescent="0.2">
      <c r="A30" s="7" t="s">
        <v>362</v>
      </c>
      <c r="B30" s="65">
        <v>0</v>
      </c>
      <c r="C30" s="34">
        <f>IF(B54=0, "-", B30/B54)</f>
        <v>0</v>
      </c>
      <c r="D30" s="65">
        <v>26</v>
      </c>
      <c r="E30" s="9">
        <f>IF(D54=0, "-", D30/D54)</f>
        <v>3.0732860520094562E-2</v>
      </c>
      <c r="F30" s="81">
        <v>133</v>
      </c>
      <c r="G30" s="34">
        <f>IF(F54=0, "-", F30/F54)</f>
        <v>1.4026576671588272E-2</v>
      </c>
      <c r="H30" s="65">
        <v>76</v>
      </c>
      <c r="I30" s="9">
        <f>IF(H54=0, "-", H30/H54)</f>
        <v>1.1640373717261449E-2</v>
      </c>
      <c r="J30" s="8">
        <f t="shared" si="2"/>
        <v>-1</v>
      </c>
      <c r="K30" s="9">
        <f t="shared" si="3"/>
        <v>0.75</v>
      </c>
    </row>
    <row r="31" spans="1:11" x14ac:dyDescent="0.2">
      <c r="A31" s="7" t="s">
        <v>363</v>
      </c>
      <c r="B31" s="65">
        <v>73</v>
      </c>
      <c r="C31" s="34">
        <f>IF(B54=0, "-", B31/B54)</f>
        <v>6.4831261101243334E-2</v>
      </c>
      <c r="D31" s="65">
        <v>0</v>
      </c>
      <c r="E31" s="9">
        <f>IF(D54=0, "-", D31/D54)</f>
        <v>0</v>
      </c>
      <c r="F31" s="81">
        <v>245</v>
      </c>
      <c r="G31" s="34">
        <f>IF(F54=0, "-", F31/F54)</f>
        <v>2.5838430710820502E-2</v>
      </c>
      <c r="H31" s="65">
        <v>0</v>
      </c>
      <c r="I31" s="9">
        <f>IF(H54=0, "-", H31/H54)</f>
        <v>0</v>
      </c>
      <c r="J31" s="8" t="str">
        <f t="shared" si="2"/>
        <v>-</v>
      </c>
      <c r="K31" s="9" t="str">
        <f t="shared" si="3"/>
        <v>-</v>
      </c>
    </row>
    <row r="32" spans="1:11" x14ac:dyDescent="0.2">
      <c r="A32" s="7" t="s">
        <v>364</v>
      </c>
      <c r="B32" s="65">
        <v>27</v>
      </c>
      <c r="C32" s="34">
        <f>IF(B54=0, "-", B32/B54)</f>
        <v>2.3978685612788632E-2</v>
      </c>
      <c r="D32" s="65">
        <v>33</v>
      </c>
      <c r="E32" s="9">
        <f>IF(D54=0, "-", D32/D54)</f>
        <v>3.9007092198581561E-2</v>
      </c>
      <c r="F32" s="81">
        <v>366</v>
      </c>
      <c r="G32" s="34">
        <f>IF(F54=0, "-", F32/F54)</f>
        <v>3.8599451592491035E-2</v>
      </c>
      <c r="H32" s="65">
        <v>524</v>
      </c>
      <c r="I32" s="9">
        <f>IF(H54=0, "-", H32/H54)</f>
        <v>8.02573135242763E-2</v>
      </c>
      <c r="J32" s="8">
        <f t="shared" si="2"/>
        <v>-0.18181818181818182</v>
      </c>
      <c r="K32" s="9">
        <f t="shared" si="3"/>
        <v>-0.30152671755725191</v>
      </c>
    </row>
    <row r="33" spans="1:11" x14ac:dyDescent="0.2">
      <c r="A33" s="7" t="s">
        <v>365</v>
      </c>
      <c r="B33" s="65">
        <v>84</v>
      </c>
      <c r="C33" s="34">
        <f>IF(B54=0, "-", B33/B54)</f>
        <v>7.460035523978685E-2</v>
      </c>
      <c r="D33" s="65">
        <v>188</v>
      </c>
      <c r="E33" s="9">
        <f>IF(D54=0, "-", D33/D54)</f>
        <v>0.22222222222222221</v>
      </c>
      <c r="F33" s="81">
        <v>1105</v>
      </c>
      <c r="G33" s="34">
        <f>IF(F54=0, "-", F33/F54)</f>
        <v>0.11653659565492512</v>
      </c>
      <c r="H33" s="65">
        <v>871</v>
      </c>
      <c r="I33" s="9">
        <f>IF(H54=0, "-", H33/H54)</f>
        <v>0.13340480931229898</v>
      </c>
      <c r="J33" s="8">
        <f t="shared" si="2"/>
        <v>-0.55319148936170215</v>
      </c>
      <c r="K33" s="9">
        <f t="shared" si="3"/>
        <v>0.26865671641791045</v>
      </c>
    </row>
    <row r="34" spans="1:11" x14ac:dyDescent="0.2">
      <c r="A34" s="7" t="s">
        <v>366</v>
      </c>
      <c r="B34" s="65">
        <v>29</v>
      </c>
      <c r="C34" s="34">
        <f>IF(B54=0, "-", B34/B54)</f>
        <v>2.5754884547069271E-2</v>
      </c>
      <c r="D34" s="65">
        <v>5</v>
      </c>
      <c r="E34" s="9">
        <f>IF(D54=0, "-", D34/D54)</f>
        <v>5.9101654846335696E-3</v>
      </c>
      <c r="F34" s="81">
        <v>90</v>
      </c>
      <c r="G34" s="34">
        <f>IF(F54=0, "-", F34/F54)</f>
        <v>9.4916684243830408E-3</v>
      </c>
      <c r="H34" s="65">
        <v>28</v>
      </c>
      <c r="I34" s="9">
        <f>IF(H54=0, "-", H34/H54)</f>
        <v>4.2885587379384287E-3</v>
      </c>
      <c r="J34" s="8">
        <f t="shared" si="2"/>
        <v>4.8</v>
      </c>
      <c r="K34" s="9">
        <f t="shared" si="3"/>
        <v>2.2142857142857144</v>
      </c>
    </row>
    <row r="35" spans="1:11" x14ac:dyDescent="0.2">
      <c r="A35" s="7" t="s">
        <v>367</v>
      </c>
      <c r="B35" s="65">
        <v>9</v>
      </c>
      <c r="C35" s="34">
        <f>IF(B54=0, "-", B35/B54)</f>
        <v>7.9928952042628773E-3</v>
      </c>
      <c r="D35" s="65">
        <v>0</v>
      </c>
      <c r="E35" s="9">
        <f>IF(D54=0, "-", D35/D54)</f>
        <v>0</v>
      </c>
      <c r="F35" s="81">
        <v>23</v>
      </c>
      <c r="G35" s="34">
        <f>IF(F54=0, "-", F35/F54)</f>
        <v>2.425648597342333E-3</v>
      </c>
      <c r="H35" s="65">
        <v>0</v>
      </c>
      <c r="I35" s="9">
        <f>IF(H54=0, "-", H35/H54)</f>
        <v>0</v>
      </c>
      <c r="J35" s="8" t="str">
        <f t="shared" si="2"/>
        <v>-</v>
      </c>
      <c r="K35" s="9" t="str">
        <f t="shared" si="3"/>
        <v>-</v>
      </c>
    </row>
    <row r="36" spans="1:11" x14ac:dyDescent="0.2">
      <c r="A36" s="7" t="s">
        <v>368</v>
      </c>
      <c r="B36" s="65">
        <v>43</v>
      </c>
      <c r="C36" s="34">
        <f>IF(B54=0, "-", B36/B54)</f>
        <v>3.8188277087033748E-2</v>
      </c>
      <c r="D36" s="65">
        <v>105</v>
      </c>
      <c r="E36" s="9">
        <f>IF(D54=0, "-", D36/D54)</f>
        <v>0.12411347517730496</v>
      </c>
      <c r="F36" s="81">
        <v>534</v>
      </c>
      <c r="G36" s="34">
        <f>IF(F54=0, "-", F36/F54)</f>
        <v>5.631723265133938E-2</v>
      </c>
      <c r="H36" s="65">
        <v>533</v>
      </c>
      <c r="I36" s="9">
        <f>IF(H54=0, "-", H36/H54)</f>
        <v>8.1635778832899367E-2</v>
      </c>
      <c r="J36" s="8">
        <f t="shared" si="2"/>
        <v>-0.59047619047619049</v>
      </c>
      <c r="K36" s="9">
        <f t="shared" si="3"/>
        <v>1.876172607879925E-3</v>
      </c>
    </row>
    <row r="37" spans="1:11" x14ac:dyDescent="0.2">
      <c r="A37" s="7" t="s">
        <v>369</v>
      </c>
      <c r="B37" s="65">
        <v>113</v>
      </c>
      <c r="C37" s="34">
        <f>IF(B54=0, "-", B37/B54)</f>
        <v>0.10035523978685613</v>
      </c>
      <c r="D37" s="65">
        <v>82</v>
      </c>
      <c r="E37" s="9">
        <f>IF(D54=0, "-", D37/D54)</f>
        <v>9.6926713947990545E-2</v>
      </c>
      <c r="F37" s="81">
        <v>1044</v>
      </c>
      <c r="G37" s="34">
        <f>IF(F54=0, "-", F37/F54)</f>
        <v>0.11010335372284329</v>
      </c>
      <c r="H37" s="65">
        <v>556</v>
      </c>
      <c r="I37" s="9">
        <f>IF(H54=0, "-", H37/H54)</f>
        <v>8.5158523510491649E-2</v>
      </c>
      <c r="J37" s="8">
        <f t="shared" si="2"/>
        <v>0.37804878048780488</v>
      </c>
      <c r="K37" s="9">
        <f t="shared" si="3"/>
        <v>0.87769784172661869</v>
      </c>
    </row>
    <row r="38" spans="1:11" x14ac:dyDescent="0.2">
      <c r="A38" s="7" t="s">
        <v>370</v>
      </c>
      <c r="B38" s="65">
        <v>14</v>
      </c>
      <c r="C38" s="34">
        <f>IF(B54=0, "-", B38/B54)</f>
        <v>1.2433392539964476E-2</v>
      </c>
      <c r="D38" s="65">
        <v>0</v>
      </c>
      <c r="E38" s="9">
        <f>IF(D54=0, "-", D38/D54)</f>
        <v>0</v>
      </c>
      <c r="F38" s="81">
        <v>76</v>
      </c>
      <c r="G38" s="34">
        <f>IF(F54=0, "-", F38/F54)</f>
        <v>8.0151866694790127E-3</v>
      </c>
      <c r="H38" s="65">
        <v>0</v>
      </c>
      <c r="I38" s="9">
        <f>IF(H54=0, "-", H38/H54)</f>
        <v>0</v>
      </c>
      <c r="J38" s="8" t="str">
        <f t="shared" si="2"/>
        <v>-</v>
      </c>
      <c r="K38" s="9" t="str">
        <f t="shared" si="3"/>
        <v>-</v>
      </c>
    </row>
    <row r="39" spans="1:11" x14ac:dyDescent="0.2">
      <c r="A39" s="7" t="s">
        <v>371</v>
      </c>
      <c r="B39" s="65">
        <v>37</v>
      </c>
      <c r="C39" s="34">
        <f>IF(B54=0, "-", B39/B54)</f>
        <v>3.2859680284191832E-2</v>
      </c>
      <c r="D39" s="65">
        <v>28</v>
      </c>
      <c r="E39" s="9">
        <f>IF(D54=0, "-", D39/D54)</f>
        <v>3.309692671394799E-2</v>
      </c>
      <c r="F39" s="81">
        <v>898</v>
      </c>
      <c r="G39" s="34">
        <f>IF(F54=0, "-", F39/F54)</f>
        <v>9.4705758278844129E-2</v>
      </c>
      <c r="H39" s="65">
        <v>165</v>
      </c>
      <c r="I39" s="9">
        <f>IF(H54=0, "-", H39/H54)</f>
        <v>2.5271863991422883E-2</v>
      </c>
      <c r="J39" s="8">
        <f t="shared" si="2"/>
        <v>0.32142857142857145</v>
      </c>
      <c r="K39" s="9">
        <f t="shared" si="3"/>
        <v>4.4424242424242424</v>
      </c>
    </row>
    <row r="40" spans="1:11" x14ac:dyDescent="0.2">
      <c r="A40" s="7" t="s">
        <v>372</v>
      </c>
      <c r="B40" s="65">
        <v>340</v>
      </c>
      <c r="C40" s="34">
        <f>IF(B54=0, "-", B40/B54)</f>
        <v>0.30195381882770872</v>
      </c>
      <c r="D40" s="65">
        <v>110</v>
      </c>
      <c r="E40" s="9">
        <f>IF(D54=0, "-", D40/D54)</f>
        <v>0.13002364066193853</v>
      </c>
      <c r="F40" s="81">
        <v>1554</v>
      </c>
      <c r="G40" s="34">
        <f>IF(F54=0, "-", F40/F54)</f>
        <v>0.16388947479434718</v>
      </c>
      <c r="H40" s="65">
        <v>1269</v>
      </c>
      <c r="I40" s="9">
        <f>IF(H54=0, "-", H40/H54)</f>
        <v>0.19436360851585235</v>
      </c>
      <c r="J40" s="8">
        <f t="shared" si="2"/>
        <v>2.0909090909090908</v>
      </c>
      <c r="K40" s="9">
        <f t="shared" si="3"/>
        <v>0.22458628841607564</v>
      </c>
    </row>
    <row r="41" spans="1:11" x14ac:dyDescent="0.2">
      <c r="A41" s="7" t="s">
        <v>373</v>
      </c>
      <c r="B41" s="65">
        <v>114</v>
      </c>
      <c r="C41" s="34">
        <f>IF(B54=0, "-", B41/B54)</f>
        <v>0.10124333925399645</v>
      </c>
      <c r="D41" s="65">
        <v>24</v>
      </c>
      <c r="E41" s="9">
        <f>IF(D54=0, "-", D41/D54)</f>
        <v>2.8368794326241134E-2</v>
      </c>
      <c r="F41" s="81">
        <v>612</v>
      </c>
      <c r="G41" s="34">
        <f>IF(F54=0, "-", F41/F54)</f>
        <v>6.4543345285804687E-2</v>
      </c>
      <c r="H41" s="65">
        <v>285</v>
      </c>
      <c r="I41" s="9">
        <f>IF(H54=0, "-", H41/H54)</f>
        <v>4.3651401439730432E-2</v>
      </c>
      <c r="J41" s="8">
        <f t="shared" si="2"/>
        <v>3.75</v>
      </c>
      <c r="K41" s="9">
        <f t="shared" si="3"/>
        <v>1.1473684210526316</v>
      </c>
    </row>
    <row r="42" spans="1:11" x14ac:dyDescent="0.2">
      <c r="A42" s="7" t="s">
        <v>374</v>
      </c>
      <c r="B42" s="65">
        <v>11</v>
      </c>
      <c r="C42" s="34">
        <f>IF(B54=0, "-", B42/B54)</f>
        <v>9.7690941385435177E-3</v>
      </c>
      <c r="D42" s="65">
        <v>45</v>
      </c>
      <c r="E42" s="9">
        <f>IF(D54=0, "-", D42/D54)</f>
        <v>5.3191489361702128E-2</v>
      </c>
      <c r="F42" s="81">
        <v>605</v>
      </c>
      <c r="G42" s="34">
        <f>IF(F54=0, "-", F42/F54)</f>
        <v>6.3805104408352672E-2</v>
      </c>
      <c r="H42" s="65">
        <v>524</v>
      </c>
      <c r="I42" s="9">
        <f>IF(H54=0, "-", H42/H54)</f>
        <v>8.02573135242763E-2</v>
      </c>
      <c r="J42" s="8">
        <f t="shared" si="2"/>
        <v>-0.75555555555555554</v>
      </c>
      <c r="K42" s="9">
        <f t="shared" si="3"/>
        <v>0.15458015267175573</v>
      </c>
    </row>
    <row r="43" spans="1:11" x14ac:dyDescent="0.2">
      <c r="A43" s="7" t="s">
        <v>375</v>
      </c>
      <c r="B43" s="65">
        <v>2</v>
      </c>
      <c r="C43" s="34">
        <f>IF(B54=0, "-", B43/B54)</f>
        <v>1.7761989342806395E-3</v>
      </c>
      <c r="D43" s="65">
        <v>0</v>
      </c>
      <c r="E43" s="9">
        <f>IF(D54=0, "-", D43/D54)</f>
        <v>0</v>
      </c>
      <c r="F43" s="81">
        <v>22</v>
      </c>
      <c r="G43" s="34">
        <f>IF(F54=0, "-", F43/F54)</f>
        <v>2.3201856148491878E-3</v>
      </c>
      <c r="H43" s="65">
        <v>0</v>
      </c>
      <c r="I43" s="9">
        <f>IF(H54=0, "-", H43/H54)</f>
        <v>0</v>
      </c>
      <c r="J43" s="8" t="str">
        <f t="shared" si="2"/>
        <v>-</v>
      </c>
      <c r="K43" s="9" t="str">
        <f t="shared" si="3"/>
        <v>-</v>
      </c>
    </row>
    <row r="44" spans="1:11" x14ac:dyDescent="0.2">
      <c r="A44" s="7" t="s">
        <v>376</v>
      </c>
      <c r="B44" s="65">
        <v>4</v>
      </c>
      <c r="C44" s="34">
        <f>IF(B54=0, "-", B44/B54)</f>
        <v>3.552397868561279E-3</v>
      </c>
      <c r="D44" s="65">
        <v>0</v>
      </c>
      <c r="E44" s="9">
        <f>IF(D54=0, "-", D44/D54)</f>
        <v>0</v>
      </c>
      <c r="F44" s="81">
        <v>12</v>
      </c>
      <c r="G44" s="34">
        <f>IF(F54=0, "-", F44/F54)</f>
        <v>1.2655557899177389E-3</v>
      </c>
      <c r="H44" s="65">
        <v>0</v>
      </c>
      <c r="I44" s="9">
        <f>IF(H54=0, "-", H44/H54)</f>
        <v>0</v>
      </c>
      <c r="J44" s="8" t="str">
        <f t="shared" si="2"/>
        <v>-</v>
      </c>
      <c r="K44" s="9" t="str">
        <f t="shared" si="3"/>
        <v>-</v>
      </c>
    </row>
    <row r="45" spans="1:11" x14ac:dyDescent="0.2">
      <c r="A45" s="7" t="s">
        <v>377</v>
      </c>
      <c r="B45" s="65">
        <v>0</v>
      </c>
      <c r="C45" s="34">
        <f>IF(B54=0, "-", B45/B54)</f>
        <v>0</v>
      </c>
      <c r="D45" s="65">
        <v>4</v>
      </c>
      <c r="E45" s="9">
        <f>IF(D54=0, "-", D45/D54)</f>
        <v>4.7281323877068557E-3</v>
      </c>
      <c r="F45" s="81">
        <v>0</v>
      </c>
      <c r="G45" s="34">
        <f>IF(F54=0, "-", F45/F54)</f>
        <v>0</v>
      </c>
      <c r="H45" s="65">
        <v>25</v>
      </c>
      <c r="I45" s="9">
        <f>IF(H54=0, "-", H45/H54)</f>
        <v>3.8290703017307397E-3</v>
      </c>
      <c r="J45" s="8">
        <f t="shared" si="2"/>
        <v>-1</v>
      </c>
      <c r="K45" s="9">
        <f t="shared" si="3"/>
        <v>-1</v>
      </c>
    </row>
    <row r="46" spans="1:11" x14ac:dyDescent="0.2">
      <c r="A46" s="7" t="s">
        <v>378</v>
      </c>
      <c r="B46" s="65">
        <v>8</v>
      </c>
      <c r="C46" s="34">
        <f>IF(B54=0, "-", B46/B54)</f>
        <v>7.104795737122558E-3</v>
      </c>
      <c r="D46" s="65">
        <v>1</v>
      </c>
      <c r="E46" s="9">
        <f>IF(D54=0, "-", D46/D54)</f>
        <v>1.1820330969267139E-3</v>
      </c>
      <c r="F46" s="81">
        <v>110</v>
      </c>
      <c r="G46" s="34">
        <f>IF(F54=0, "-", F46/F54)</f>
        <v>1.1600928074245939E-2</v>
      </c>
      <c r="H46" s="65">
        <v>1</v>
      </c>
      <c r="I46" s="9">
        <f>IF(H54=0, "-", H46/H54)</f>
        <v>1.5316281206922958E-4</v>
      </c>
      <c r="J46" s="8">
        <f t="shared" si="2"/>
        <v>7</v>
      </c>
      <c r="K46" s="9" t="str">
        <f t="shared" si="3"/>
        <v>&gt;999%</v>
      </c>
    </row>
    <row r="47" spans="1:11" x14ac:dyDescent="0.2">
      <c r="A47" s="7" t="s">
        <v>379</v>
      </c>
      <c r="B47" s="65">
        <v>0</v>
      </c>
      <c r="C47" s="34">
        <f>IF(B54=0, "-", B47/B54)</f>
        <v>0</v>
      </c>
      <c r="D47" s="65">
        <v>0</v>
      </c>
      <c r="E47" s="9">
        <f>IF(D54=0, "-", D47/D54)</f>
        <v>0</v>
      </c>
      <c r="F47" s="81">
        <v>0</v>
      </c>
      <c r="G47" s="34">
        <f>IF(F54=0, "-", F47/F54)</f>
        <v>0</v>
      </c>
      <c r="H47" s="65">
        <v>1</v>
      </c>
      <c r="I47" s="9">
        <f>IF(H54=0, "-", H47/H54)</f>
        <v>1.5316281206922958E-4</v>
      </c>
      <c r="J47" s="8" t="str">
        <f t="shared" si="2"/>
        <v>-</v>
      </c>
      <c r="K47" s="9">
        <f t="shared" si="3"/>
        <v>-1</v>
      </c>
    </row>
    <row r="48" spans="1:11" x14ac:dyDescent="0.2">
      <c r="A48" s="7" t="s">
        <v>380</v>
      </c>
      <c r="B48" s="65">
        <v>130</v>
      </c>
      <c r="C48" s="34">
        <f>IF(B54=0, "-", B48/B54)</f>
        <v>0.11545293072824156</v>
      </c>
      <c r="D48" s="65">
        <v>51</v>
      </c>
      <c r="E48" s="9">
        <f>IF(D54=0, "-", D48/D54)</f>
        <v>6.0283687943262408E-2</v>
      </c>
      <c r="F48" s="81">
        <v>769</v>
      </c>
      <c r="G48" s="34">
        <f>IF(F54=0, "-", F48/F54)</f>
        <v>8.1101033537228431E-2</v>
      </c>
      <c r="H48" s="65">
        <v>533</v>
      </c>
      <c r="I48" s="9">
        <f>IF(H54=0, "-", H48/H54)</f>
        <v>8.1635778832899367E-2</v>
      </c>
      <c r="J48" s="8">
        <f t="shared" si="2"/>
        <v>1.5490196078431373</v>
      </c>
      <c r="K48" s="9">
        <f t="shared" si="3"/>
        <v>0.44277673545966229</v>
      </c>
    </row>
    <row r="49" spans="1:11" x14ac:dyDescent="0.2">
      <c r="A49" s="7" t="s">
        <v>381</v>
      </c>
      <c r="B49" s="65">
        <v>8</v>
      </c>
      <c r="C49" s="34">
        <f>IF(B54=0, "-", B49/B54)</f>
        <v>7.104795737122558E-3</v>
      </c>
      <c r="D49" s="65">
        <v>3</v>
      </c>
      <c r="E49" s="9">
        <f>IF(D54=0, "-", D49/D54)</f>
        <v>3.5460992907801418E-3</v>
      </c>
      <c r="F49" s="81">
        <v>48</v>
      </c>
      <c r="G49" s="34">
        <f>IF(F54=0, "-", F49/F54)</f>
        <v>5.0622231596709555E-3</v>
      </c>
      <c r="H49" s="65">
        <v>54</v>
      </c>
      <c r="I49" s="9">
        <f>IF(H54=0, "-", H49/H54)</f>
        <v>8.2707918517383981E-3</v>
      </c>
      <c r="J49" s="8">
        <f t="shared" si="2"/>
        <v>1.6666666666666667</v>
      </c>
      <c r="K49" s="9">
        <f t="shared" si="3"/>
        <v>-0.1111111111111111</v>
      </c>
    </row>
    <row r="50" spans="1:11" x14ac:dyDescent="0.2">
      <c r="A50" s="7" t="s">
        <v>382</v>
      </c>
      <c r="B50" s="65">
        <v>28</v>
      </c>
      <c r="C50" s="34">
        <f>IF(B54=0, "-", B50/B54)</f>
        <v>2.4866785079928951E-2</v>
      </c>
      <c r="D50" s="65">
        <v>99</v>
      </c>
      <c r="E50" s="9">
        <f>IF(D54=0, "-", D50/D54)</f>
        <v>0.11702127659574468</v>
      </c>
      <c r="F50" s="81">
        <v>478</v>
      </c>
      <c r="G50" s="34">
        <f>IF(F54=0, "-", F50/F54)</f>
        <v>5.0411305631723267E-2</v>
      </c>
      <c r="H50" s="65">
        <v>597</v>
      </c>
      <c r="I50" s="9">
        <f>IF(H54=0, "-", H50/H54)</f>
        <v>9.1438198805330065E-2</v>
      </c>
      <c r="J50" s="8">
        <f t="shared" si="2"/>
        <v>-0.71717171717171713</v>
      </c>
      <c r="K50" s="9">
        <f t="shared" si="3"/>
        <v>-0.19932998324958123</v>
      </c>
    </row>
    <row r="51" spans="1:11" x14ac:dyDescent="0.2">
      <c r="A51" s="7" t="s">
        <v>383</v>
      </c>
      <c r="B51" s="65">
        <v>35</v>
      </c>
      <c r="C51" s="34">
        <f>IF(B54=0, "-", B51/B54)</f>
        <v>3.108348134991119E-2</v>
      </c>
      <c r="D51" s="65">
        <v>7</v>
      </c>
      <c r="E51" s="9">
        <f>IF(D54=0, "-", D51/D54)</f>
        <v>8.2742316784869974E-3</v>
      </c>
      <c r="F51" s="81">
        <v>467</v>
      </c>
      <c r="G51" s="34">
        <f>IF(F54=0, "-", F51/F54)</f>
        <v>4.9251212824298674E-2</v>
      </c>
      <c r="H51" s="65">
        <v>443</v>
      </c>
      <c r="I51" s="9">
        <f>IF(H54=0, "-", H51/H54)</f>
        <v>6.7851125746668711E-2</v>
      </c>
      <c r="J51" s="8">
        <f t="shared" si="2"/>
        <v>4</v>
      </c>
      <c r="K51" s="9">
        <f t="shared" si="3"/>
        <v>5.4176072234762979E-2</v>
      </c>
    </row>
    <row r="52" spans="1:11" x14ac:dyDescent="0.2">
      <c r="A52" s="7" t="s">
        <v>384</v>
      </c>
      <c r="B52" s="65">
        <v>17</v>
      </c>
      <c r="C52" s="34">
        <f>IF(B54=0, "-", B52/B54)</f>
        <v>1.5097690941385435E-2</v>
      </c>
      <c r="D52" s="65">
        <v>33</v>
      </c>
      <c r="E52" s="9">
        <f>IF(D54=0, "-", D52/D54)</f>
        <v>3.9007092198581561E-2</v>
      </c>
      <c r="F52" s="81">
        <v>291</v>
      </c>
      <c r="G52" s="34">
        <f>IF(F54=0, "-", F52/F54)</f>
        <v>3.0689727905505167E-2</v>
      </c>
      <c r="H52" s="65">
        <v>38</v>
      </c>
      <c r="I52" s="9">
        <f>IF(H54=0, "-", H52/H54)</f>
        <v>5.8201868586307244E-3</v>
      </c>
      <c r="J52" s="8">
        <f t="shared" si="2"/>
        <v>-0.48484848484848486</v>
      </c>
      <c r="K52" s="9">
        <f t="shared" si="3"/>
        <v>6.6578947368421053</v>
      </c>
    </row>
    <row r="53" spans="1:11" x14ac:dyDescent="0.2">
      <c r="A53" s="2"/>
      <c r="B53" s="68"/>
      <c r="C53" s="33"/>
      <c r="D53" s="68"/>
      <c r="E53" s="6"/>
      <c r="F53" s="82"/>
      <c r="G53" s="33"/>
      <c r="H53" s="68"/>
      <c r="I53" s="6"/>
      <c r="J53" s="5"/>
      <c r="K53" s="6"/>
    </row>
    <row r="54" spans="1:11" s="43" customFormat="1" x14ac:dyDescent="0.2">
      <c r="A54" s="162" t="s">
        <v>618</v>
      </c>
      <c r="B54" s="71">
        <f>SUM(B29:B53)</f>
        <v>1126</v>
      </c>
      <c r="C54" s="40">
        <f>B54/9191</f>
        <v>0.12251115221412251</v>
      </c>
      <c r="D54" s="71">
        <f>SUM(D29:D53)</f>
        <v>846</v>
      </c>
      <c r="E54" s="41">
        <f>D54/7882</f>
        <v>0.10733316417153006</v>
      </c>
      <c r="F54" s="77">
        <f>SUM(F29:F53)</f>
        <v>9482</v>
      </c>
      <c r="G54" s="42">
        <f>F54/83975</f>
        <v>0.11291455790413814</v>
      </c>
      <c r="H54" s="71">
        <f>SUM(H29:H53)</f>
        <v>6529</v>
      </c>
      <c r="I54" s="41">
        <f>H54/62775</f>
        <v>0.10400637196336121</v>
      </c>
      <c r="J54" s="37">
        <f>IF(D54=0, "-", IF((B54-D54)/D54&lt;10, (B54-D54)/D54, "&gt;999%"))</f>
        <v>0.33096926713947988</v>
      </c>
      <c r="K54" s="38">
        <f>IF(H54=0, "-", IF((F54-H54)/H54&lt;10, (F54-H54)/H54, "&gt;999%"))</f>
        <v>0.45228978404043496</v>
      </c>
    </row>
    <row r="55" spans="1:11" x14ac:dyDescent="0.2">
      <c r="B55" s="83"/>
      <c r="D55" s="83"/>
      <c r="F55" s="83"/>
      <c r="H55" s="83"/>
    </row>
    <row r="56" spans="1:11" x14ac:dyDescent="0.2">
      <c r="A56" s="163" t="s">
        <v>152</v>
      </c>
      <c r="B56" s="61" t="s">
        <v>12</v>
      </c>
      <c r="C56" s="62" t="s">
        <v>13</v>
      </c>
      <c r="D56" s="61" t="s">
        <v>12</v>
      </c>
      <c r="E56" s="63" t="s">
        <v>13</v>
      </c>
      <c r="F56" s="62" t="s">
        <v>12</v>
      </c>
      <c r="G56" s="62" t="s">
        <v>13</v>
      </c>
      <c r="H56" s="61" t="s">
        <v>12</v>
      </c>
      <c r="I56" s="63" t="s">
        <v>13</v>
      </c>
      <c r="J56" s="61"/>
      <c r="K56" s="63"/>
    </row>
    <row r="57" spans="1:11" x14ac:dyDescent="0.2">
      <c r="A57" s="7" t="s">
        <v>385</v>
      </c>
      <c r="B57" s="65">
        <v>15</v>
      </c>
      <c r="C57" s="34">
        <f>IF(B69=0, "-", B57/B69)</f>
        <v>0.1388888888888889</v>
      </c>
      <c r="D57" s="65">
        <v>9</v>
      </c>
      <c r="E57" s="9">
        <f>IF(D69=0, "-", D57/D69)</f>
        <v>7.5630252100840331E-2</v>
      </c>
      <c r="F57" s="81">
        <v>113</v>
      </c>
      <c r="G57" s="34">
        <f>IF(F69=0, "-", F57/F69)</f>
        <v>9.4719195305951381E-2</v>
      </c>
      <c r="H57" s="65">
        <v>69</v>
      </c>
      <c r="I57" s="9">
        <f>IF(H69=0, "-", H57/H69)</f>
        <v>8.7231352718078387E-2</v>
      </c>
      <c r="J57" s="8">
        <f t="shared" ref="J57:J67" si="4">IF(D57=0, "-", IF((B57-D57)/D57&lt;10, (B57-D57)/D57, "&gt;999%"))</f>
        <v>0.66666666666666663</v>
      </c>
      <c r="K57" s="9">
        <f t="shared" ref="K57:K67" si="5">IF(H57=0, "-", IF((F57-H57)/H57&lt;10, (F57-H57)/H57, "&gt;999%"))</f>
        <v>0.6376811594202898</v>
      </c>
    </row>
    <row r="58" spans="1:11" x14ac:dyDescent="0.2">
      <c r="A58" s="7" t="s">
        <v>386</v>
      </c>
      <c r="B58" s="65">
        <v>19</v>
      </c>
      <c r="C58" s="34">
        <f>IF(B69=0, "-", B58/B69)</f>
        <v>0.17592592592592593</v>
      </c>
      <c r="D58" s="65">
        <v>23</v>
      </c>
      <c r="E58" s="9">
        <f>IF(D69=0, "-", D58/D69)</f>
        <v>0.19327731092436976</v>
      </c>
      <c r="F58" s="81">
        <v>336</v>
      </c>
      <c r="G58" s="34">
        <f>IF(F69=0, "-", F58/F69)</f>
        <v>0.28164291701592625</v>
      </c>
      <c r="H58" s="65">
        <v>194</v>
      </c>
      <c r="I58" s="9">
        <f>IF(H69=0, "-", H58/H69)</f>
        <v>0.24525916561314792</v>
      </c>
      <c r="J58" s="8">
        <f t="shared" si="4"/>
        <v>-0.17391304347826086</v>
      </c>
      <c r="K58" s="9">
        <f t="shared" si="5"/>
        <v>0.73195876288659789</v>
      </c>
    </row>
    <row r="59" spans="1:11" x14ac:dyDescent="0.2">
      <c r="A59" s="7" t="s">
        <v>387</v>
      </c>
      <c r="B59" s="65">
        <v>16</v>
      </c>
      <c r="C59" s="34">
        <f>IF(B69=0, "-", B59/B69)</f>
        <v>0.14814814814814814</v>
      </c>
      <c r="D59" s="65">
        <v>26</v>
      </c>
      <c r="E59" s="9">
        <f>IF(D69=0, "-", D59/D69)</f>
        <v>0.21848739495798319</v>
      </c>
      <c r="F59" s="81">
        <v>137</v>
      </c>
      <c r="G59" s="34">
        <f>IF(F69=0, "-", F59/F69)</f>
        <v>0.11483654652137469</v>
      </c>
      <c r="H59" s="65">
        <v>104</v>
      </c>
      <c r="I59" s="9">
        <f>IF(H69=0, "-", H59/H69)</f>
        <v>0.13147914032869784</v>
      </c>
      <c r="J59" s="8">
        <f t="shared" si="4"/>
        <v>-0.38461538461538464</v>
      </c>
      <c r="K59" s="9">
        <f t="shared" si="5"/>
        <v>0.31730769230769229</v>
      </c>
    </row>
    <row r="60" spans="1:11" x14ac:dyDescent="0.2">
      <c r="A60" s="7" t="s">
        <v>388</v>
      </c>
      <c r="B60" s="65">
        <v>4</v>
      </c>
      <c r="C60" s="34">
        <f>IF(B69=0, "-", B60/B69)</f>
        <v>3.7037037037037035E-2</v>
      </c>
      <c r="D60" s="65">
        <v>9</v>
      </c>
      <c r="E60" s="9">
        <f>IF(D69=0, "-", D60/D69)</f>
        <v>7.5630252100840331E-2</v>
      </c>
      <c r="F60" s="81">
        <v>60</v>
      </c>
      <c r="G60" s="34">
        <f>IF(F69=0, "-", F60/F69)</f>
        <v>5.0293378038558254E-2</v>
      </c>
      <c r="H60" s="65">
        <v>44</v>
      </c>
      <c r="I60" s="9">
        <f>IF(H69=0, "-", H60/H69)</f>
        <v>5.5625790139064477E-2</v>
      </c>
      <c r="J60" s="8">
        <f t="shared" si="4"/>
        <v>-0.55555555555555558</v>
      </c>
      <c r="K60" s="9">
        <f t="shared" si="5"/>
        <v>0.36363636363636365</v>
      </c>
    </row>
    <row r="61" spans="1:11" x14ac:dyDescent="0.2">
      <c r="A61" s="7" t="s">
        <v>389</v>
      </c>
      <c r="B61" s="65">
        <v>0</v>
      </c>
      <c r="C61" s="34">
        <f>IF(B69=0, "-", B61/B69)</f>
        <v>0</v>
      </c>
      <c r="D61" s="65">
        <v>0</v>
      </c>
      <c r="E61" s="9">
        <f>IF(D69=0, "-", D61/D69)</f>
        <v>0</v>
      </c>
      <c r="F61" s="81">
        <v>0</v>
      </c>
      <c r="G61" s="34">
        <f>IF(F69=0, "-", F61/F69)</f>
        <v>0</v>
      </c>
      <c r="H61" s="65">
        <v>6</v>
      </c>
      <c r="I61" s="9">
        <f>IF(H69=0, "-", H61/H69)</f>
        <v>7.5853350189633373E-3</v>
      </c>
      <c r="J61" s="8" t="str">
        <f t="shared" si="4"/>
        <v>-</v>
      </c>
      <c r="K61" s="9">
        <f t="shared" si="5"/>
        <v>-1</v>
      </c>
    </row>
    <row r="62" spans="1:11" x14ac:dyDescent="0.2">
      <c r="A62" s="7" t="s">
        <v>390</v>
      </c>
      <c r="B62" s="65">
        <v>6</v>
      </c>
      <c r="C62" s="34">
        <f>IF(B69=0, "-", B62/B69)</f>
        <v>5.5555555555555552E-2</v>
      </c>
      <c r="D62" s="65">
        <v>7</v>
      </c>
      <c r="E62" s="9">
        <f>IF(D69=0, "-", D62/D69)</f>
        <v>5.8823529411764705E-2</v>
      </c>
      <c r="F62" s="81">
        <v>45</v>
      </c>
      <c r="G62" s="34">
        <f>IF(F69=0, "-", F62/F69)</f>
        <v>3.7720033528918694E-2</v>
      </c>
      <c r="H62" s="65">
        <v>55</v>
      </c>
      <c r="I62" s="9">
        <f>IF(H69=0, "-", H62/H69)</f>
        <v>6.9532237673830599E-2</v>
      </c>
      <c r="J62" s="8">
        <f t="shared" si="4"/>
        <v>-0.14285714285714285</v>
      </c>
      <c r="K62" s="9">
        <f t="shared" si="5"/>
        <v>-0.18181818181818182</v>
      </c>
    </row>
    <row r="63" spans="1:11" x14ac:dyDescent="0.2">
      <c r="A63" s="7" t="s">
        <v>391</v>
      </c>
      <c r="B63" s="65">
        <v>9</v>
      </c>
      <c r="C63" s="34">
        <f>IF(B69=0, "-", B63/B69)</f>
        <v>8.3333333333333329E-2</v>
      </c>
      <c r="D63" s="65">
        <v>3</v>
      </c>
      <c r="E63" s="9">
        <f>IF(D69=0, "-", D63/D69)</f>
        <v>2.5210084033613446E-2</v>
      </c>
      <c r="F63" s="81">
        <v>98</v>
      </c>
      <c r="G63" s="34">
        <f>IF(F69=0, "-", F63/F69)</f>
        <v>8.2145850796311815E-2</v>
      </c>
      <c r="H63" s="65">
        <v>61</v>
      </c>
      <c r="I63" s="9">
        <f>IF(H69=0, "-", H63/H69)</f>
        <v>7.7117572692793929E-2</v>
      </c>
      <c r="J63" s="8">
        <f t="shared" si="4"/>
        <v>2</v>
      </c>
      <c r="K63" s="9">
        <f t="shared" si="5"/>
        <v>0.60655737704918034</v>
      </c>
    </row>
    <row r="64" spans="1:11" x14ac:dyDescent="0.2">
      <c r="A64" s="7" t="s">
        <v>392</v>
      </c>
      <c r="B64" s="65">
        <v>4</v>
      </c>
      <c r="C64" s="34">
        <f>IF(B69=0, "-", B64/B69)</f>
        <v>3.7037037037037035E-2</v>
      </c>
      <c r="D64" s="65">
        <v>0</v>
      </c>
      <c r="E64" s="9">
        <f>IF(D69=0, "-", D64/D69)</f>
        <v>0</v>
      </c>
      <c r="F64" s="81">
        <v>14</v>
      </c>
      <c r="G64" s="34">
        <f>IF(F69=0, "-", F64/F69)</f>
        <v>1.173512154233026E-2</v>
      </c>
      <c r="H64" s="65">
        <v>0</v>
      </c>
      <c r="I64" s="9">
        <f>IF(H69=0, "-", H64/H69)</f>
        <v>0</v>
      </c>
      <c r="J64" s="8" t="str">
        <f t="shared" si="4"/>
        <v>-</v>
      </c>
      <c r="K64" s="9" t="str">
        <f t="shared" si="5"/>
        <v>-</v>
      </c>
    </row>
    <row r="65" spans="1:11" x14ac:dyDescent="0.2">
      <c r="A65" s="7" t="s">
        <v>393</v>
      </c>
      <c r="B65" s="65">
        <v>13</v>
      </c>
      <c r="C65" s="34">
        <f>IF(B69=0, "-", B65/B69)</f>
        <v>0.12037037037037036</v>
      </c>
      <c r="D65" s="65">
        <v>24</v>
      </c>
      <c r="E65" s="9">
        <f>IF(D69=0, "-", D65/D69)</f>
        <v>0.20168067226890757</v>
      </c>
      <c r="F65" s="81">
        <v>136</v>
      </c>
      <c r="G65" s="34">
        <f>IF(F69=0, "-", F65/F69)</f>
        <v>0.11399832355406538</v>
      </c>
      <c r="H65" s="65">
        <v>92</v>
      </c>
      <c r="I65" s="9">
        <f>IF(H69=0, "-", H65/H69)</f>
        <v>0.11630847029077118</v>
      </c>
      <c r="J65" s="8">
        <f t="shared" si="4"/>
        <v>-0.45833333333333331</v>
      </c>
      <c r="K65" s="9">
        <f t="shared" si="5"/>
        <v>0.47826086956521741</v>
      </c>
    </row>
    <row r="66" spans="1:11" x14ac:dyDescent="0.2">
      <c r="A66" s="7" t="s">
        <v>394</v>
      </c>
      <c r="B66" s="65">
        <v>4</v>
      </c>
      <c r="C66" s="34">
        <f>IF(B69=0, "-", B66/B69)</f>
        <v>3.7037037037037035E-2</v>
      </c>
      <c r="D66" s="65">
        <v>6</v>
      </c>
      <c r="E66" s="9">
        <f>IF(D69=0, "-", D66/D69)</f>
        <v>5.0420168067226892E-2</v>
      </c>
      <c r="F66" s="81">
        <v>64</v>
      </c>
      <c r="G66" s="34">
        <f>IF(F69=0, "-", F66/F69)</f>
        <v>5.3646269907795474E-2</v>
      </c>
      <c r="H66" s="65">
        <v>37</v>
      </c>
      <c r="I66" s="9">
        <f>IF(H69=0, "-", H66/H69)</f>
        <v>4.6776232616940583E-2</v>
      </c>
      <c r="J66" s="8">
        <f t="shared" si="4"/>
        <v>-0.33333333333333331</v>
      </c>
      <c r="K66" s="9">
        <f t="shared" si="5"/>
        <v>0.72972972972972971</v>
      </c>
    </row>
    <row r="67" spans="1:11" x14ac:dyDescent="0.2">
      <c r="A67" s="7" t="s">
        <v>395</v>
      </c>
      <c r="B67" s="65">
        <v>18</v>
      </c>
      <c r="C67" s="34">
        <f>IF(B69=0, "-", B67/B69)</f>
        <v>0.16666666666666666</v>
      </c>
      <c r="D67" s="65">
        <v>12</v>
      </c>
      <c r="E67" s="9">
        <f>IF(D69=0, "-", D67/D69)</f>
        <v>0.10084033613445378</v>
      </c>
      <c r="F67" s="81">
        <v>190</v>
      </c>
      <c r="G67" s="34">
        <f>IF(F69=0, "-", F67/F69)</f>
        <v>0.15926236378876782</v>
      </c>
      <c r="H67" s="65">
        <v>129</v>
      </c>
      <c r="I67" s="9">
        <f>IF(H69=0, "-", H67/H69)</f>
        <v>0.16308470290771176</v>
      </c>
      <c r="J67" s="8">
        <f t="shared" si="4"/>
        <v>0.5</v>
      </c>
      <c r="K67" s="9">
        <f t="shared" si="5"/>
        <v>0.47286821705426357</v>
      </c>
    </row>
    <row r="68" spans="1:11" x14ac:dyDescent="0.2">
      <c r="A68" s="2"/>
      <c r="B68" s="68"/>
      <c r="C68" s="33"/>
      <c r="D68" s="68"/>
      <c r="E68" s="6"/>
      <c r="F68" s="82"/>
      <c r="G68" s="33"/>
      <c r="H68" s="68"/>
      <c r="I68" s="6"/>
      <c r="J68" s="5"/>
      <c r="K68" s="6"/>
    </row>
    <row r="69" spans="1:11" s="43" customFormat="1" x14ac:dyDescent="0.2">
      <c r="A69" s="162" t="s">
        <v>617</v>
      </c>
      <c r="B69" s="71">
        <f>SUM(B57:B68)</f>
        <v>108</v>
      </c>
      <c r="C69" s="40">
        <f>B69/9191</f>
        <v>1.1750625612011751E-2</v>
      </c>
      <c r="D69" s="71">
        <f>SUM(D57:D68)</f>
        <v>119</v>
      </c>
      <c r="E69" s="41">
        <f>D69/7882</f>
        <v>1.5097690941385435E-2</v>
      </c>
      <c r="F69" s="77">
        <f>SUM(F57:F68)</f>
        <v>1193</v>
      </c>
      <c r="G69" s="42">
        <f>F69/83975</f>
        <v>1.4206609109854123E-2</v>
      </c>
      <c r="H69" s="71">
        <f>SUM(H57:H68)</f>
        <v>791</v>
      </c>
      <c r="I69" s="41">
        <f>H69/62775</f>
        <v>1.2600557546794107E-2</v>
      </c>
      <c r="J69" s="37">
        <f>IF(D69=0, "-", IF((B69-D69)/D69&lt;10, (B69-D69)/D69, "&gt;999%"))</f>
        <v>-9.2436974789915971E-2</v>
      </c>
      <c r="K69" s="38">
        <f>IF(H69=0, "-", IF((F69-H69)/H69&lt;10, (F69-H69)/H69, "&gt;999%"))</f>
        <v>0.50821744627054366</v>
      </c>
    </row>
    <row r="70" spans="1:11" x14ac:dyDescent="0.2">
      <c r="B70" s="83"/>
      <c r="D70" s="83"/>
      <c r="F70" s="83"/>
      <c r="H70" s="83"/>
    </row>
    <row r="71" spans="1:11" s="43" customFormat="1" x14ac:dyDescent="0.2">
      <c r="A71" s="162" t="s">
        <v>616</v>
      </c>
      <c r="B71" s="71">
        <v>1234</v>
      </c>
      <c r="C71" s="40">
        <f>B71/9191</f>
        <v>0.13426177782613427</v>
      </c>
      <c r="D71" s="71">
        <v>965</v>
      </c>
      <c r="E71" s="41">
        <f>D71/7882</f>
        <v>0.1224308551129155</v>
      </c>
      <c r="F71" s="77">
        <v>10675</v>
      </c>
      <c r="G71" s="42">
        <f>F71/83975</f>
        <v>0.12712116701399226</v>
      </c>
      <c r="H71" s="71">
        <v>7320</v>
      </c>
      <c r="I71" s="41">
        <f>H71/62775</f>
        <v>0.11660692951015532</v>
      </c>
      <c r="J71" s="37">
        <f>IF(D71=0, "-", IF((B71-D71)/D71&lt;10, (B71-D71)/D71, "&gt;999%"))</f>
        <v>0.27875647668393783</v>
      </c>
      <c r="K71" s="38">
        <f>IF(H71=0, "-", IF((F71-H71)/H71&lt;10, (F71-H71)/H71, "&gt;999%"))</f>
        <v>0.45833333333333331</v>
      </c>
    </row>
    <row r="72" spans="1:11" x14ac:dyDescent="0.2">
      <c r="B72" s="83"/>
      <c r="D72" s="83"/>
      <c r="F72" s="83"/>
      <c r="H72" s="83"/>
    </row>
    <row r="73" spans="1:11" ht="15.75" x14ac:dyDescent="0.25">
      <c r="A73" s="164" t="s">
        <v>122</v>
      </c>
      <c r="B73" s="196" t="s">
        <v>1</v>
      </c>
      <c r="C73" s="200"/>
      <c r="D73" s="200"/>
      <c r="E73" s="197"/>
      <c r="F73" s="196" t="s">
        <v>14</v>
      </c>
      <c r="G73" s="200"/>
      <c r="H73" s="200"/>
      <c r="I73" s="197"/>
      <c r="J73" s="196" t="s">
        <v>15</v>
      </c>
      <c r="K73" s="197"/>
    </row>
    <row r="74" spans="1:11" x14ac:dyDescent="0.2">
      <c r="A74" s="22"/>
      <c r="B74" s="196">
        <f>VALUE(RIGHT($B$2, 4))</f>
        <v>2021</v>
      </c>
      <c r="C74" s="197"/>
      <c r="D74" s="196">
        <f>B74-1</f>
        <v>2020</v>
      </c>
      <c r="E74" s="204"/>
      <c r="F74" s="196">
        <f>B74</f>
        <v>2021</v>
      </c>
      <c r="G74" s="204"/>
      <c r="H74" s="196">
        <f>D74</f>
        <v>2020</v>
      </c>
      <c r="I74" s="204"/>
      <c r="J74" s="140" t="s">
        <v>4</v>
      </c>
      <c r="K74" s="141" t="s">
        <v>2</v>
      </c>
    </row>
    <row r="75" spans="1:11" x14ac:dyDescent="0.2">
      <c r="A75" s="163" t="s">
        <v>153</v>
      </c>
      <c r="B75" s="61" t="s">
        <v>12</v>
      </c>
      <c r="C75" s="62" t="s">
        <v>13</v>
      </c>
      <c r="D75" s="61" t="s">
        <v>12</v>
      </c>
      <c r="E75" s="63" t="s">
        <v>13</v>
      </c>
      <c r="F75" s="62" t="s">
        <v>12</v>
      </c>
      <c r="G75" s="62" t="s">
        <v>13</v>
      </c>
      <c r="H75" s="61" t="s">
        <v>12</v>
      </c>
      <c r="I75" s="63" t="s">
        <v>13</v>
      </c>
      <c r="J75" s="61"/>
      <c r="K75" s="63"/>
    </row>
    <row r="76" spans="1:11" x14ac:dyDescent="0.2">
      <c r="A76" s="7" t="s">
        <v>396</v>
      </c>
      <c r="B76" s="65">
        <v>0</v>
      </c>
      <c r="C76" s="34">
        <f>IF(B98=0, "-", B76/B98)</f>
        <v>0</v>
      </c>
      <c r="D76" s="65">
        <v>0</v>
      </c>
      <c r="E76" s="9">
        <f>IF(D98=0, "-", D76/D98)</f>
        <v>0</v>
      </c>
      <c r="F76" s="81">
        <v>3</v>
      </c>
      <c r="G76" s="34">
        <f>IF(F98=0, "-", F76/F98)</f>
        <v>2.3868247275041769E-4</v>
      </c>
      <c r="H76" s="65">
        <v>4</v>
      </c>
      <c r="I76" s="9">
        <f>IF(H98=0, "-", H76/H98)</f>
        <v>3.7491798669041145E-4</v>
      </c>
      <c r="J76" s="8" t="str">
        <f t="shared" ref="J76:J96" si="6">IF(D76=0, "-", IF((B76-D76)/D76&lt;10, (B76-D76)/D76, "&gt;999%"))</f>
        <v>-</v>
      </c>
      <c r="K76" s="9">
        <f t="shared" ref="K76:K96" si="7">IF(H76=0, "-", IF((F76-H76)/H76&lt;10, (F76-H76)/H76, "&gt;999%"))</f>
        <v>-0.25</v>
      </c>
    </row>
    <row r="77" spans="1:11" x14ac:dyDescent="0.2">
      <c r="A77" s="7" t="s">
        <v>397</v>
      </c>
      <c r="B77" s="65">
        <v>1</v>
      </c>
      <c r="C77" s="34">
        <f>IF(B98=0, "-", B77/B98)</f>
        <v>8.1168831168831174E-4</v>
      </c>
      <c r="D77" s="65">
        <v>0</v>
      </c>
      <c r="E77" s="9">
        <f>IF(D98=0, "-", D77/D98)</f>
        <v>0</v>
      </c>
      <c r="F77" s="81">
        <v>138</v>
      </c>
      <c r="G77" s="34">
        <f>IF(F98=0, "-", F77/F98)</f>
        <v>1.0979393746519213E-2</v>
      </c>
      <c r="H77" s="65">
        <v>90</v>
      </c>
      <c r="I77" s="9">
        <f>IF(H98=0, "-", H77/H98)</f>
        <v>8.4356547005342581E-3</v>
      </c>
      <c r="J77" s="8" t="str">
        <f t="shared" si="6"/>
        <v>-</v>
      </c>
      <c r="K77" s="9">
        <f t="shared" si="7"/>
        <v>0.53333333333333333</v>
      </c>
    </row>
    <row r="78" spans="1:11" x14ac:dyDescent="0.2">
      <c r="A78" s="7" t="s">
        <v>398</v>
      </c>
      <c r="B78" s="65">
        <v>36</v>
      </c>
      <c r="C78" s="34">
        <f>IF(B98=0, "-", B78/B98)</f>
        <v>2.922077922077922E-2</v>
      </c>
      <c r="D78" s="65">
        <v>12</v>
      </c>
      <c r="E78" s="9">
        <f>IF(D98=0, "-", D78/D98)</f>
        <v>9.6930533117932146E-3</v>
      </c>
      <c r="F78" s="81">
        <v>212</v>
      </c>
      <c r="G78" s="34">
        <f>IF(F98=0, "-", F78/F98)</f>
        <v>1.6866894741029516E-2</v>
      </c>
      <c r="H78" s="65">
        <v>34</v>
      </c>
      <c r="I78" s="9">
        <f>IF(H98=0, "-", H78/H98)</f>
        <v>3.1868028868684973E-3</v>
      </c>
      <c r="J78" s="8">
        <f t="shared" si="6"/>
        <v>2</v>
      </c>
      <c r="K78" s="9">
        <f t="shared" si="7"/>
        <v>5.2352941176470589</v>
      </c>
    </row>
    <row r="79" spans="1:11" x14ac:dyDescent="0.2">
      <c r="A79" s="7" t="s">
        <v>399</v>
      </c>
      <c r="B79" s="65">
        <v>0</v>
      </c>
      <c r="C79" s="34">
        <f>IF(B98=0, "-", B79/B98)</f>
        <v>0</v>
      </c>
      <c r="D79" s="65">
        <v>12</v>
      </c>
      <c r="E79" s="9">
        <f>IF(D98=0, "-", D79/D98)</f>
        <v>9.6930533117932146E-3</v>
      </c>
      <c r="F79" s="81">
        <v>0</v>
      </c>
      <c r="G79" s="34">
        <f>IF(F98=0, "-", F79/F98)</f>
        <v>0</v>
      </c>
      <c r="H79" s="65">
        <v>127</v>
      </c>
      <c r="I79" s="9">
        <f>IF(H98=0, "-", H79/H98)</f>
        <v>1.1903646077420565E-2</v>
      </c>
      <c r="J79" s="8">
        <f t="shared" si="6"/>
        <v>-1</v>
      </c>
      <c r="K79" s="9">
        <f t="shared" si="7"/>
        <v>-1</v>
      </c>
    </row>
    <row r="80" spans="1:11" x14ac:dyDescent="0.2">
      <c r="A80" s="7" t="s">
        <v>400</v>
      </c>
      <c r="B80" s="65">
        <v>57</v>
      </c>
      <c r="C80" s="34">
        <f>IF(B98=0, "-", B80/B98)</f>
        <v>4.6266233766233768E-2</v>
      </c>
      <c r="D80" s="65">
        <v>44</v>
      </c>
      <c r="E80" s="9">
        <f>IF(D98=0, "-", D80/D98)</f>
        <v>3.5541195476575124E-2</v>
      </c>
      <c r="F80" s="81">
        <v>458</v>
      </c>
      <c r="G80" s="34">
        <f>IF(F98=0, "-", F80/F98)</f>
        <v>3.6438857506563768E-2</v>
      </c>
      <c r="H80" s="65">
        <v>663</v>
      </c>
      <c r="I80" s="9">
        <f>IF(H98=0, "-", H80/H98)</f>
        <v>6.21426562939357E-2</v>
      </c>
      <c r="J80" s="8">
        <f t="shared" si="6"/>
        <v>0.29545454545454547</v>
      </c>
      <c r="K80" s="9">
        <f t="shared" si="7"/>
        <v>-0.30920060331825039</v>
      </c>
    </row>
    <row r="81" spans="1:11" x14ac:dyDescent="0.2">
      <c r="A81" s="7" t="s">
        <v>401</v>
      </c>
      <c r="B81" s="65">
        <v>179</v>
      </c>
      <c r="C81" s="34">
        <f>IF(B98=0, "-", B81/B98)</f>
        <v>0.14529220779220781</v>
      </c>
      <c r="D81" s="65">
        <v>138</v>
      </c>
      <c r="E81" s="9">
        <f>IF(D98=0, "-", D81/D98)</f>
        <v>0.11147011308562198</v>
      </c>
      <c r="F81" s="81">
        <v>1085</v>
      </c>
      <c r="G81" s="34">
        <f>IF(F98=0, "-", F81/F98)</f>
        <v>8.6323494311401072E-2</v>
      </c>
      <c r="H81" s="65">
        <v>1089</v>
      </c>
      <c r="I81" s="9">
        <f>IF(H98=0, "-", H81/H98)</f>
        <v>0.10207142187646452</v>
      </c>
      <c r="J81" s="8">
        <f t="shared" si="6"/>
        <v>0.29710144927536231</v>
      </c>
      <c r="K81" s="9">
        <f t="shared" si="7"/>
        <v>-3.6730945821854912E-3</v>
      </c>
    </row>
    <row r="82" spans="1:11" x14ac:dyDescent="0.2">
      <c r="A82" s="7" t="s">
        <v>402</v>
      </c>
      <c r="B82" s="65">
        <v>0</v>
      </c>
      <c r="C82" s="34">
        <f>IF(B98=0, "-", B82/B98)</f>
        <v>0</v>
      </c>
      <c r="D82" s="65">
        <v>1</v>
      </c>
      <c r="E82" s="9">
        <f>IF(D98=0, "-", D82/D98)</f>
        <v>8.0775444264943462E-4</v>
      </c>
      <c r="F82" s="81">
        <v>22</v>
      </c>
      <c r="G82" s="34">
        <f>IF(F98=0, "-", F82/F98)</f>
        <v>1.7503381335030631E-3</v>
      </c>
      <c r="H82" s="65">
        <v>15</v>
      </c>
      <c r="I82" s="9">
        <f>IF(H98=0, "-", H82/H98)</f>
        <v>1.4059424500890429E-3</v>
      </c>
      <c r="J82" s="8">
        <f t="shared" si="6"/>
        <v>-1</v>
      </c>
      <c r="K82" s="9">
        <f t="shared" si="7"/>
        <v>0.46666666666666667</v>
      </c>
    </row>
    <row r="83" spans="1:11" x14ac:dyDescent="0.2">
      <c r="A83" s="7" t="s">
        <v>403</v>
      </c>
      <c r="B83" s="65">
        <v>67</v>
      </c>
      <c r="C83" s="34">
        <f>IF(B98=0, "-", B83/B98)</f>
        <v>5.438311688311688E-2</v>
      </c>
      <c r="D83" s="65">
        <v>55</v>
      </c>
      <c r="E83" s="9">
        <f>IF(D98=0, "-", D83/D98)</f>
        <v>4.4426494345718902E-2</v>
      </c>
      <c r="F83" s="81">
        <v>543</v>
      </c>
      <c r="G83" s="34">
        <f>IF(F98=0, "-", F83/F98)</f>
        <v>4.3201527567825602E-2</v>
      </c>
      <c r="H83" s="65">
        <v>652</v>
      </c>
      <c r="I83" s="9">
        <f>IF(H98=0, "-", H83/H98)</f>
        <v>6.1111631830537069E-2</v>
      </c>
      <c r="J83" s="8">
        <f t="shared" si="6"/>
        <v>0.21818181818181817</v>
      </c>
      <c r="K83" s="9">
        <f t="shared" si="7"/>
        <v>-0.16717791411042945</v>
      </c>
    </row>
    <row r="84" spans="1:11" x14ac:dyDescent="0.2">
      <c r="A84" s="7" t="s">
        <v>404</v>
      </c>
      <c r="B84" s="65">
        <v>111</v>
      </c>
      <c r="C84" s="34">
        <f>IF(B98=0, "-", B84/B98)</f>
        <v>9.0097402597402593E-2</v>
      </c>
      <c r="D84" s="65">
        <v>162</v>
      </c>
      <c r="E84" s="9">
        <f>IF(D98=0, "-", D84/D98)</f>
        <v>0.13085621970920841</v>
      </c>
      <c r="F84" s="81">
        <v>1871</v>
      </c>
      <c r="G84" s="34">
        <f>IF(F98=0, "-", F84/F98)</f>
        <v>0.14885830217201051</v>
      </c>
      <c r="H84" s="65">
        <v>1329</v>
      </c>
      <c r="I84" s="9">
        <f>IF(H98=0, "-", H84/H98)</f>
        <v>0.12456650107788921</v>
      </c>
      <c r="J84" s="8">
        <f t="shared" si="6"/>
        <v>-0.31481481481481483</v>
      </c>
      <c r="K84" s="9">
        <f t="shared" si="7"/>
        <v>0.40782543265613241</v>
      </c>
    </row>
    <row r="85" spans="1:11" x14ac:dyDescent="0.2">
      <c r="A85" s="7" t="s">
        <v>405</v>
      </c>
      <c r="B85" s="65">
        <v>65</v>
      </c>
      <c r="C85" s="34">
        <f>IF(B98=0, "-", B85/B98)</f>
        <v>5.2759740259740256E-2</v>
      </c>
      <c r="D85" s="65">
        <v>19</v>
      </c>
      <c r="E85" s="9">
        <f>IF(D98=0, "-", D85/D98)</f>
        <v>1.5347334410339256E-2</v>
      </c>
      <c r="F85" s="81">
        <v>278</v>
      </c>
      <c r="G85" s="34">
        <f>IF(F98=0, "-", F85/F98)</f>
        <v>2.2117909141538706E-2</v>
      </c>
      <c r="H85" s="65">
        <v>77</v>
      </c>
      <c r="I85" s="9">
        <f>IF(H98=0, "-", H85/H98)</f>
        <v>7.2171712437904207E-3</v>
      </c>
      <c r="J85" s="8">
        <f t="shared" si="6"/>
        <v>2.4210526315789473</v>
      </c>
      <c r="K85" s="9">
        <f t="shared" si="7"/>
        <v>2.6103896103896105</v>
      </c>
    </row>
    <row r="86" spans="1:11" x14ac:dyDescent="0.2">
      <c r="A86" s="7" t="s">
        <v>406</v>
      </c>
      <c r="B86" s="65">
        <v>88</v>
      </c>
      <c r="C86" s="34">
        <f>IF(B98=0, "-", B86/B98)</f>
        <v>7.1428571428571425E-2</v>
      </c>
      <c r="D86" s="65">
        <v>183</v>
      </c>
      <c r="E86" s="9">
        <f>IF(D98=0, "-", D86/D98)</f>
        <v>0.14781906300484654</v>
      </c>
      <c r="F86" s="81">
        <v>1673</v>
      </c>
      <c r="G86" s="34">
        <f>IF(F98=0, "-", F86/F98)</f>
        <v>0.13310525897048295</v>
      </c>
      <c r="H86" s="65">
        <v>1247</v>
      </c>
      <c r="I86" s="9">
        <f>IF(H98=0, "-", H86/H98)</f>
        <v>0.11688068235073577</v>
      </c>
      <c r="J86" s="8">
        <f t="shared" si="6"/>
        <v>-0.51912568306010931</v>
      </c>
      <c r="K86" s="9">
        <f t="shared" si="7"/>
        <v>0.34161988773055335</v>
      </c>
    </row>
    <row r="87" spans="1:11" x14ac:dyDescent="0.2">
      <c r="A87" s="7" t="s">
        <v>407</v>
      </c>
      <c r="B87" s="65">
        <v>197</v>
      </c>
      <c r="C87" s="34">
        <f>IF(B98=0, "-", B87/B98)</f>
        <v>0.15990259740259741</v>
      </c>
      <c r="D87" s="65">
        <v>166</v>
      </c>
      <c r="E87" s="9">
        <f>IF(D98=0, "-", D87/D98)</f>
        <v>0.13408723747980614</v>
      </c>
      <c r="F87" s="81">
        <v>1940</v>
      </c>
      <c r="G87" s="34">
        <f>IF(F98=0, "-", F87/F98)</f>
        <v>0.15434799904527011</v>
      </c>
      <c r="H87" s="65">
        <v>1204</v>
      </c>
      <c r="I87" s="9">
        <f>IF(H98=0, "-", H87/H98)</f>
        <v>0.11285031399381386</v>
      </c>
      <c r="J87" s="8">
        <f t="shared" si="6"/>
        <v>0.18674698795180722</v>
      </c>
      <c r="K87" s="9">
        <f t="shared" si="7"/>
        <v>0.61129568106312293</v>
      </c>
    </row>
    <row r="88" spans="1:11" x14ac:dyDescent="0.2">
      <c r="A88" s="7" t="s">
        <v>408</v>
      </c>
      <c r="B88" s="65">
        <v>4</v>
      </c>
      <c r="C88" s="34">
        <f>IF(B98=0, "-", B88/B98)</f>
        <v>3.246753246753247E-3</v>
      </c>
      <c r="D88" s="65">
        <v>3</v>
      </c>
      <c r="E88" s="9">
        <f>IF(D98=0, "-", D88/D98)</f>
        <v>2.4232633279483036E-3</v>
      </c>
      <c r="F88" s="81">
        <v>28</v>
      </c>
      <c r="G88" s="34">
        <f>IF(F98=0, "-", F88/F98)</f>
        <v>2.2277030790038986E-3</v>
      </c>
      <c r="H88" s="65">
        <v>41</v>
      </c>
      <c r="I88" s="9">
        <f>IF(H98=0, "-", H88/H98)</f>
        <v>3.8429093635767176E-3</v>
      </c>
      <c r="J88" s="8">
        <f t="shared" si="6"/>
        <v>0.33333333333333331</v>
      </c>
      <c r="K88" s="9">
        <f t="shared" si="7"/>
        <v>-0.31707317073170732</v>
      </c>
    </row>
    <row r="89" spans="1:11" x14ac:dyDescent="0.2">
      <c r="A89" s="7" t="s">
        <v>409</v>
      </c>
      <c r="B89" s="65">
        <v>1</v>
      </c>
      <c r="C89" s="34">
        <f>IF(B98=0, "-", B89/B98)</f>
        <v>8.1168831168831174E-4</v>
      </c>
      <c r="D89" s="65">
        <v>0</v>
      </c>
      <c r="E89" s="9">
        <f>IF(D98=0, "-", D89/D98)</f>
        <v>0</v>
      </c>
      <c r="F89" s="81">
        <v>10</v>
      </c>
      <c r="G89" s="34">
        <f>IF(F98=0, "-", F89/F98)</f>
        <v>7.9560824250139229E-4</v>
      </c>
      <c r="H89" s="65">
        <v>3</v>
      </c>
      <c r="I89" s="9">
        <f>IF(H98=0, "-", H89/H98)</f>
        <v>2.8118849001780859E-4</v>
      </c>
      <c r="J89" s="8" t="str">
        <f t="shared" si="6"/>
        <v>-</v>
      </c>
      <c r="K89" s="9">
        <f t="shared" si="7"/>
        <v>2.3333333333333335</v>
      </c>
    </row>
    <row r="90" spans="1:11" x14ac:dyDescent="0.2">
      <c r="A90" s="7" t="s">
        <v>410</v>
      </c>
      <c r="B90" s="65">
        <v>16</v>
      </c>
      <c r="C90" s="34">
        <f>IF(B98=0, "-", B90/B98)</f>
        <v>1.2987012987012988E-2</v>
      </c>
      <c r="D90" s="65">
        <v>21</v>
      </c>
      <c r="E90" s="9">
        <f>IF(D98=0, "-", D90/D98)</f>
        <v>1.6962843295638127E-2</v>
      </c>
      <c r="F90" s="81">
        <v>116</v>
      </c>
      <c r="G90" s="34">
        <f>IF(F98=0, "-", F90/F98)</f>
        <v>9.2290556130161516E-3</v>
      </c>
      <c r="H90" s="65">
        <v>75</v>
      </c>
      <c r="I90" s="9">
        <f>IF(H98=0, "-", H90/H98)</f>
        <v>7.0297122504452154E-3</v>
      </c>
      <c r="J90" s="8">
        <f t="shared" si="6"/>
        <v>-0.23809523809523808</v>
      </c>
      <c r="K90" s="9">
        <f t="shared" si="7"/>
        <v>0.54666666666666663</v>
      </c>
    </row>
    <row r="91" spans="1:11" x14ac:dyDescent="0.2">
      <c r="A91" s="7" t="s">
        <v>411</v>
      </c>
      <c r="B91" s="65">
        <v>15</v>
      </c>
      <c r="C91" s="34">
        <f>IF(B98=0, "-", B91/B98)</f>
        <v>1.2175324675324676E-2</v>
      </c>
      <c r="D91" s="65">
        <v>10</v>
      </c>
      <c r="E91" s="9">
        <f>IF(D98=0, "-", D91/D98)</f>
        <v>8.0775444264943458E-3</v>
      </c>
      <c r="F91" s="81">
        <v>71</v>
      </c>
      <c r="G91" s="34">
        <f>IF(F98=0, "-", F91/F98)</f>
        <v>5.6488185217598852E-3</v>
      </c>
      <c r="H91" s="65">
        <v>40</v>
      </c>
      <c r="I91" s="9">
        <f>IF(H98=0, "-", H91/H98)</f>
        <v>3.7491798669041145E-3</v>
      </c>
      <c r="J91" s="8">
        <f t="shared" si="6"/>
        <v>0.5</v>
      </c>
      <c r="K91" s="9">
        <f t="shared" si="7"/>
        <v>0.77500000000000002</v>
      </c>
    </row>
    <row r="92" spans="1:11" x14ac:dyDescent="0.2">
      <c r="A92" s="7" t="s">
        <v>412</v>
      </c>
      <c r="B92" s="65">
        <v>5</v>
      </c>
      <c r="C92" s="34">
        <f>IF(B98=0, "-", B92/B98)</f>
        <v>4.0584415584415581E-3</v>
      </c>
      <c r="D92" s="65">
        <v>0</v>
      </c>
      <c r="E92" s="9">
        <f>IF(D98=0, "-", D92/D98)</f>
        <v>0</v>
      </c>
      <c r="F92" s="81">
        <v>26</v>
      </c>
      <c r="G92" s="34">
        <f>IF(F98=0, "-", F92/F98)</f>
        <v>2.0685814305036201E-3</v>
      </c>
      <c r="H92" s="65">
        <v>15</v>
      </c>
      <c r="I92" s="9">
        <f>IF(H98=0, "-", H92/H98)</f>
        <v>1.4059424500890429E-3</v>
      </c>
      <c r="J92" s="8" t="str">
        <f t="shared" si="6"/>
        <v>-</v>
      </c>
      <c r="K92" s="9">
        <f t="shared" si="7"/>
        <v>0.73333333333333328</v>
      </c>
    </row>
    <row r="93" spans="1:11" x14ac:dyDescent="0.2">
      <c r="A93" s="7" t="s">
        <v>413</v>
      </c>
      <c r="B93" s="65">
        <v>89</v>
      </c>
      <c r="C93" s="34">
        <f>IF(B98=0, "-", B93/B98)</f>
        <v>7.2240259740259744E-2</v>
      </c>
      <c r="D93" s="65">
        <v>44</v>
      </c>
      <c r="E93" s="9">
        <f>IF(D98=0, "-", D93/D98)</f>
        <v>3.5541195476575124E-2</v>
      </c>
      <c r="F93" s="81">
        <v>968</v>
      </c>
      <c r="G93" s="34">
        <f>IF(F98=0, "-", F93/F98)</f>
        <v>7.7014877874134774E-2</v>
      </c>
      <c r="H93" s="65">
        <v>755</v>
      </c>
      <c r="I93" s="9">
        <f>IF(H98=0, "-", H93/H98)</f>
        <v>7.0765769987815169E-2</v>
      </c>
      <c r="J93" s="8">
        <f t="shared" si="6"/>
        <v>1.0227272727272727</v>
      </c>
      <c r="K93" s="9">
        <f t="shared" si="7"/>
        <v>0.28211920529801326</v>
      </c>
    </row>
    <row r="94" spans="1:11" x14ac:dyDescent="0.2">
      <c r="A94" s="7" t="s">
        <v>414</v>
      </c>
      <c r="B94" s="65">
        <v>268</v>
      </c>
      <c r="C94" s="34">
        <f>IF(B98=0, "-", B94/B98)</f>
        <v>0.21753246753246752</v>
      </c>
      <c r="D94" s="65">
        <v>323</v>
      </c>
      <c r="E94" s="9">
        <f>IF(D98=0, "-", D94/D98)</f>
        <v>0.26090468497576735</v>
      </c>
      <c r="F94" s="81">
        <v>2945</v>
      </c>
      <c r="G94" s="34">
        <f>IF(F98=0, "-", F94/F98)</f>
        <v>0.23430662741666003</v>
      </c>
      <c r="H94" s="65">
        <v>2885</v>
      </c>
      <c r="I94" s="9">
        <f>IF(H98=0, "-", H94/H98)</f>
        <v>0.27040959790045926</v>
      </c>
      <c r="J94" s="8">
        <f t="shared" si="6"/>
        <v>-0.17027863777089783</v>
      </c>
      <c r="K94" s="9">
        <f t="shared" si="7"/>
        <v>2.0797227036395149E-2</v>
      </c>
    </row>
    <row r="95" spans="1:11" x14ac:dyDescent="0.2">
      <c r="A95" s="7" t="s">
        <v>415</v>
      </c>
      <c r="B95" s="65">
        <v>0</v>
      </c>
      <c r="C95" s="34">
        <f>IF(B98=0, "-", B95/B98)</f>
        <v>0</v>
      </c>
      <c r="D95" s="65">
        <v>1</v>
      </c>
      <c r="E95" s="9">
        <f>IF(D98=0, "-", D95/D98)</f>
        <v>8.0775444264943462E-4</v>
      </c>
      <c r="F95" s="81">
        <v>0</v>
      </c>
      <c r="G95" s="34">
        <f>IF(F98=0, "-", F95/F98)</f>
        <v>0</v>
      </c>
      <c r="H95" s="65">
        <v>15</v>
      </c>
      <c r="I95" s="9">
        <f>IF(H98=0, "-", H95/H98)</f>
        <v>1.4059424500890429E-3</v>
      </c>
      <c r="J95" s="8">
        <f t="shared" si="6"/>
        <v>-1</v>
      </c>
      <c r="K95" s="9">
        <f t="shared" si="7"/>
        <v>-1</v>
      </c>
    </row>
    <row r="96" spans="1:11" x14ac:dyDescent="0.2">
      <c r="A96" s="7" t="s">
        <v>416</v>
      </c>
      <c r="B96" s="65">
        <v>33</v>
      </c>
      <c r="C96" s="34">
        <f>IF(B98=0, "-", B96/B98)</f>
        <v>2.6785714285714284E-2</v>
      </c>
      <c r="D96" s="65">
        <v>44</v>
      </c>
      <c r="E96" s="9">
        <f>IF(D98=0, "-", D96/D98)</f>
        <v>3.5541195476575124E-2</v>
      </c>
      <c r="F96" s="81">
        <v>182</v>
      </c>
      <c r="G96" s="34">
        <f>IF(F98=0, "-", F96/F98)</f>
        <v>1.448007001352534E-2</v>
      </c>
      <c r="H96" s="65">
        <v>309</v>
      </c>
      <c r="I96" s="9">
        <f>IF(H98=0, "-", H96/H98)</f>
        <v>2.8962414471834286E-2</v>
      </c>
      <c r="J96" s="8">
        <f t="shared" si="6"/>
        <v>-0.25</v>
      </c>
      <c r="K96" s="9">
        <f t="shared" si="7"/>
        <v>-0.4110032362459547</v>
      </c>
    </row>
    <row r="97" spans="1:11" x14ac:dyDescent="0.2">
      <c r="A97" s="2"/>
      <c r="B97" s="68"/>
      <c r="C97" s="33"/>
      <c r="D97" s="68"/>
      <c r="E97" s="6"/>
      <c r="F97" s="82"/>
      <c r="G97" s="33"/>
      <c r="H97" s="68"/>
      <c r="I97" s="6"/>
      <c r="J97" s="5"/>
      <c r="K97" s="6"/>
    </row>
    <row r="98" spans="1:11" s="43" customFormat="1" x14ac:dyDescent="0.2">
      <c r="A98" s="162" t="s">
        <v>615</v>
      </c>
      <c r="B98" s="71">
        <f>SUM(B76:B97)</f>
        <v>1232</v>
      </c>
      <c r="C98" s="40">
        <f>B98/9191</f>
        <v>0.13404417364813404</v>
      </c>
      <c r="D98" s="71">
        <f>SUM(D76:D97)</f>
        <v>1238</v>
      </c>
      <c r="E98" s="41">
        <f>D98/7882</f>
        <v>0.15706673433138799</v>
      </c>
      <c r="F98" s="77">
        <f>SUM(F76:F97)</f>
        <v>12569</v>
      </c>
      <c r="G98" s="42">
        <f>F98/83975</f>
        <v>0.14967549866031557</v>
      </c>
      <c r="H98" s="71">
        <f>SUM(H76:H97)</f>
        <v>10669</v>
      </c>
      <c r="I98" s="41">
        <f>H98/62775</f>
        <v>0.16995619275189167</v>
      </c>
      <c r="J98" s="37">
        <f>IF(D98=0, "-", IF((B98-D98)/D98&lt;10, (B98-D98)/D98, "&gt;999%"))</f>
        <v>-4.8465266558966073E-3</v>
      </c>
      <c r="K98" s="38">
        <f>IF(H98=0, "-", IF((F98-H98)/H98&lt;10, (F98-H98)/H98, "&gt;999%"))</f>
        <v>0.17808604367794545</v>
      </c>
    </row>
    <row r="99" spans="1:11" x14ac:dyDescent="0.2">
      <c r="B99" s="83"/>
      <c r="D99" s="83"/>
      <c r="F99" s="83"/>
      <c r="H99" s="83"/>
    </row>
    <row r="100" spans="1:11" x14ac:dyDescent="0.2">
      <c r="A100" s="163" t="s">
        <v>154</v>
      </c>
      <c r="B100" s="61" t="s">
        <v>12</v>
      </c>
      <c r="C100" s="62" t="s">
        <v>13</v>
      </c>
      <c r="D100" s="61" t="s">
        <v>12</v>
      </c>
      <c r="E100" s="63" t="s">
        <v>13</v>
      </c>
      <c r="F100" s="62" t="s">
        <v>12</v>
      </c>
      <c r="G100" s="62" t="s">
        <v>13</v>
      </c>
      <c r="H100" s="61" t="s">
        <v>12</v>
      </c>
      <c r="I100" s="63" t="s">
        <v>13</v>
      </c>
      <c r="J100" s="61"/>
      <c r="K100" s="63"/>
    </row>
    <row r="101" spans="1:11" x14ac:dyDescent="0.2">
      <c r="A101" s="7" t="s">
        <v>417</v>
      </c>
      <c r="B101" s="65">
        <v>4</v>
      </c>
      <c r="C101" s="34">
        <f>IF(B116=0, "-", B101/B116)</f>
        <v>2.1505376344086023E-2</v>
      </c>
      <c r="D101" s="65">
        <v>13</v>
      </c>
      <c r="E101" s="9">
        <f>IF(D116=0, "-", D101/D116)</f>
        <v>7.7844311377245512E-2</v>
      </c>
      <c r="F101" s="81">
        <v>13</v>
      </c>
      <c r="G101" s="34">
        <f>IF(F116=0, "-", F101/F116)</f>
        <v>9.200283085633405E-3</v>
      </c>
      <c r="H101" s="65">
        <v>41</v>
      </c>
      <c r="I101" s="9">
        <f>IF(H116=0, "-", H101/H116)</f>
        <v>3.241106719367589E-2</v>
      </c>
      <c r="J101" s="8">
        <f t="shared" ref="J101:J114" si="8">IF(D101=0, "-", IF((B101-D101)/D101&lt;10, (B101-D101)/D101, "&gt;999%"))</f>
        <v>-0.69230769230769229</v>
      </c>
      <c r="K101" s="9">
        <f t="shared" ref="K101:K114" si="9">IF(H101=0, "-", IF((F101-H101)/H101&lt;10, (F101-H101)/H101, "&gt;999%"))</f>
        <v>-0.68292682926829273</v>
      </c>
    </row>
    <row r="102" spans="1:11" x14ac:dyDescent="0.2">
      <c r="A102" s="7" t="s">
        <v>418</v>
      </c>
      <c r="B102" s="65">
        <v>29</v>
      </c>
      <c r="C102" s="34">
        <f>IF(B116=0, "-", B102/B116)</f>
        <v>0.15591397849462366</v>
      </c>
      <c r="D102" s="65">
        <v>20</v>
      </c>
      <c r="E102" s="9">
        <f>IF(D116=0, "-", D102/D116)</f>
        <v>0.11976047904191617</v>
      </c>
      <c r="F102" s="81">
        <v>167</v>
      </c>
      <c r="G102" s="34">
        <f>IF(F116=0, "-", F102/F116)</f>
        <v>0.11818825194621373</v>
      </c>
      <c r="H102" s="65">
        <v>160</v>
      </c>
      <c r="I102" s="9">
        <f>IF(H116=0, "-", H102/H116)</f>
        <v>0.12648221343873517</v>
      </c>
      <c r="J102" s="8">
        <f t="shared" si="8"/>
        <v>0.45</v>
      </c>
      <c r="K102" s="9">
        <f t="shared" si="9"/>
        <v>4.3749999999999997E-2</v>
      </c>
    </row>
    <row r="103" spans="1:11" x14ac:dyDescent="0.2">
      <c r="A103" s="7" t="s">
        <v>419</v>
      </c>
      <c r="B103" s="65">
        <v>32</v>
      </c>
      <c r="C103" s="34">
        <f>IF(B116=0, "-", B103/B116)</f>
        <v>0.17204301075268819</v>
      </c>
      <c r="D103" s="65">
        <v>24</v>
      </c>
      <c r="E103" s="9">
        <f>IF(D116=0, "-", D103/D116)</f>
        <v>0.1437125748502994</v>
      </c>
      <c r="F103" s="81">
        <v>220</v>
      </c>
      <c r="G103" s="34">
        <f>IF(F116=0, "-", F103/F116)</f>
        <v>0.15569709837225762</v>
      </c>
      <c r="H103" s="65">
        <v>180</v>
      </c>
      <c r="I103" s="9">
        <f>IF(H116=0, "-", H103/H116)</f>
        <v>0.14229249011857709</v>
      </c>
      <c r="J103" s="8">
        <f t="shared" si="8"/>
        <v>0.33333333333333331</v>
      </c>
      <c r="K103" s="9">
        <f t="shared" si="9"/>
        <v>0.22222222222222221</v>
      </c>
    </row>
    <row r="104" spans="1:11" x14ac:dyDescent="0.2">
      <c r="A104" s="7" t="s">
        <v>420</v>
      </c>
      <c r="B104" s="65">
        <v>4</v>
      </c>
      <c r="C104" s="34">
        <f>IF(B116=0, "-", B104/B116)</f>
        <v>2.1505376344086023E-2</v>
      </c>
      <c r="D104" s="65">
        <v>7</v>
      </c>
      <c r="E104" s="9">
        <f>IF(D116=0, "-", D104/D116)</f>
        <v>4.1916167664670656E-2</v>
      </c>
      <c r="F104" s="81">
        <v>41</v>
      </c>
      <c r="G104" s="34">
        <f>IF(F116=0, "-", F104/F116)</f>
        <v>2.9016277423920735E-2</v>
      </c>
      <c r="H104" s="65">
        <v>53</v>
      </c>
      <c r="I104" s="9">
        <f>IF(H116=0, "-", H104/H116)</f>
        <v>4.1897233201581029E-2</v>
      </c>
      <c r="J104" s="8">
        <f t="shared" si="8"/>
        <v>-0.42857142857142855</v>
      </c>
      <c r="K104" s="9">
        <f t="shared" si="9"/>
        <v>-0.22641509433962265</v>
      </c>
    </row>
    <row r="105" spans="1:11" x14ac:dyDescent="0.2">
      <c r="A105" s="7" t="s">
        <v>421</v>
      </c>
      <c r="B105" s="65">
        <v>1</v>
      </c>
      <c r="C105" s="34">
        <f>IF(B116=0, "-", B105/B116)</f>
        <v>5.3763440860215058E-3</v>
      </c>
      <c r="D105" s="65">
        <v>0</v>
      </c>
      <c r="E105" s="9">
        <f>IF(D116=0, "-", D105/D116)</f>
        <v>0</v>
      </c>
      <c r="F105" s="81">
        <v>7</v>
      </c>
      <c r="G105" s="34">
        <f>IF(F116=0, "-", F105/F116)</f>
        <v>4.953998584571833E-3</v>
      </c>
      <c r="H105" s="65">
        <v>0</v>
      </c>
      <c r="I105" s="9">
        <f>IF(H116=0, "-", H105/H116)</f>
        <v>0</v>
      </c>
      <c r="J105" s="8" t="str">
        <f t="shared" si="8"/>
        <v>-</v>
      </c>
      <c r="K105" s="9" t="str">
        <f t="shared" si="9"/>
        <v>-</v>
      </c>
    </row>
    <row r="106" spans="1:11" x14ac:dyDescent="0.2">
      <c r="A106" s="7" t="s">
        <v>422</v>
      </c>
      <c r="B106" s="65">
        <v>9</v>
      </c>
      <c r="C106" s="34">
        <f>IF(B116=0, "-", B106/B116)</f>
        <v>4.8387096774193547E-2</v>
      </c>
      <c r="D106" s="65">
        <v>4</v>
      </c>
      <c r="E106" s="9">
        <f>IF(D116=0, "-", D106/D116)</f>
        <v>2.3952095808383235E-2</v>
      </c>
      <c r="F106" s="81">
        <v>55</v>
      </c>
      <c r="G106" s="34">
        <f>IF(F116=0, "-", F106/F116)</f>
        <v>3.8924274593064405E-2</v>
      </c>
      <c r="H106" s="65">
        <v>92</v>
      </c>
      <c r="I106" s="9">
        <f>IF(H116=0, "-", H106/H116)</f>
        <v>7.2727272727272724E-2</v>
      </c>
      <c r="J106" s="8">
        <f t="shared" si="8"/>
        <v>1.25</v>
      </c>
      <c r="K106" s="9">
        <f t="shared" si="9"/>
        <v>-0.40217391304347827</v>
      </c>
    </row>
    <row r="107" spans="1:11" x14ac:dyDescent="0.2">
      <c r="A107" s="7" t="s">
        <v>423</v>
      </c>
      <c r="B107" s="65">
        <v>14</v>
      </c>
      <c r="C107" s="34">
        <f>IF(B116=0, "-", B107/B116)</f>
        <v>7.5268817204301078E-2</v>
      </c>
      <c r="D107" s="65">
        <v>7</v>
      </c>
      <c r="E107" s="9">
        <f>IF(D116=0, "-", D107/D116)</f>
        <v>4.1916167664670656E-2</v>
      </c>
      <c r="F107" s="81">
        <v>99</v>
      </c>
      <c r="G107" s="34">
        <f>IF(F116=0, "-", F107/F116)</f>
        <v>7.0063694267515922E-2</v>
      </c>
      <c r="H107" s="65">
        <v>80</v>
      </c>
      <c r="I107" s="9">
        <f>IF(H116=0, "-", H107/H116)</f>
        <v>6.3241106719367585E-2</v>
      </c>
      <c r="J107" s="8">
        <f t="shared" si="8"/>
        <v>1</v>
      </c>
      <c r="K107" s="9">
        <f t="shared" si="9"/>
        <v>0.23749999999999999</v>
      </c>
    </row>
    <row r="108" spans="1:11" x14ac:dyDescent="0.2">
      <c r="A108" s="7" t="s">
        <v>424</v>
      </c>
      <c r="B108" s="65">
        <v>19</v>
      </c>
      <c r="C108" s="34">
        <f>IF(B116=0, "-", B108/B116)</f>
        <v>0.10215053763440861</v>
      </c>
      <c r="D108" s="65">
        <v>14</v>
      </c>
      <c r="E108" s="9">
        <f>IF(D116=0, "-", D108/D116)</f>
        <v>8.3832335329341312E-2</v>
      </c>
      <c r="F108" s="81">
        <v>179</v>
      </c>
      <c r="G108" s="34">
        <f>IF(F116=0, "-", F108/F116)</f>
        <v>0.12668082094833688</v>
      </c>
      <c r="H108" s="65">
        <v>168</v>
      </c>
      <c r="I108" s="9">
        <f>IF(H116=0, "-", H108/H116)</f>
        <v>0.13280632411067195</v>
      </c>
      <c r="J108" s="8">
        <f t="shared" si="8"/>
        <v>0.35714285714285715</v>
      </c>
      <c r="K108" s="9">
        <f t="shared" si="9"/>
        <v>6.5476190476190479E-2</v>
      </c>
    </row>
    <row r="109" spans="1:11" x14ac:dyDescent="0.2">
      <c r="A109" s="7" t="s">
        <v>425</v>
      </c>
      <c r="B109" s="65">
        <v>1</v>
      </c>
      <c r="C109" s="34">
        <f>IF(B116=0, "-", B109/B116)</f>
        <v>5.3763440860215058E-3</v>
      </c>
      <c r="D109" s="65">
        <v>1</v>
      </c>
      <c r="E109" s="9">
        <f>IF(D116=0, "-", D109/D116)</f>
        <v>5.9880239520958087E-3</v>
      </c>
      <c r="F109" s="81">
        <v>5</v>
      </c>
      <c r="G109" s="34">
        <f>IF(F116=0, "-", F109/F116)</f>
        <v>3.5385704175513091E-3</v>
      </c>
      <c r="H109" s="65">
        <v>6</v>
      </c>
      <c r="I109" s="9">
        <f>IF(H116=0, "-", H109/H116)</f>
        <v>4.7430830039525695E-3</v>
      </c>
      <c r="J109" s="8">
        <f t="shared" si="8"/>
        <v>0</v>
      </c>
      <c r="K109" s="9">
        <f t="shared" si="9"/>
        <v>-0.16666666666666666</v>
      </c>
    </row>
    <row r="110" spans="1:11" x14ac:dyDescent="0.2">
      <c r="A110" s="7" t="s">
        <v>426</v>
      </c>
      <c r="B110" s="65">
        <v>6</v>
      </c>
      <c r="C110" s="34">
        <f>IF(B116=0, "-", B110/B116)</f>
        <v>3.2258064516129031E-2</v>
      </c>
      <c r="D110" s="65">
        <v>4</v>
      </c>
      <c r="E110" s="9">
        <f>IF(D116=0, "-", D110/D116)</f>
        <v>2.3952095808383235E-2</v>
      </c>
      <c r="F110" s="81">
        <v>161</v>
      </c>
      <c r="G110" s="34">
        <f>IF(F116=0, "-", F110/F116)</f>
        <v>0.11394196744515216</v>
      </c>
      <c r="H110" s="65">
        <v>23</v>
      </c>
      <c r="I110" s="9">
        <f>IF(H116=0, "-", H110/H116)</f>
        <v>1.8181818181818181E-2</v>
      </c>
      <c r="J110" s="8">
        <f t="shared" si="8"/>
        <v>0.5</v>
      </c>
      <c r="K110" s="9">
        <f t="shared" si="9"/>
        <v>6</v>
      </c>
    </row>
    <row r="111" spans="1:11" x14ac:dyDescent="0.2">
      <c r="A111" s="7" t="s">
        <v>427</v>
      </c>
      <c r="B111" s="65">
        <v>5</v>
      </c>
      <c r="C111" s="34">
        <f>IF(B116=0, "-", B111/B116)</f>
        <v>2.6881720430107527E-2</v>
      </c>
      <c r="D111" s="65">
        <v>11</v>
      </c>
      <c r="E111" s="9">
        <f>IF(D116=0, "-", D111/D116)</f>
        <v>6.5868263473053898E-2</v>
      </c>
      <c r="F111" s="81">
        <v>33</v>
      </c>
      <c r="G111" s="34">
        <f>IF(F116=0, "-", F111/F116)</f>
        <v>2.3354564755838639E-2</v>
      </c>
      <c r="H111" s="65">
        <v>47</v>
      </c>
      <c r="I111" s="9">
        <f>IF(H116=0, "-", H111/H116)</f>
        <v>3.7154150197628459E-2</v>
      </c>
      <c r="J111" s="8">
        <f t="shared" si="8"/>
        <v>-0.54545454545454541</v>
      </c>
      <c r="K111" s="9">
        <f t="shared" si="9"/>
        <v>-0.2978723404255319</v>
      </c>
    </row>
    <row r="112" spans="1:11" x14ac:dyDescent="0.2">
      <c r="A112" s="7" t="s">
        <v>428</v>
      </c>
      <c r="B112" s="65">
        <v>29</v>
      </c>
      <c r="C112" s="34">
        <f>IF(B116=0, "-", B112/B116)</f>
        <v>0.15591397849462366</v>
      </c>
      <c r="D112" s="65">
        <v>16</v>
      </c>
      <c r="E112" s="9">
        <f>IF(D116=0, "-", D112/D116)</f>
        <v>9.580838323353294E-2</v>
      </c>
      <c r="F112" s="81">
        <v>128</v>
      </c>
      <c r="G112" s="34">
        <f>IF(F116=0, "-", F112/F116)</f>
        <v>9.058740268931352E-2</v>
      </c>
      <c r="H112" s="65">
        <v>161</v>
      </c>
      <c r="I112" s="9">
        <f>IF(H116=0, "-", H112/H116)</f>
        <v>0.12727272727272726</v>
      </c>
      <c r="J112" s="8">
        <f t="shared" si="8"/>
        <v>0.8125</v>
      </c>
      <c r="K112" s="9">
        <f t="shared" si="9"/>
        <v>-0.20496894409937888</v>
      </c>
    </row>
    <row r="113" spans="1:11" x14ac:dyDescent="0.2">
      <c r="A113" s="7" t="s">
        <v>429</v>
      </c>
      <c r="B113" s="65">
        <v>17</v>
      </c>
      <c r="C113" s="34">
        <f>IF(B116=0, "-", B113/B116)</f>
        <v>9.1397849462365593E-2</v>
      </c>
      <c r="D113" s="65">
        <v>20</v>
      </c>
      <c r="E113" s="9">
        <f>IF(D116=0, "-", D113/D116)</f>
        <v>0.11976047904191617</v>
      </c>
      <c r="F113" s="81">
        <v>135</v>
      </c>
      <c r="G113" s="34">
        <f>IF(F116=0, "-", F113/F116)</f>
        <v>9.5541401273885357E-2</v>
      </c>
      <c r="H113" s="65">
        <v>131</v>
      </c>
      <c r="I113" s="9">
        <f>IF(H116=0, "-", H113/H116)</f>
        <v>0.10355731225296443</v>
      </c>
      <c r="J113" s="8">
        <f t="shared" si="8"/>
        <v>-0.15</v>
      </c>
      <c r="K113" s="9">
        <f t="shared" si="9"/>
        <v>3.0534351145038167E-2</v>
      </c>
    </row>
    <row r="114" spans="1:11" x14ac:dyDescent="0.2">
      <c r="A114" s="7" t="s">
        <v>430</v>
      </c>
      <c r="B114" s="65">
        <v>16</v>
      </c>
      <c r="C114" s="34">
        <f>IF(B116=0, "-", B114/B116)</f>
        <v>8.6021505376344093E-2</v>
      </c>
      <c r="D114" s="65">
        <v>26</v>
      </c>
      <c r="E114" s="9">
        <f>IF(D116=0, "-", D114/D116)</f>
        <v>0.15568862275449102</v>
      </c>
      <c r="F114" s="81">
        <v>170</v>
      </c>
      <c r="G114" s="34">
        <f>IF(F116=0, "-", F114/F116)</f>
        <v>0.12031139419674451</v>
      </c>
      <c r="H114" s="65">
        <v>123</v>
      </c>
      <c r="I114" s="9">
        <f>IF(H116=0, "-", H114/H116)</f>
        <v>9.7233201581027662E-2</v>
      </c>
      <c r="J114" s="8">
        <f t="shared" si="8"/>
        <v>-0.38461538461538464</v>
      </c>
      <c r="K114" s="9">
        <f t="shared" si="9"/>
        <v>0.38211382113821141</v>
      </c>
    </row>
    <row r="115" spans="1:11" x14ac:dyDescent="0.2">
      <c r="A115" s="2"/>
      <c r="B115" s="68"/>
      <c r="C115" s="33"/>
      <c r="D115" s="68"/>
      <c r="E115" s="6"/>
      <c r="F115" s="82"/>
      <c r="G115" s="33"/>
      <c r="H115" s="68"/>
      <c r="I115" s="6"/>
      <c r="J115" s="5"/>
      <c r="K115" s="6"/>
    </row>
    <row r="116" spans="1:11" s="43" customFormat="1" x14ac:dyDescent="0.2">
      <c r="A116" s="162" t="s">
        <v>614</v>
      </c>
      <c r="B116" s="71">
        <f>SUM(B101:B115)</f>
        <v>186</v>
      </c>
      <c r="C116" s="40">
        <f>B116/9191</f>
        <v>2.0237188554020236E-2</v>
      </c>
      <c r="D116" s="71">
        <f>SUM(D101:D115)</f>
        <v>167</v>
      </c>
      <c r="E116" s="41">
        <f>D116/7882</f>
        <v>2.1187515858919054E-2</v>
      </c>
      <c r="F116" s="77">
        <f>SUM(F101:F115)</f>
        <v>1413</v>
      </c>
      <c r="G116" s="42">
        <f>F116/83975</f>
        <v>1.6826436439416493E-2</v>
      </c>
      <c r="H116" s="71">
        <f>SUM(H101:H115)</f>
        <v>1265</v>
      </c>
      <c r="I116" s="41">
        <f>H116/62775</f>
        <v>2.0151334129828752E-2</v>
      </c>
      <c r="J116" s="37">
        <f>IF(D116=0, "-", IF((B116-D116)/D116&lt;10, (B116-D116)/D116, "&gt;999%"))</f>
        <v>0.11377245508982035</v>
      </c>
      <c r="K116" s="38">
        <f>IF(H116=0, "-", IF((F116-H116)/H116&lt;10, (F116-H116)/H116, "&gt;999%"))</f>
        <v>0.11699604743083004</v>
      </c>
    </row>
    <row r="117" spans="1:11" x14ac:dyDescent="0.2">
      <c r="B117" s="83"/>
      <c r="D117" s="83"/>
      <c r="F117" s="83"/>
      <c r="H117" s="83"/>
    </row>
    <row r="118" spans="1:11" s="43" customFormat="1" x14ac:dyDescent="0.2">
      <c r="A118" s="162" t="s">
        <v>613</v>
      </c>
      <c r="B118" s="71">
        <v>1418</v>
      </c>
      <c r="C118" s="40">
        <f>B118/9191</f>
        <v>0.15428136220215427</v>
      </c>
      <c r="D118" s="71">
        <v>1405</v>
      </c>
      <c r="E118" s="41">
        <f>D118/7882</f>
        <v>0.17825425019030702</v>
      </c>
      <c r="F118" s="77">
        <v>13982</v>
      </c>
      <c r="G118" s="42">
        <f>F118/83975</f>
        <v>0.16650193509973207</v>
      </c>
      <c r="H118" s="71">
        <v>11934</v>
      </c>
      <c r="I118" s="41">
        <f>H118/62775</f>
        <v>0.19010752688172042</v>
      </c>
      <c r="J118" s="37">
        <f>IF(D118=0, "-", IF((B118-D118)/D118&lt;10, (B118-D118)/D118, "&gt;999%"))</f>
        <v>9.2526690391459068E-3</v>
      </c>
      <c r="K118" s="38">
        <f>IF(H118=0, "-", IF((F118-H118)/H118&lt;10, (F118-H118)/H118, "&gt;999%"))</f>
        <v>0.17161052455170103</v>
      </c>
    </row>
    <row r="119" spans="1:11" x14ac:dyDescent="0.2">
      <c r="B119" s="83"/>
      <c r="D119" s="83"/>
      <c r="F119" s="83"/>
      <c r="H119" s="83"/>
    </row>
    <row r="120" spans="1:11" ht="15.75" x14ac:dyDescent="0.25">
      <c r="A120" s="164" t="s">
        <v>123</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155</v>
      </c>
      <c r="B122" s="61" t="s">
        <v>12</v>
      </c>
      <c r="C122" s="62" t="s">
        <v>13</v>
      </c>
      <c r="D122" s="61" t="s">
        <v>12</v>
      </c>
      <c r="E122" s="63" t="s">
        <v>13</v>
      </c>
      <c r="F122" s="62" t="s">
        <v>12</v>
      </c>
      <c r="G122" s="62" t="s">
        <v>13</v>
      </c>
      <c r="H122" s="61" t="s">
        <v>12</v>
      </c>
      <c r="I122" s="63" t="s">
        <v>13</v>
      </c>
      <c r="J122" s="61"/>
      <c r="K122" s="63"/>
    </row>
    <row r="123" spans="1:11" x14ac:dyDescent="0.2">
      <c r="A123" s="7" t="s">
        <v>431</v>
      </c>
      <c r="B123" s="65">
        <v>0</v>
      </c>
      <c r="C123" s="34">
        <f>IF(B149=0, "-", B123/B149)</f>
        <v>0</v>
      </c>
      <c r="D123" s="65">
        <v>3</v>
      </c>
      <c r="E123" s="9">
        <f>IF(D149=0, "-", D123/D149)</f>
        <v>4.4444444444444444E-3</v>
      </c>
      <c r="F123" s="81">
        <v>1</v>
      </c>
      <c r="G123" s="34">
        <f>IF(F149=0, "-", F123/F149)</f>
        <v>9.7991180793728571E-5</v>
      </c>
      <c r="H123" s="65">
        <v>71</v>
      </c>
      <c r="I123" s="9">
        <f>IF(H149=0, "-", H123/H149)</f>
        <v>1.0252707581227437E-2</v>
      </c>
      <c r="J123" s="8">
        <f t="shared" ref="J123:J147" si="10">IF(D123=0, "-", IF((B123-D123)/D123&lt;10, (B123-D123)/D123, "&gt;999%"))</f>
        <v>-1</v>
      </c>
      <c r="K123" s="9">
        <f t="shared" ref="K123:K147" si="11">IF(H123=0, "-", IF((F123-H123)/H123&lt;10, (F123-H123)/H123, "&gt;999%"))</f>
        <v>-0.9859154929577465</v>
      </c>
    </row>
    <row r="124" spans="1:11" x14ac:dyDescent="0.2">
      <c r="A124" s="7" t="s">
        <v>432</v>
      </c>
      <c r="B124" s="65">
        <v>157</v>
      </c>
      <c r="C124" s="34">
        <f>IF(B149=0, "-", B124/B149)</f>
        <v>0.12590216519647154</v>
      </c>
      <c r="D124" s="65">
        <v>76</v>
      </c>
      <c r="E124" s="9">
        <f>IF(D149=0, "-", D124/D149)</f>
        <v>0.11259259259259259</v>
      </c>
      <c r="F124" s="81">
        <v>854</v>
      </c>
      <c r="G124" s="34">
        <f>IF(F149=0, "-", F124/F149)</f>
        <v>8.36844683978442E-2</v>
      </c>
      <c r="H124" s="65">
        <v>455</v>
      </c>
      <c r="I124" s="9">
        <f>IF(H149=0, "-", H124/H149)</f>
        <v>6.5703971119133578E-2</v>
      </c>
      <c r="J124" s="8">
        <f t="shared" si="10"/>
        <v>1.0657894736842106</v>
      </c>
      <c r="K124" s="9">
        <f t="shared" si="11"/>
        <v>0.87692307692307692</v>
      </c>
    </row>
    <row r="125" spans="1:11" x14ac:dyDescent="0.2">
      <c r="A125" s="7" t="s">
        <v>433</v>
      </c>
      <c r="B125" s="65">
        <v>4</v>
      </c>
      <c r="C125" s="34">
        <f>IF(B149=0, "-", B125/B149)</f>
        <v>3.2076984763432237E-3</v>
      </c>
      <c r="D125" s="65">
        <v>4</v>
      </c>
      <c r="E125" s="9">
        <f>IF(D149=0, "-", D125/D149)</f>
        <v>5.9259259259259256E-3</v>
      </c>
      <c r="F125" s="81">
        <v>49</v>
      </c>
      <c r="G125" s="34">
        <f>IF(F149=0, "-", F125/F149)</f>
        <v>4.8015678588926997E-3</v>
      </c>
      <c r="H125" s="65">
        <v>29</v>
      </c>
      <c r="I125" s="9">
        <f>IF(H149=0, "-", H125/H149)</f>
        <v>4.1877256317689529E-3</v>
      </c>
      <c r="J125" s="8">
        <f t="shared" si="10"/>
        <v>0</v>
      </c>
      <c r="K125" s="9">
        <f t="shared" si="11"/>
        <v>0.68965517241379315</v>
      </c>
    </row>
    <row r="126" spans="1:11" x14ac:dyDescent="0.2">
      <c r="A126" s="7" t="s">
        <v>434</v>
      </c>
      <c r="B126" s="65">
        <v>0</v>
      </c>
      <c r="C126" s="34">
        <f>IF(B149=0, "-", B126/B149)</f>
        <v>0</v>
      </c>
      <c r="D126" s="65">
        <v>4</v>
      </c>
      <c r="E126" s="9">
        <f>IF(D149=0, "-", D126/D149)</f>
        <v>5.9259259259259256E-3</v>
      </c>
      <c r="F126" s="81">
        <v>0</v>
      </c>
      <c r="G126" s="34">
        <f>IF(F149=0, "-", F126/F149)</f>
        <v>0</v>
      </c>
      <c r="H126" s="65">
        <v>101</v>
      </c>
      <c r="I126" s="9">
        <f>IF(H149=0, "-", H126/H149)</f>
        <v>1.4584837545126354E-2</v>
      </c>
      <c r="J126" s="8">
        <f t="shared" si="10"/>
        <v>-1</v>
      </c>
      <c r="K126" s="9">
        <f t="shared" si="11"/>
        <v>-1</v>
      </c>
    </row>
    <row r="127" spans="1:11" x14ac:dyDescent="0.2">
      <c r="A127" s="7" t="s">
        <v>435</v>
      </c>
      <c r="B127" s="65">
        <v>0</v>
      </c>
      <c r="C127" s="34">
        <f>IF(B149=0, "-", B127/B149)</f>
        <v>0</v>
      </c>
      <c r="D127" s="65">
        <v>13</v>
      </c>
      <c r="E127" s="9">
        <f>IF(D149=0, "-", D127/D149)</f>
        <v>1.9259259259259261E-2</v>
      </c>
      <c r="F127" s="81">
        <v>0</v>
      </c>
      <c r="G127" s="34">
        <f>IF(F149=0, "-", F127/F149)</f>
        <v>0</v>
      </c>
      <c r="H127" s="65">
        <v>121</v>
      </c>
      <c r="I127" s="9">
        <f>IF(H149=0, "-", H127/H149)</f>
        <v>1.7472924187725631E-2</v>
      </c>
      <c r="J127" s="8">
        <f t="shared" si="10"/>
        <v>-1</v>
      </c>
      <c r="K127" s="9">
        <f t="shared" si="11"/>
        <v>-1</v>
      </c>
    </row>
    <row r="128" spans="1:11" x14ac:dyDescent="0.2">
      <c r="A128" s="7" t="s">
        <v>436</v>
      </c>
      <c r="B128" s="65">
        <v>29</v>
      </c>
      <c r="C128" s="34">
        <f>IF(B149=0, "-", B128/B149)</f>
        <v>2.3255813953488372E-2</v>
      </c>
      <c r="D128" s="65">
        <v>0</v>
      </c>
      <c r="E128" s="9">
        <f>IF(D149=0, "-", D128/D149)</f>
        <v>0</v>
      </c>
      <c r="F128" s="81">
        <v>235</v>
      </c>
      <c r="G128" s="34">
        <f>IF(F149=0, "-", F128/F149)</f>
        <v>2.3027927486526212E-2</v>
      </c>
      <c r="H128" s="65">
        <v>0</v>
      </c>
      <c r="I128" s="9">
        <f>IF(H149=0, "-", H128/H149)</f>
        <v>0</v>
      </c>
      <c r="J128" s="8" t="str">
        <f t="shared" si="10"/>
        <v>-</v>
      </c>
      <c r="K128" s="9" t="str">
        <f t="shared" si="11"/>
        <v>-</v>
      </c>
    </row>
    <row r="129" spans="1:11" x14ac:dyDescent="0.2">
      <c r="A129" s="7" t="s">
        <v>437</v>
      </c>
      <c r="B129" s="65">
        <v>24</v>
      </c>
      <c r="C129" s="34">
        <f>IF(B149=0, "-", B129/B149)</f>
        <v>1.9246190858059342E-2</v>
      </c>
      <c r="D129" s="65">
        <v>35</v>
      </c>
      <c r="E129" s="9">
        <f>IF(D149=0, "-", D129/D149)</f>
        <v>5.185185185185185E-2</v>
      </c>
      <c r="F129" s="81">
        <v>354</v>
      </c>
      <c r="G129" s="34">
        <f>IF(F149=0, "-", F129/F149)</f>
        <v>3.468887800097991E-2</v>
      </c>
      <c r="H129" s="65">
        <v>329</v>
      </c>
      <c r="I129" s="9">
        <f>IF(H149=0, "-", H129/H149)</f>
        <v>4.7509025270758121E-2</v>
      </c>
      <c r="J129" s="8">
        <f t="shared" si="10"/>
        <v>-0.31428571428571428</v>
      </c>
      <c r="K129" s="9">
        <f t="shared" si="11"/>
        <v>7.598784194528875E-2</v>
      </c>
    </row>
    <row r="130" spans="1:11" x14ac:dyDescent="0.2">
      <c r="A130" s="7" t="s">
        <v>438</v>
      </c>
      <c r="B130" s="65">
        <v>171</v>
      </c>
      <c r="C130" s="34">
        <f>IF(B149=0, "-", B130/B149)</f>
        <v>0.13712910986367283</v>
      </c>
      <c r="D130" s="65">
        <v>53</v>
      </c>
      <c r="E130" s="9">
        <f>IF(D149=0, "-", D130/D149)</f>
        <v>7.8518518518518515E-2</v>
      </c>
      <c r="F130" s="81">
        <v>1165</v>
      </c>
      <c r="G130" s="34">
        <f>IF(F149=0, "-", F130/F149)</f>
        <v>0.11415972562469377</v>
      </c>
      <c r="H130" s="65">
        <v>587</v>
      </c>
      <c r="I130" s="9">
        <f>IF(H149=0, "-", H130/H149)</f>
        <v>8.4765342960288814E-2</v>
      </c>
      <c r="J130" s="8">
        <f t="shared" si="10"/>
        <v>2.2264150943396226</v>
      </c>
      <c r="K130" s="9">
        <f t="shared" si="11"/>
        <v>0.98466780238500851</v>
      </c>
    </row>
    <row r="131" spans="1:11" x14ac:dyDescent="0.2">
      <c r="A131" s="7" t="s">
        <v>439</v>
      </c>
      <c r="B131" s="65">
        <v>20</v>
      </c>
      <c r="C131" s="34">
        <f>IF(B149=0, "-", B131/B149)</f>
        <v>1.6038492381716118E-2</v>
      </c>
      <c r="D131" s="65">
        <v>14</v>
      </c>
      <c r="E131" s="9">
        <f>IF(D149=0, "-", D131/D149)</f>
        <v>2.074074074074074E-2</v>
      </c>
      <c r="F131" s="81">
        <v>197</v>
      </c>
      <c r="G131" s="34">
        <f>IF(F149=0, "-", F131/F149)</f>
        <v>1.9304262616364528E-2</v>
      </c>
      <c r="H131" s="65">
        <v>143</v>
      </c>
      <c r="I131" s="9">
        <f>IF(H149=0, "-", H131/H149)</f>
        <v>2.0649819494584838E-2</v>
      </c>
      <c r="J131" s="8">
        <f t="shared" si="10"/>
        <v>0.42857142857142855</v>
      </c>
      <c r="K131" s="9">
        <f t="shared" si="11"/>
        <v>0.3776223776223776</v>
      </c>
    </row>
    <row r="132" spans="1:11" x14ac:dyDescent="0.2">
      <c r="A132" s="7" t="s">
        <v>440</v>
      </c>
      <c r="B132" s="65">
        <v>7</v>
      </c>
      <c r="C132" s="34">
        <f>IF(B149=0, "-", B132/B149)</f>
        <v>5.6134723336006415E-3</v>
      </c>
      <c r="D132" s="65">
        <v>4</v>
      </c>
      <c r="E132" s="9">
        <f>IF(D149=0, "-", D132/D149)</f>
        <v>5.9259259259259256E-3</v>
      </c>
      <c r="F132" s="81">
        <v>105</v>
      </c>
      <c r="G132" s="34">
        <f>IF(F149=0, "-", F132/F149)</f>
        <v>1.02890739833415E-2</v>
      </c>
      <c r="H132" s="65">
        <v>58</v>
      </c>
      <c r="I132" s="9">
        <f>IF(H149=0, "-", H132/H149)</f>
        <v>8.3754512635379058E-3</v>
      </c>
      <c r="J132" s="8">
        <f t="shared" si="10"/>
        <v>0.75</v>
      </c>
      <c r="K132" s="9">
        <f t="shared" si="11"/>
        <v>0.81034482758620685</v>
      </c>
    </row>
    <row r="133" spans="1:11" x14ac:dyDescent="0.2">
      <c r="A133" s="7" t="s">
        <v>441</v>
      </c>
      <c r="B133" s="65">
        <v>14</v>
      </c>
      <c r="C133" s="34">
        <f>IF(B149=0, "-", B133/B149)</f>
        <v>1.1226944667201283E-2</v>
      </c>
      <c r="D133" s="65">
        <v>52</v>
      </c>
      <c r="E133" s="9">
        <f>IF(D149=0, "-", D133/D149)</f>
        <v>7.7037037037037043E-2</v>
      </c>
      <c r="F133" s="81">
        <v>369</v>
      </c>
      <c r="G133" s="34">
        <f>IF(F149=0, "-", F133/F149)</f>
        <v>3.615874571288584E-2</v>
      </c>
      <c r="H133" s="65">
        <v>171</v>
      </c>
      <c r="I133" s="9">
        <f>IF(H149=0, "-", H133/H149)</f>
        <v>2.4693140794223828E-2</v>
      </c>
      <c r="J133" s="8">
        <f t="shared" si="10"/>
        <v>-0.73076923076923073</v>
      </c>
      <c r="K133" s="9">
        <f t="shared" si="11"/>
        <v>1.1578947368421053</v>
      </c>
    </row>
    <row r="134" spans="1:11" x14ac:dyDescent="0.2">
      <c r="A134" s="7" t="s">
        <v>442</v>
      </c>
      <c r="B134" s="65">
        <v>6</v>
      </c>
      <c r="C134" s="34">
        <f>IF(B149=0, "-", B134/B149)</f>
        <v>4.8115477145148355E-3</v>
      </c>
      <c r="D134" s="65">
        <v>9</v>
      </c>
      <c r="E134" s="9">
        <f>IF(D149=0, "-", D134/D149)</f>
        <v>1.3333333333333334E-2</v>
      </c>
      <c r="F134" s="81">
        <v>73</v>
      </c>
      <c r="G134" s="34">
        <f>IF(F149=0, "-", F134/F149)</f>
        <v>7.1533561979421848E-3</v>
      </c>
      <c r="H134" s="65">
        <v>34</v>
      </c>
      <c r="I134" s="9">
        <f>IF(H149=0, "-", H134/H149)</f>
        <v>4.9097472924187723E-3</v>
      </c>
      <c r="J134" s="8">
        <f t="shared" si="10"/>
        <v>-0.33333333333333331</v>
      </c>
      <c r="K134" s="9">
        <f t="shared" si="11"/>
        <v>1.1470588235294117</v>
      </c>
    </row>
    <row r="135" spans="1:11" x14ac:dyDescent="0.2">
      <c r="A135" s="7" t="s">
        <v>443</v>
      </c>
      <c r="B135" s="65">
        <v>25</v>
      </c>
      <c r="C135" s="34">
        <f>IF(B149=0, "-", B135/B149)</f>
        <v>2.0048115477145148E-2</v>
      </c>
      <c r="D135" s="65">
        <v>36</v>
      </c>
      <c r="E135" s="9">
        <f>IF(D149=0, "-", D135/D149)</f>
        <v>5.3333333333333337E-2</v>
      </c>
      <c r="F135" s="81">
        <v>438</v>
      </c>
      <c r="G135" s="34">
        <f>IF(F149=0, "-", F135/F149)</f>
        <v>4.2920137187653112E-2</v>
      </c>
      <c r="H135" s="65">
        <v>198</v>
      </c>
      <c r="I135" s="9">
        <f>IF(H149=0, "-", H135/H149)</f>
        <v>2.8592057761732851E-2</v>
      </c>
      <c r="J135" s="8">
        <f t="shared" si="10"/>
        <v>-0.30555555555555558</v>
      </c>
      <c r="K135" s="9">
        <f t="shared" si="11"/>
        <v>1.2121212121212122</v>
      </c>
    </row>
    <row r="136" spans="1:11" x14ac:dyDescent="0.2">
      <c r="A136" s="7" t="s">
        <v>444</v>
      </c>
      <c r="B136" s="65">
        <v>27</v>
      </c>
      <c r="C136" s="34">
        <f>IF(B149=0, "-", B136/B149)</f>
        <v>2.165196471531676E-2</v>
      </c>
      <c r="D136" s="65">
        <v>57</v>
      </c>
      <c r="E136" s="9">
        <f>IF(D149=0, "-", D136/D149)</f>
        <v>8.4444444444444447E-2</v>
      </c>
      <c r="F136" s="81">
        <v>460</v>
      </c>
      <c r="G136" s="34">
        <f>IF(F149=0, "-", F136/F149)</f>
        <v>4.5075943165115137E-2</v>
      </c>
      <c r="H136" s="65">
        <v>420</v>
      </c>
      <c r="I136" s="9">
        <f>IF(H149=0, "-", H136/H149)</f>
        <v>6.0649819494584839E-2</v>
      </c>
      <c r="J136" s="8">
        <f t="shared" si="10"/>
        <v>-0.52631578947368418</v>
      </c>
      <c r="K136" s="9">
        <f t="shared" si="11"/>
        <v>9.5238095238095233E-2</v>
      </c>
    </row>
    <row r="137" spans="1:11" x14ac:dyDescent="0.2">
      <c r="A137" s="7" t="s">
        <v>445</v>
      </c>
      <c r="B137" s="65">
        <v>2</v>
      </c>
      <c r="C137" s="34">
        <f>IF(B149=0, "-", B137/B149)</f>
        <v>1.6038492381716118E-3</v>
      </c>
      <c r="D137" s="65">
        <v>34</v>
      </c>
      <c r="E137" s="9">
        <f>IF(D149=0, "-", D137/D149)</f>
        <v>5.0370370370370371E-2</v>
      </c>
      <c r="F137" s="81">
        <v>406</v>
      </c>
      <c r="G137" s="34">
        <f>IF(F149=0, "-", F137/F149)</f>
        <v>3.9784419402253794E-2</v>
      </c>
      <c r="H137" s="65">
        <v>330</v>
      </c>
      <c r="I137" s="9">
        <f>IF(H149=0, "-", H137/H149)</f>
        <v>4.7653429602888084E-2</v>
      </c>
      <c r="J137" s="8">
        <f t="shared" si="10"/>
        <v>-0.94117647058823528</v>
      </c>
      <c r="K137" s="9">
        <f t="shared" si="11"/>
        <v>0.23030303030303031</v>
      </c>
    </row>
    <row r="138" spans="1:11" x14ac:dyDescent="0.2">
      <c r="A138" s="7" t="s">
        <v>446</v>
      </c>
      <c r="B138" s="65">
        <v>62</v>
      </c>
      <c r="C138" s="34">
        <f>IF(B149=0, "-", B138/B149)</f>
        <v>4.9719326383319967E-2</v>
      </c>
      <c r="D138" s="65">
        <v>47</v>
      </c>
      <c r="E138" s="9">
        <f>IF(D149=0, "-", D138/D149)</f>
        <v>6.9629629629629625E-2</v>
      </c>
      <c r="F138" s="81">
        <v>751</v>
      </c>
      <c r="G138" s="34">
        <f>IF(F149=0, "-", F138/F149)</f>
        <v>7.359137677609015E-2</v>
      </c>
      <c r="H138" s="65">
        <v>603</v>
      </c>
      <c r="I138" s="9">
        <f>IF(H149=0, "-", H138/H149)</f>
        <v>8.7075812274368225E-2</v>
      </c>
      <c r="J138" s="8">
        <f t="shared" si="10"/>
        <v>0.31914893617021278</v>
      </c>
      <c r="K138" s="9">
        <f t="shared" si="11"/>
        <v>0.24543946932006633</v>
      </c>
    </row>
    <row r="139" spans="1:11" x14ac:dyDescent="0.2">
      <c r="A139" s="7" t="s">
        <v>447</v>
      </c>
      <c r="B139" s="65">
        <v>0</v>
      </c>
      <c r="C139" s="34">
        <f>IF(B149=0, "-", B139/B149)</f>
        <v>0</v>
      </c>
      <c r="D139" s="65">
        <v>7</v>
      </c>
      <c r="E139" s="9">
        <f>IF(D149=0, "-", D139/D149)</f>
        <v>1.037037037037037E-2</v>
      </c>
      <c r="F139" s="81">
        <v>4</v>
      </c>
      <c r="G139" s="34">
        <f>IF(F149=0, "-", F139/F149)</f>
        <v>3.9196472317491428E-4</v>
      </c>
      <c r="H139" s="65">
        <v>48</v>
      </c>
      <c r="I139" s="9">
        <f>IF(H149=0, "-", H139/H149)</f>
        <v>6.9314079422382671E-3</v>
      </c>
      <c r="J139" s="8">
        <f t="shared" si="10"/>
        <v>-1</v>
      </c>
      <c r="K139" s="9">
        <f t="shared" si="11"/>
        <v>-0.91666666666666663</v>
      </c>
    </row>
    <row r="140" spans="1:11" x14ac:dyDescent="0.2">
      <c r="A140" s="7" t="s">
        <v>448</v>
      </c>
      <c r="B140" s="65">
        <v>8</v>
      </c>
      <c r="C140" s="34">
        <f>IF(B149=0, "-", B140/B149)</f>
        <v>6.4153969526864474E-3</v>
      </c>
      <c r="D140" s="65">
        <v>9</v>
      </c>
      <c r="E140" s="9">
        <f>IF(D149=0, "-", D140/D149)</f>
        <v>1.3333333333333334E-2</v>
      </c>
      <c r="F140" s="81">
        <v>98</v>
      </c>
      <c r="G140" s="34">
        <f>IF(F149=0, "-", F140/F149)</f>
        <v>9.6031357177853993E-3</v>
      </c>
      <c r="H140" s="65">
        <v>69</v>
      </c>
      <c r="I140" s="9">
        <f>IF(H149=0, "-", H140/H149)</f>
        <v>9.9638989169675094E-3</v>
      </c>
      <c r="J140" s="8">
        <f t="shared" si="10"/>
        <v>-0.1111111111111111</v>
      </c>
      <c r="K140" s="9">
        <f t="shared" si="11"/>
        <v>0.42028985507246375</v>
      </c>
    </row>
    <row r="141" spans="1:11" x14ac:dyDescent="0.2">
      <c r="A141" s="7" t="s">
        <v>449</v>
      </c>
      <c r="B141" s="65">
        <v>14</v>
      </c>
      <c r="C141" s="34">
        <f>IF(B149=0, "-", B141/B149)</f>
        <v>1.1226944667201283E-2</v>
      </c>
      <c r="D141" s="65">
        <v>2</v>
      </c>
      <c r="E141" s="9">
        <f>IF(D149=0, "-", D141/D149)</f>
        <v>2.9629629629629628E-3</v>
      </c>
      <c r="F141" s="81">
        <v>99</v>
      </c>
      <c r="G141" s="34">
        <f>IF(F149=0, "-", F141/F149)</f>
        <v>9.7011268985791287E-3</v>
      </c>
      <c r="H141" s="65">
        <v>24</v>
      </c>
      <c r="I141" s="9">
        <f>IF(H149=0, "-", H141/H149)</f>
        <v>3.4657039711191336E-3</v>
      </c>
      <c r="J141" s="8">
        <f t="shared" si="10"/>
        <v>6</v>
      </c>
      <c r="K141" s="9">
        <f t="shared" si="11"/>
        <v>3.125</v>
      </c>
    </row>
    <row r="142" spans="1:11" x14ac:dyDescent="0.2">
      <c r="A142" s="7" t="s">
        <v>450</v>
      </c>
      <c r="B142" s="65">
        <v>79</v>
      </c>
      <c r="C142" s="34">
        <f>IF(B149=0, "-", B142/B149)</f>
        <v>6.3352044907778668E-2</v>
      </c>
      <c r="D142" s="65">
        <v>27</v>
      </c>
      <c r="E142" s="9">
        <f>IF(D149=0, "-", D142/D149)</f>
        <v>0.04</v>
      </c>
      <c r="F142" s="81">
        <v>620</v>
      </c>
      <c r="G142" s="34">
        <f>IF(F149=0, "-", F142/F149)</f>
        <v>6.0754532092111707E-2</v>
      </c>
      <c r="H142" s="65">
        <v>341</v>
      </c>
      <c r="I142" s="9">
        <f>IF(H149=0, "-", H142/H149)</f>
        <v>4.9241877256317693E-2</v>
      </c>
      <c r="J142" s="8">
        <f t="shared" si="10"/>
        <v>1.9259259259259258</v>
      </c>
      <c r="K142" s="9">
        <f t="shared" si="11"/>
        <v>0.81818181818181823</v>
      </c>
    </row>
    <row r="143" spans="1:11" x14ac:dyDescent="0.2">
      <c r="A143" s="7" t="s">
        <v>451</v>
      </c>
      <c r="B143" s="65">
        <v>51</v>
      </c>
      <c r="C143" s="34">
        <f>IF(B149=0, "-", B143/B149)</f>
        <v>4.0898155573376102E-2</v>
      </c>
      <c r="D143" s="65">
        <v>50</v>
      </c>
      <c r="E143" s="9">
        <f>IF(D149=0, "-", D143/D149)</f>
        <v>7.407407407407407E-2</v>
      </c>
      <c r="F143" s="81">
        <v>449</v>
      </c>
      <c r="G143" s="34">
        <f>IF(F149=0, "-", F143/F149)</f>
        <v>4.3998040176384125E-2</v>
      </c>
      <c r="H143" s="65">
        <v>290</v>
      </c>
      <c r="I143" s="9">
        <f>IF(H149=0, "-", H143/H149)</f>
        <v>4.1877256317689529E-2</v>
      </c>
      <c r="J143" s="8">
        <f t="shared" si="10"/>
        <v>0.02</v>
      </c>
      <c r="K143" s="9">
        <f t="shared" si="11"/>
        <v>0.5482758620689655</v>
      </c>
    </row>
    <row r="144" spans="1:11" x14ac:dyDescent="0.2">
      <c r="A144" s="7" t="s">
        <v>452</v>
      </c>
      <c r="B144" s="65">
        <v>163</v>
      </c>
      <c r="C144" s="34">
        <f>IF(B149=0, "-", B144/B149)</f>
        <v>0.13071371291098638</v>
      </c>
      <c r="D144" s="65">
        <v>23</v>
      </c>
      <c r="E144" s="9">
        <f>IF(D149=0, "-", D144/D149)</f>
        <v>3.4074074074074076E-2</v>
      </c>
      <c r="F144" s="81">
        <v>538</v>
      </c>
      <c r="G144" s="34">
        <f>IF(F149=0, "-", F144/F149)</f>
        <v>5.271925526702597E-2</v>
      </c>
      <c r="H144" s="65">
        <v>700</v>
      </c>
      <c r="I144" s="9">
        <f>IF(H149=0, "-", H144/H149)</f>
        <v>0.10108303249097472</v>
      </c>
      <c r="J144" s="8">
        <f t="shared" si="10"/>
        <v>6.0869565217391308</v>
      </c>
      <c r="K144" s="9">
        <f t="shared" si="11"/>
        <v>-0.23142857142857143</v>
      </c>
    </row>
    <row r="145" spans="1:11" x14ac:dyDescent="0.2">
      <c r="A145" s="7" t="s">
        <v>453</v>
      </c>
      <c r="B145" s="65">
        <v>355</v>
      </c>
      <c r="C145" s="34">
        <f>IF(B149=0, "-", B145/B149)</f>
        <v>0.28468323977546112</v>
      </c>
      <c r="D145" s="65">
        <v>114</v>
      </c>
      <c r="E145" s="9">
        <f>IF(D149=0, "-", D145/D149)</f>
        <v>0.16888888888888889</v>
      </c>
      <c r="F145" s="81">
        <v>2662</v>
      </c>
      <c r="G145" s="34">
        <f>IF(F149=0, "-", F145/F149)</f>
        <v>0.26085252327290542</v>
      </c>
      <c r="H145" s="65">
        <v>1663</v>
      </c>
      <c r="I145" s="9">
        <f>IF(H149=0, "-", H145/H149)</f>
        <v>0.24014440433212997</v>
      </c>
      <c r="J145" s="8">
        <f t="shared" si="10"/>
        <v>2.1140350877192984</v>
      </c>
      <c r="K145" s="9">
        <f t="shared" si="11"/>
        <v>0.6007215874924835</v>
      </c>
    </row>
    <row r="146" spans="1:11" x14ac:dyDescent="0.2">
      <c r="A146" s="7" t="s">
        <v>454</v>
      </c>
      <c r="B146" s="65">
        <v>1</v>
      </c>
      <c r="C146" s="34">
        <f>IF(B149=0, "-", B146/B149)</f>
        <v>8.0192461908580592E-4</v>
      </c>
      <c r="D146" s="65">
        <v>0</v>
      </c>
      <c r="E146" s="9">
        <f>IF(D149=0, "-", D146/D149)</f>
        <v>0</v>
      </c>
      <c r="F146" s="81">
        <v>9</v>
      </c>
      <c r="G146" s="34">
        <f>IF(F149=0, "-", F146/F149)</f>
        <v>8.8192062714355704E-4</v>
      </c>
      <c r="H146" s="65">
        <v>0</v>
      </c>
      <c r="I146" s="9">
        <f>IF(H149=0, "-", H146/H149)</f>
        <v>0</v>
      </c>
      <c r="J146" s="8" t="str">
        <f t="shared" si="10"/>
        <v>-</v>
      </c>
      <c r="K146" s="9" t="str">
        <f t="shared" si="11"/>
        <v>-</v>
      </c>
    </row>
    <row r="147" spans="1:11" x14ac:dyDescent="0.2">
      <c r="A147" s="7" t="s">
        <v>455</v>
      </c>
      <c r="B147" s="65">
        <v>28</v>
      </c>
      <c r="C147" s="34">
        <f>IF(B149=0, "-", B147/B149)</f>
        <v>2.2453889334402566E-2</v>
      </c>
      <c r="D147" s="65">
        <v>2</v>
      </c>
      <c r="E147" s="9">
        <f>IF(D149=0, "-", D147/D149)</f>
        <v>2.9629629629629628E-3</v>
      </c>
      <c r="F147" s="81">
        <v>269</v>
      </c>
      <c r="G147" s="34">
        <f>IF(F149=0, "-", F147/F149)</f>
        <v>2.6359627633512985E-2</v>
      </c>
      <c r="H147" s="65">
        <v>140</v>
      </c>
      <c r="I147" s="9">
        <f>IF(H149=0, "-", H147/H149)</f>
        <v>2.0216606498194945E-2</v>
      </c>
      <c r="J147" s="8" t="str">
        <f t="shared" si="10"/>
        <v>&gt;999%</v>
      </c>
      <c r="K147" s="9">
        <f t="shared" si="11"/>
        <v>0.92142857142857137</v>
      </c>
    </row>
    <row r="148" spans="1:11" x14ac:dyDescent="0.2">
      <c r="A148" s="2"/>
      <c r="B148" s="68"/>
      <c r="C148" s="33"/>
      <c r="D148" s="68"/>
      <c r="E148" s="6"/>
      <c r="F148" s="82"/>
      <c r="G148" s="33"/>
      <c r="H148" s="68"/>
      <c r="I148" s="6"/>
      <c r="J148" s="5"/>
      <c r="K148" s="6"/>
    </row>
    <row r="149" spans="1:11" s="43" customFormat="1" x14ac:dyDescent="0.2">
      <c r="A149" s="162" t="s">
        <v>612</v>
      </c>
      <c r="B149" s="71">
        <f>SUM(B123:B148)</f>
        <v>1247</v>
      </c>
      <c r="C149" s="40">
        <f>B149/9191</f>
        <v>0.13567620498313568</v>
      </c>
      <c r="D149" s="71">
        <f>SUM(D123:D148)</f>
        <v>675</v>
      </c>
      <c r="E149" s="41">
        <f>D149/7882</f>
        <v>8.5638162902816548E-2</v>
      </c>
      <c r="F149" s="77">
        <f>SUM(F123:F148)</f>
        <v>10205</v>
      </c>
      <c r="G149" s="42">
        <f>F149/83975</f>
        <v>0.12152426317356356</v>
      </c>
      <c r="H149" s="71">
        <f>SUM(H123:H148)</f>
        <v>6925</v>
      </c>
      <c r="I149" s="41">
        <f>H149/62775</f>
        <v>0.11031461569095978</v>
      </c>
      <c r="J149" s="37">
        <f>IF(D149=0, "-", IF((B149-D149)/D149&lt;10, (B149-D149)/D149, "&gt;999%"))</f>
        <v>0.84740740740740739</v>
      </c>
      <c r="K149" s="38">
        <f>IF(H149=0, "-", IF((F149-H149)/H149&lt;10, (F149-H149)/H149, "&gt;999%"))</f>
        <v>0.4736462093862816</v>
      </c>
    </row>
    <row r="150" spans="1:11" x14ac:dyDescent="0.2">
      <c r="B150" s="83"/>
      <c r="D150" s="83"/>
      <c r="F150" s="83"/>
      <c r="H150" s="83"/>
    </row>
    <row r="151" spans="1:11" x14ac:dyDescent="0.2">
      <c r="A151" s="163" t="s">
        <v>156</v>
      </c>
      <c r="B151" s="61" t="s">
        <v>12</v>
      </c>
      <c r="C151" s="62" t="s">
        <v>13</v>
      </c>
      <c r="D151" s="61" t="s">
        <v>12</v>
      </c>
      <c r="E151" s="63" t="s">
        <v>13</v>
      </c>
      <c r="F151" s="62" t="s">
        <v>12</v>
      </c>
      <c r="G151" s="62" t="s">
        <v>13</v>
      </c>
      <c r="H151" s="61" t="s">
        <v>12</v>
      </c>
      <c r="I151" s="63" t="s">
        <v>13</v>
      </c>
      <c r="J151" s="61"/>
      <c r="K151" s="63"/>
    </row>
    <row r="152" spans="1:11" x14ac:dyDescent="0.2">
      <c r="A152" s="7" t="s">
        <v>456</v>
      </c>
      <c r="B152" s="65">
        <v>0</v>
      </c>
      <c r="C152" s="34">
        <f>IF(B171=0, "-", B152/B171)</f>
        <v>0</v>
      </c>
      <c r="D152" s="65">
        <v>3</v>
      </c>
      <c r="E152" s="9">
        <f>IF(D171=0, "-", D152/D171)</f>
        <v>0.03</v>
      </c>
      <c r="F152" s="81">
        <v>14</v>
      </c>
      <c r="G152" s="34">
        <f>IF(F171=0, "-", F152/F171)</f>
        <v>1.3035381750465549E-2</v>
      </c>
      <c r="H152" s="65">
        <v>3</v>
      </c>
      <c r="I152" s="9">
        <f>IF(H171=0, "-", H152/H171)</f>
        <v>4.048582995951417E-3</v>
      </c>
      <c r="J152" s="8">
        <f t="shared" ref="J152:J169" si="12">IF(D152=0, "-", IF((B152-D152)/D152&lt;10, (B152-D152)/D152, "&gt;999%"))</f>
        <v>-1</v>
      </c>
      <c r="K152" s="9">
        <f t="shared" ref="K152:K169" si="13">IF(H152=0, "-", IF((F152-H152)/H152&lt;10, (F152-H152)/H152, "&gt;999%"))</f>
        <v>3.6666666666666665</v>
      </c>
    </row>
    <row r="153" spans="1:11" x14ac:dyDescent="0.2">
      <c r="A153" s="7" t="s">
        <v>457</v>
      </c>
      <c r="B153" s="65">
        <v>4</v>
      </c>
      <c r="C153" s="34">
        <f>IF(B171=0, "-", B153/B171)</f>
        <v>4.49438202247191E-2</v>
      </c>
      <c r="D153" s="65">
        <v>18</v>
      </c>
      <c r="E153" s="9">
        <f>IF(D171=0, "-", D153/D171)</f>
        <v>0.18</v>
      </c>
      <c r="F153" s="81">
        <v>76</v>
      </c>
      <c r="G153" s="34">
        <f>IF(F171=0, "-", F153/F171)</f>
        <v>7.0763500931098691E-2</v>
      </c>
      <c r="H153" s="65">
        <v>65</v>
      </c>
      <c r="I153" s="9">
        <f>IF(H171=0, "-", H153/H171)</f>
        <v>8.771929824561403E-2</v>
      </c>
      <c r="J153" s="8">
        <f t="shared" si="12"/>
        <v>-0.77777777777777779</v>
      </c>
      <c r="K153" s="9">
        <f t="shared" si="13"/>
        <v>0.16923076923076924</v>
      </c>
    </row>
    <row r="154" spans="1:11" x14ac:dyDescent="0.2">
      <c r="A154" s="7" t="s">
        <v>458</v>
      </c>
      <c r="B154" s="65">
        <v>8</v>
      </c>
      <c r="C154" s="34">
        <f>IF(B171=0, "-", B154/B171)</f>
        <v>8.98876404494382E-2</v>
      </c>
      <c r="D154" s="65">
        <v>15</v>
      </c>
      <c r="E154" s="9">
        <f>IF(D171=0, "-", D154/D171)</f>
        <v>0.15</v>
      </c>
      <c r="F154" s="81">
        <v>122</v>
      </c>
      <c r="G154" s="34">
        <f>IF(F171=0, "-", F154/F171)</f>
        <v>0.11359404096834265</v>
      </c>
      <c r="H154" s="65">
        <v>87</v>
      </c>
      <c r="I154" s="9">
        <f>IF(H171=0, "-", H154/H171)</f>
        <v>0.11740890688259109</v>
      </c>
      <c r="J154" s="8">
        <f t="shared" si="12"/>
        <v>-0.46666666666666667</v>
      </c>
      <c r="K154" s="9">
        <f t="shared" si="13"/>
        <v>0.40229885057471265</v>
      </c>
    </row>
    <row r="155" spans="1:11" x14ac:dyDescent="0.2">
      <c r="A155" s="7" t="s">
        <v>459</v>
      </c>
      <c r="B155" s="65">
        <v>3</v>
      </c>
      <c r="C155" s="34">
        <f>IF(B171=0, "-", B155/B171)</f>
        <v>3.3707865168539325E-2</v>
      </c>
      <c r="D155" s="65">
        <v>2</v>
      </c>
      <c r="E155" s="9">
        <f>IF(D171=0, "-", D155/D171)</f>
        <v>0.02</v>
      </c>
      <c r="F155" s="81">
        <v>20</v>
      </c>
      <c r="G155" s="34">
        <f>IF(F171=0, "-", F155/F171)</f>
        <v>1.86219739292365E-2</v>
      </c>
      <c r="H155" s="65">
        <v>35</v>
      </c>
      <c r="I155" s="9">
        <f>IF(H171=0, "-", H155/H171)</f>
        <v>4.7233468286099867E-2</v>
      </c>
      <c r="J155" s="8">
        <f t="shared" si="12"/>
        <v>0.5</v>
      </c>
      <c r="K155" s="9">
        <f t="shared" si="13"/>
        <v>-0.42857142857142855</v>
      </c>
    </row>
    <row r="156" spans="1:11" x14ac:dyDescent="0.2">
      <c r="A156" s="7" t="s">
        <v>460</v>
      </c>
      <c r="B156" s="65">
        <v>1</v>
      </c>
      <c r="C156" s="34">
        <f>IF(B171=0, "-", B156/B171)</f>
        <v>1.1235955056179775E-2</v>
      </c>
      <c r="D156" s="65">
        <v>0</v>
      </c>
      <c r="E156" s="9">
        <f>IF(D171=0, "-", D156/D171)</f>
        <v>0</v>
      </c>
      <c r="F156" s="81">
        <v>17</v>
      </c>
      <c r="G156" s="34">
        <f>IF(F171=0, "-", F156/F171)</f>
        <v>1.5828677839851025E-2</v>
      </c>
      <c r="H156" s="65">
        <v>0</v>
      </c>
      <c r="I156" s="9">
        <f>IF(H171=0, "-", H156/H171)</f>
        <v>0</v>
      </c>
      <c r="J156" s="8" t="str">
        <f t="shared" si="12"/>
        <v>-</v>
      </c>
      <c r="K156" s="9" t="str">
        <f t="shared" si="13"/>
        <v>-</v>
      </c>
    </row>
    <row r="157" spans="1:11" x14ac:dyDescent="0.2">
      <c r="A157" s="7" t="s">
        <v>461</v>
      </c>
      <c r="B157" s="65">
        <v>3</v>
      </c>
      <c r="C157" s="34">
        <f>IF(B171=0, "-", B157/B171)</f>
        <v>3.3707865168539325E-2</v>
      </c>
      <c r="D157" s="65">
        <v>3</v>
      </c>
      <c r="E157" s="9">
        <f>IF(D171=0, "-", D157/D171)</f>
        <v>0.03</v>
      </c>
      <c r="F157" s="81">
        <v>32</v>
      </c>
      <c r="G157" s="34">
        <f>IF(F171=0, "-", F157/F171)</f>
        <v>2.9795158286778398E-2</v>
      </c>
      <c r="H157" s="65">
        <v>16</v>
      </c>
      <c r="I157" s="9">
        <f>IF(H171=0, "-", H157/H171)</f>
        <v>2.1592442645074223E-2</v>
      </c>
      <c r="J157" s="8">
        <f t="shared" si="12"/>
        <v>0</v>
      </c>
      <c r="K157" s="9">
        <f t="shared" si="13"/>
        <v>1</v>
      </c>
    </row>
    <row r="158" spans="1:11" x14ac:dyDescent="0.2">
      <c r="A158" s="7" t="s">
        <v>462</v>
      </c>
      <c r="B158" s="65">
        <v>0</v>
      </c>
      <c r="C158" s="34">
        <f>IF(B171=0, "-", B158/B171)</f>
        <v>0</v>
      </c>
      <c r="D158" s="65">
        <v>0</v>
      </c>
      <c r="E158" s="9">
        <f>IF(D171=0, "-", D158/D171)</f>
        <v>0</v>
      </c>
      <c r="F158" s="81">
        <v>2</v>
      </c>
      <c r="G158" s="34">
        <f>IF(F171=0, "-", F158/F171)</f>
        <v>1.8621973929236499E-3</v>
      </c>
      <c r="H158" s="65">
        <v>4</v>
      </c>
      <c r="I158" s="9">
        <f>IF(H171=0, "-", H158/H171)</f>
        <v>5.3981106612685558E-3</v>
      </c>
      <c r="J158" s="8" t="str">
        <f t="shared" si="12"/>
        <v>-</v>
      </c>
      <c r="K158" s="9">
        <f t="shared" si="13"/>
        <v>-0.5</v>
      </c>
    </row>
    <row r="159" spans="1:11" x14ac:dyDescent="0.2">
      <c r="A159" s="7" t="s">
        <v>463</v>
      </c>
      <c r="B159" s="65">
        <v>19</v>
      </c>
      <c r="C159" s="34">
        <f>IF(B171=0, "-", B159/B171)</f>
        <v>0.21348314606741572</v>
      </c>
      <c r="D159" s="65">
        <v>5</v>
      </c>
      <c r="E159" s="9">
        <f>IF(D171=0, "-", D159/D171)</f>
        <v>0.05</v>
      </c>
      <c r="F159" s="81">
        <v>132</v>
      </c>
      <c r="G159" s="34">
        <f>IF(F171=0, "-", F159/F171)</f>
        <v>0.12290502793296089</v>
      </c>
      <c r="H159" s="65">
        <v>11</v>
      </c>
      <c r="I159" s="9">
        <f>IF(H171=0, "-", H159/H171)</f>
        <v>1.4844804318488529E-2</v>
      </c>
      <c r="J159" s="8">
        <f t="shared" si="12"/>
        <v>2.8</v>
      </c>
      <c r="K159" s="9" t="str">
        <f t="shared" si="13"/>
        <v>&gt;999%</v>
      </c>
    </row>
    <row r="160" spans="1:11" x14ac:dyDescent="0.2">
      <c r="A160" s="7" t="s">
        <v>464</v>
      </c>
      <c r="B160" s="65">
        <v>3</v>
      </c>
      <c r="C160" s="34">
        <f>IF(B171=0, "-", B160/B171)</f>
        <v>3.3707865168539325E-2</v>
      </c>
      <c r="D160" s="65">
        <v>8</v>
      </c>
      <c r="E160" s="9">
        <f>IF(D171=0, "-", D160/D171)</f>
        <v>0.08</v>
      </c>
      <c r="F160" s="81">
        <v>102</v>
      </c>
      <c r="G160" s="34">
        <f>IF(F171=0, "-", F160/F171)</f>
        <v>9.4972067039106142E-2</v>
      </c>
      <c r="H160" s="65">
        <v>93</v>
      </c>
      <c r="I160" s="9">
        <f>IF(H171=0, "-", H160/H171)</f>
        <v>0.12550607287449392</v>
      </c>
      <c r="J160" s="8">
        <f t="shared" si="12"/>
        <v>-0.625</v>
      </c>
      <c r="K160" s="9">
        <f t="shared" si="13"/>
        <v>9.6774193548387094E-2</v>
      </c>
    </row>
    <row r="161" spans="1:11" x14ac:dyDescent="0.2">
      <c r="A161" s="7" t="s">
        <v>465</v>
      </c>
      <c r="B161" s="65">
        <v>3</v>
      </c>
      <c r="C161" s="34">
        <f>IF(B171=0, "-", B161/B171)</f>
        <v>3.3707865168539325E-2</v>
      </c>
      <c r="D161" s="65">
        <v>1</v>
      </c>
      <c r="E161" s="9">
        <f>IF(D171=0, "-", D161/D171)</f>
        <v>0.01</v>
      </c>
      <c r="F161" s="81">
        <v>30</v>
      </c>
      <c r="G161" s="34">
        <f>IF(F171=0, "-", F161/F171)</f>
        <v>2.7932960893854747E-2</v>
      </c>
      <c r="H161" s="65">
        <v>19</v>
      </c>
      <c r="I161" s="9">
        <f>IF(H171=0, "-", H161/H171)</f>
        <v>2.564102564102564E-2</v>
      </c>
      <c r="J161" s="8">
        <f t="shared" si="12"/>
        <v>2</v>
      </c>
      <c r="K161" s="9">
        <f t="shared" si="13"/>
        <v>0.57894736842105265</v>
      </c>
    </row>
    <row r="162" spans="1:11" x14ac:dyDescent="0.2">
      <c r="A162" s="7" t="s">
        <v>466</v>
      </c>
      <c r="B162" s="65">
        <v>6</v>
      </c>
      <c r="C162" s="34">
        <f>IF(B171=0, "-", B162/B171)</f>
        <v>6.741573033707865E-2</v>
      </c>
      <c r="D162" s="65">
        <v>3</v>
      </c>
      <c r="E162" s="9">
        <f>IF(D171=0, "-", D162/D171)</f>
        <v>0.03</v>
      </c>
      <c r="F162" s="81">
        <v>109</v>
      </c>
      <c r="G162" s="34">
        <f>IF(F171=0, "-", F162/F171)</f>
        <v>0.10148975791433892</v>
      </c>
      <c r="H162" s="65">
        <v>74</v>
      </c>
      <c r="I162" s="9">
        <f>IF(H171=0, "-", H162/H171)</f>
        <v>9.9865047233468285E-2</v>
      </c>
      <c r="J162" s="8">
        <f t="shared" si="12"/>
        <v>1</v>
      </c>
      <c r="K162" s="9">
        <f t="shared" si="13"/>
        <v>0.47297297297297297</v>
      </c>
    </row>
    <row r="163" spans="1:11" x14ac:dyDescent="0.2">
      <c r="A163" s="7" t="s">
        <v>467</v>
      </c>
      <c r="B163" s="65">
        <v>2</v>
      </c>
      <c r="C163" s="34">
        <f>IF(B171=0, "-", B163/B171)</f>
        <v>2.247191011235955E-2</v>
      </c>
      <c r="D163" s="65">
        <v>1</v>
      </c>
      <c r="E163" s="9">
        <f>IF(D171=0, "-", D163/D171)</f>
        <v>0.01</v>
      </c>
      <c r="F163" s="81">
        <v>28</v>
      </c>
      <c r="G163" s="34">
        <f>IF(F171=0, "-", F163/F171)</f>
        <v>2.6070763500931099E-2</v>
      </c>
      <c r="H163" s="65">
        <v>14</v>
      </c>
      <c r="I163" s="9">
        <f>IF(H171=0, "-", H163/H171)</f>
        <v>1.8893387314439947E-2</v>
      </c>
      <c r="J163" s="8">
        <f t="shared" si="12"/>
        <v>1</v>
      </c>
      <c r="K163" s="9">
        <f t="shared" si="13"/>
        <v>1</v>
      </c>
    </row>
    <row r="164" spans="1:11" x14ac:dyDescent="0.2">
      <c r="A164" s="7" t="s">
        <v>468</v>
      </c>
      <c r="B164" s="65">
        <v>5</v>
      </c>
      <c r="C164" s="34">
        <f>IF(B171=0, "-", B164/B171)</f>
        <v>5.6179775280898875E-2</v>
      </c>
      <c r="D164" s="65">
        <v>3</v>
      </c>
      <c r="E164" s="9">
        <f>IF(D171=0, "-", D164/D171)</f>
        <v>0.03</v>
      </c>
      <c r="F164" s="81">
        <v>44</v>
      </c>
      <c r="G164" s="34">
        <f>IF(F171=0, "-", F164/F171)</f>
        <v>4.0968342644320296E-2</v>
      </c>
      <c r="H164" s="65">
        <v>7</v>
      </c>
      <c r="I164" s="9">
        <f>IF(H171=0, "-", H164/H171)</f>
        <v>9.4466936572199737E-3</v>
      </c>
      <c r="J164" s="8">
        <f t="shared" si="12"/>
        <v>0.66666666666666663</v>
      </c>
      <c r="K164" s="9">
        <f t="shared" si="13"/>
        <v>5.2857142857142856</v>
      </c>
    </row>
    <row r="165" spans="1:11" x14ac:dyDescent="0.2">
      <c r="A165" s="7" t="s">
        <v>469</v>
      </c>
      <c r="B165" s="65">
        <v>17</v>
      </c>
      <c r="C165" s="34">
        <f>IF(B171=0, "-", B165/B171)</f>
        <v>0.19101123595505617</v>
      </c>
      <c r="D165" s="65">
        <v>12</v>
      </c>
      <c r="E165" s="9">
        <f>IF(D171=0, "-", D165/D171)</f>
        <v>0.12</v>
      </c>
      <c r="F165" s="81">
        <v>151</v>
      </c>
      <c r="G165" s="34">
        <f>IF(F171=0, "-", F165/F171)</f>
        <v>0.14059590316573556</v>
      </c>
      <c r="H165" s="65">
        <v>132</v>
      </c>
      <c r="I165" s="9">
        <f>IF(H171=0, "-", H165/H171)</f>
        <v>0.17813765182186234</v>
      </c>
      <c r="J165" s="8">
        <f t="shared" si="12"/>
        <v>0.41666666666666669</v>
      </c>
      <c r="K165" s="9">
        <f t="shared" si="13"/>
        <v>0.14393939393939395</v>
      </c>
    </row>
    <row r="166" spans="1:11" x14ac:dyDescent="0.2">
      <c r="A166" s="7" t="s">
        <v>470</v>
      </c>
      <c r="B166" s="65">
        <v>3</v>
      </c>
      <c r="C166" s="34">
        <f>IF(B171=0, "-", B166/B171)</f>
        <v>3.3707865168539325E-2</v>
      </c>
      <c r="D166" s="65">
        <v>3</v>
      </c>
      <c r="E166" s="9">
        <f>IF(D171=0, "-", D166/D171)</f>
        <v>0.03</v>
      </c>
      <c r="F166" s="81">
        <v>25</v>
      </c>
      <c r="G166" s="34">
        <f>IF(F171=0, "-", F166/F171)</f>
        <v>2.3277467411545624E-2</v>
      </c>
      <c r="H166" s="65">
        <v>30</v>
      </c>
      <c r="I166" s="9">
        <f>IF(H171=0, "-", H166/H171)</f>
        <v>4.048582995951417E-2</v>
      </c>
      <c r="J166" s="8">
        <f t="shared" si="12"/>
        <v>0</v>
      </c>
      <c r="K166" s="9">
        <f t="shared" si="13"/>
        <v>-0.16666666666666666</v>
      </c>
    </row>
    <row r="167" spans="1:11" x14ac:dyDescent="0.2">
      <c r="A167" s="7" t="s">
        <v>471</v>
      </c>
      <c r="B167" s="65">
        <v>0</v>
      </c>
      <c r="C167" s="34">
        <f>IF(B171=0, "-", B167/B171)</f>
        <v>0</v>
      </c>
      <c r="D167" s="65">
        <v>5</v>
      </c>
      <c r="E167" s="9">
        <f>IF(D171=0, "-", D167/D171)</f>
        <v>0.05</v>
      </c>
      <c r="F167" s="81">
        <v>29</v>
      </c>
      <c r="G167" s="34">
        <f>IF(F171=0, "-", F167/F171)</f>
        <v>2.7001862197392923E-2</v>
      </c>
      <c r="H167" s="65">
        <v>43</v>
      </c>
      <c r="I167" s="9">
        <f>IF(H171=0, "-", H167/H171)</f>
        <v>5.8029689608636977E-2</v>
      </c>
      <c r="J167" s="8">
        <f t="shared" si="12"/>
        <v>-1</v>
      </c>
      <c r="K167" s="9">
        <f t="shared" si="13"/>
        <v>-0.32558139534883723</v>
      </c>
    </row>
    <row r="168" spans="1:11" x14ac:dyDescent="0.2">
      <c r="A168" s="7" t="s">
        <v>472</v>
      </c>
      <c r="B168" s="65">
        <v>4</v>
      </c>
      <c r="C168" s="34">
        <f>IF(B171=0, "-", B168/B171)</f>
        <v>4.49438202247191E-2</v>
      </c>
      <c r="D168" s="65">
        <v>12</v>
      </c>
      <c r="E168" s="9">
        <f>IF(D171=0, "-", D168/D171)</f>
        <v>0.12</v>
      </c>
      <c r="F168" s="81">
        <v>88</v>
      </c>
      <c r="G168" s="34">
        <f>IF(F171=0, "-", F168/F171)</f>
        <v>8.1936685288640593E-2</v>
      </c>
      <c r="H168" s="65">
        <v>71</v>
      </c>
      <c r="I168" s="9">
        <f>IF(H171=0, "-", H168/H171)</f>
        <v>9.5816464237516871E-2</v>
      </c>
      <c r="J168" s="8">
        <f t="shared" si="12"/>
        <v>-0.66666666666666663</v>
      </c>
      <c r="K168" s="9">
        <f t="shared" si="13"/>
        <v>0.23943661971830985</v>
      </c>
    </row>
    <row r="169" spans="1:11" x14ac:dyDescent="0.2">
      <c r="A169" s="7" t="s">
        <v>473</v>
      </c>
      <c r="B169" s="65">
        <v>8</v>
      </c>
      <c r="C169" s="34">
        <f>IF(B171=0, "-", B169/B171)</f>
        <v>8.98876404494382E-2</v>
      </c>
      <c r="D169" s="65">
        <v>6</v>
      </c>
      <c r="E169" s="9">
        <f>IF(D171=0, "-", D169/D171)</f>
        <v>0.06</v>
      </c>
      <c r="F169" s="81">
        <v>53</v>
      </c>
      <c r="G169" s="34">
        <f>IF(F171=0, "-", F169/F171)</f>
        <v>4.9348230912476726E-2</v>
      </c>
      <c r="H169" s="65">
        <v>37</v>
      </c>
      <c r="I169" s="9">
        <f>IF(H171=0, "-", H169/H171)</f>
        <v>4.9932523616734142E-2</v>
      </c>
      <c r="J169" s="8">
        <f t="shared" si="12"/>
        <v>0.33333333333333331</v>
      </c>
      <c r="K169" s="9">
        <f t="shared" si="13"/>
        <v>0.43243243243243246</v>
      </c>
    </row>
    <row r="170" spans="1:11" x14ac:dyDescent="0.2">
      <c r="A170" s="2"/>
      <c r="B170" s="68"/>
      <c r="C170" s="33"/>
      <c r="D170" s="68"/>
      <c r="E170" s="6"/>
      <c r="F170" s="82"/>
      <c r="G170" s="33"/>
      <c r="H170" s="68"/>
      <c r="I170" s="6"/>
      <c r="J170" s="5"/>
      <c r="K170" s="6"/>
    </row>
    <row r="171" spans="1:11" s="43" customFormat="1" x14ac:dyDescent="0.2">
      <c r="A171" s="162" t="s">
        <v>611</v>
      </c>
      <c r="B171" s="71">
        <f>SUM(B152:B170)</f>
        <v>89</v>
      </c>
      <c r="C171" s="40">
        <f>B171/9191</f>
        <v>9.6833859210096827E-3</v>
      </c>
      <c r="D171" s="71">
        <f>SUM(D152:D170)</f>
        <v>100</v>
      </c>
      <c r="E171" s="41">
        <f>D171/7882</f>
        <v>1.2687135244861709E-2</v>
      </c>
      <c r="F171" s="77">
        <f>SUM(F152:F170)</f>
        <v>1074</v>
      </c>
      <c r="G171" s="42">
        <f>F171/83975</f>
        <v>1.278952069068175E-2</v>
      </c>
      <c r="H171" s="71">
        <f>SUM(H152:H170)</f>
        <v>741</v>
      </c>
      <c r="I171" s="41">
        <f>H171/62775</f>
        <v>1.1804062126642772E-2</v>
      </c>
      <c r="J171" s="37">
        <f>IF(D171=0, "-", IF((B171-D171)/D171&lt;10, (B171-D171)/D171, "&gt;999%"))</f>
        <v>-0.11</v>
      </c>
      <c r="K171" s="38">
        <f>IF(H171=0, "-", IF((F171-H171)/H171&lt;10, (F171-H171)/H171, "&gt;999%"))</f>
        <v>0.44939271255060731</v>
      </c>
    </row>
    <row r="172" spans="1:11" x14ac:dyDescent="0.2">
      <c r="B172" s="83"/>
      <c r="D172" s="83"/>
      <c r="F172" s="83"/>
      <c r="H172" s="83"/>
    </row>
    <row r="173" spans="1:11" s="43" customFormat="1" x14ac:dyDescent="0.2">
      <c r="A173" s="162" t="s">
        <v>610</v>
      </c>
      <c r="B173" s="71">
        <v>1336</v>
      </c>
      <c r="C173" s="40">
        <f>B173/9191</f>
        <v>0.14535959090414535</v>
      </c>
      <c r="D173" s="71">
        <v>775</v>
      </c>
      <c r="E173" s="41">
        <f>D173/7882</f>
        <v>9.832529814767825E-2</v>
      </c>
      <c r="F173" s="77">
        <v>11279</v>
      </c>
      <c r="G173" s="42">
        <f>F173/83975</f>
        <v>0.13431378386424531</v>
      </c>
      <c r="H173" s="71">
        <v>7666</v>
      </c>
      <c r="I173" s="41">
        <f>H173/62775</f>
        <v>0.12211867781760255</v>
      </c>
      <c r="J173" s="37">
        <f>IF(D173=0, "-", IF((B173-D173)/D173&lt;10, (B173-D173)/D173, "&gt;999%"))</f>
        <v>0.72387096774193549</v>
      </c>
      <c r="K173" s="38">
        <f>IF(H173=0, "-", IF((F173-H173)/H173&lt;10, (F173-H173)/H173, "&gt;999%"))</f>
        <v>0.47130185233498567</v>
      </c>
    </row>
    <row r="174" spans="1:11" x14ac:dyDescent="0.2">
      <c r="B174" s="83"/>
      <c r="D174" s="83"/>
      <c r="F174" s="83"/>
      <c r="H174" s="83"/>
    </row>
    <row r="175" spans="1:11" ht="15.75" x14ac:dyDescent="0.25">
      <c r="A175" s="164" t="s">
        <v>124</v>
      </c>
      <c r="B175" s="196" t="s">
        <v>1</v>
      </c>
      <c r="C175" s="200"/>
      <c r="D175" s="200"/>
      <c r="E175" s="197"/>
      <c r="F175" s="196" t="s">
        <v>14</v>
      </c>
      <c r="G175" s="200"/>
      <c r="H175" s="200"/>
      <c r="I175" s="197"/>
      <c r="J175" s="196" t="s">
        <v>15</v>
      </c>
      <c r="K175" s="197"/>
    </row>
    <row r="176" spans="1:11" x14ac:dyDescent="0.2">
      <c r="A176" s="22"/>
      <c r="B176" s="196">
        <f>VALUE(RIGHT($B$2, 4))</f>
        <v>2021</v>
      </c>
      <c r="C176" s="197"/>
      <c r="D176" s="196">
        <f>B176-1</f>
        <v>2020</v>
      </c>
      <c r="E176" s="204"/>
      <c r="F176" s="196">
        <f>B176</f>
        <v>2021</v>
      </c>
      <c r="G176" s="204"/>
      <c r="H176" s="196">
        <f>D176</f>
        <v>2020</v>
      </c>
      <c r="I176" s="204"/>
      <c r="J176" s="140" t="s">
        <v>4</v>
      </c>
      <c r="K176" s="141" t="s">
        <v>2</v>
      </c>
    </row>
    <row r="177" spans="1:11" x14ac:dyDescent="0.2">
      <c r="A177" s="163" t="s">
        <v>157</v>
      </c>
      <c r="B177" s="61" t="s">
        <v>12</v>
      </c>
      <c r="C177" s="62" t="s">
        <v>13</v>
      </c>
      <c r="D177" s="61" t="s">
        <v>12</v>
      </c>
      <c r="E177" s="63" t="s">
        <v>13</v>
      </c>
      <c r="F177" s="62" t="s">
        <v>12</v>
      </c>
      <c r="G177" s="62" t="s">
        <v>13</v>
      </c>
      <c r="H177" s="61" t="s">
        <v>12</v>
      </c>
      <c r="I177" s="63" t="s">
        <v>13</v>
      </c>
      <c r="J177" s="61"/>
      <c r="K177" s="63"/>
    </row>
    <row r="178" spans="1:11" x14ac:dyDescent="0.2">
      <c r="A178" s="7" t="s">
        <v>474</v>
      </c>
      <c r="B178" s="65">
        <v>108</v>
      </c>
      <c r="C178" s="34">
        <f>IF(B181=0, "-", B178/B181)</f>
        <v>0.75524475524475521</v>
      </c>
      <c r="D178" s="65">
        <v>19</v>
      </c>
      <c r="E178" s="9">
        <f>IF(D181=0, "-", D178/D181)</f>
        <v>9.5959595959595953E-2</v>
      </c>
      <c r="F178" s="81">
        <v>457</v>
      </c>
      <c r="G178" s="34">
        <f>IF(F181=0, "-", F178/F181)</f>
        <v>0.17376425855513308</v>
      </c>
      <c r="H178" s="65">
        <v>265</v>
      </c>
      <c r="I178" s="9">
        <f>IF(H181=0, "-", H178/H181)</f>
        <v>0.14887640449438203</v>
      </c>
      <c r="J178" s="8">
        <f>IF(D178=0, "-", IF((B178-D178)/D178&lt;10, (B178-D178)/D178, "&gt;999%"))</f>
        <v>4.6842105263157894</v>
      </c>
      <c r="K178" s="9">
        <f>IF(H178=0, "-", IF((F178-H178)/H178&lt;10, (F178-H178)/H178, "&gt;999%"))</f>
        <v>0.7245283018867924</v>
      </c>
    </row>
    <row r="179" spans="1:11" x14ac:dyDescent="0.2">
      <c r="A179" s="7" t="s">
        <v>475</v>
      </c>
      <c r="B179" s="65">
        <v>35</v>
      </c>
      <c r="C179" s="34">
        <f>IF(B181=0, "-", B179/B181)</f>
        <v>0.24475524475524477</v>
      </c>
      <c r="D179" s="65">
        <v>179</v>
      </c>
      <c r="E179" s="9">
        <f>IF(D181=0, "-", D179/D181)</f>
        <v>0.90404040404040409</v>
      </c>
      <c r="F179" s="81">
        <v>2173</v>
      </c>
      <c r="G179" s="34">
        <f>IF(F181=0, "-", F179/F181)</f>
        <v>0.82623574144486689</v>
      </c>
      <c r="H179" s="65">
        <v>1515</v>
      </c>
      <c r="I179" s="9">
        <f>IF(H181=0, "-", H179/H181)</f>
        <v>0.851123595505618</v>
      </c>
      <c r="J179" s="8">
        <f>IF(D179=0, "-", IF((B179-D179)/D179&lt;10, (B179-D179)/D179, "&gt;999%"))</f>
        <v>-0.8044692737430168</v>
      </c>
      <c r="K179" s="9">
        <f>IF(H179=0, "-", IF((F179-H179)/H179&lt;10, (F179-H179)/H179, "&gt;999%"))</f>
        <v>0.43432343234323434</v>
      </c>
    </row>
    <row r="180" spans="1:11" x14ac:dyDescent="0.2">
      <c r="A180" s="2"/>
      <c r="B180" s="68"/>
      <c r="C180" s="33"/>
      <c r="D180" s="68"/>
      <c r="E180" s="6"/>
      <c r="F180" s="82"/>
      <c r="G180" s="33"/>
      <c r="H180" s="68"/>
      <c r="I180" s="6"/>
      <c r="J180" s="5"/>
      <c r="K180" s="6"/>
    </row>
    <row r="181" spans="1:11" s="43" customFormat="1" x14ac:dyDescent="0.2">
      <c r="A181" s="162" t="s">
        <v>609</v>
      </c>
      <c r="B181" s="71">
        <f>SUM(B178:B180)</f>
        <v>143</v>
      </c>
      <c r="C181" s="40">
        <f>B181/9191</f>
        <v>1.5558698727015558E-2</v>
      </c>
      <c r="D181" s="71">
        <f>SUM(D178:D180)</f>
        <v>198</v>
      </c>
      <c r="E181" s="41">
        <f>D181/7882</f>
        <v>2.5120527784826187E-2</v>
      </c>
      <c r="F181" s="77">
        <f>SUM(F178:F180)</f>
        <v>2630</v>
      </c>
      <c r="G181" s="42">
        <f>F181/83975</f>
        <v>3.1318844894313781E-2</v>
      </c>
      <c r="H181" s="71">
        <f>SUM(H178:H180)</f>
        <v>1780</v>
      </c>
      <c r="I181" s="41">
        <f>H181/62775</f>
        <v>2.8355236957387495E-2</v>
      </c>
      <c r="J181" s="37">
        <f>IF(D181=0, "-", IF((B181-D181)/D181&lt;10, (B181-D181)/D181, "&gt;999%"))</f>
        <v>-0.27777777777777779</v>
      </c>
      <c r="K181" s="38">
        <f>IF(H181=0, "-", IF((F181-H181)/H181&lt;10, (F181-H181)/H181, "&gt;999%"))</f>
        <v>0.47752808988764045</v>
      </c>
    </row>
    <row r="182" spans="1:11" x14ac:dyDescent="0.2">
      <c r="B182" s="83"/>
      <c r="D182" s="83"/>
      <c r="F182" s="83"/>
      <c r="H182" s="83"/>
    </row>
    <row r="183" spans="1:11" x14ac:dyDescent="0.2">
      <c r="A183" s="163" t="s">
        <v>158</v>
      </c>
      <c r="B183" s="61" t="s">
        <v>12</v>
      </c>
      <c r="C183" s="62" t="s">
        <v>13</v>
      </c>
      <c r="D183" s="61" t="s">
        <v>12</v>
      </c>
      <c r="E183" s="63" t="s">
        <v>13</v>
      </c>
      <c r="F183" s="62" t="s">
        <v>12</v>
      </c>
      <c r="G183" s="62" t="s">
        <v>13</v>
      </c>
      <c r="H183" s="61" t="s">
        <v>12</v>
      </c>
      <c r="I183" s="63" t="s">
        <v>13</v>
      </c>
      <c r="J183" s="61"/>
      <c r="K183" s="63"/>
    </row>
    <row r="184" spans="1:11" x14ac:dyDescent="0.2">
      <c r="A184" s="7" t="s">
        <v>476</v>
      </c>
      <c r="B184" s="65">
        <v>2</v>
      </c>
      <c r="C184" s="34">
        <f>IF(B196=0, "-", B184/B196)</f>
        <v>7.1428571428571425E-2</v>
      </c>
      <c r="D184" s="65">
        <v>0</v>
      </c>
      <c r="E184" s="9">
        <f>IF(D196=0, "-", D184/D196)</f>
        <v>0</v>
      </c>
      <c r="F184" s="81">
        <v>4</v>
      </c>
      <c r="G184" s="34">
        <f>IF(F196=0, "-", F184/F196)</f>
        <v>2.1052631578947368E-2</v>
      </c>
      <c r="H184" s="65">
        <v>0</v>
      </c>
      <c r="I184" s="9">
        <f>IF(H196=0, "-", H184/H196)</f>
        <v>0</v>
      </c>
      <c r="J184" s="8" t="str">
        <f t="shared" ref="J184:J194" si="14">IF(D184=0, "-", IF((B184-D184)/D184&lt;10, (B184-D184)/D184, "&gt;999%"))</f>
        <v>-</v>
      </c>
      <c r="K184" s="9" t="str">
        <f t="shared" ref="K184:K194" si="15">IF(H184=0, "-", IF((F184-H184)/H184&lt;10, (F184-H184)/H184, "&gt;999%"))</f>
        <v>-</v>
      </c>
    </row>
    <row r="185" spans="1:11" x14ac:dyDescent="0.2">
      <c r="A185" s="7" t="s">
        <v>477</v>
      </c>
      <c r="B185" s="65">
        <v>2</v>
      </c>
      <c r="C185" s="34">
        <f>IF(B196=0, "-", B185/B196)</f>
        <v>7.1428571428571425E-2</v>
      </c>
      <c r="D185" s="65">
        <v>8</v>
      </c>
      <c r="E185" s="9">
        <f>IF(D196=0, "-", D185/D196)</f>
        <v>0.2857142857142857</v>
      </c>
      <c r="F185" s="81">
        <v>20</v>
      </c>
      <c r="G185" s="34">
        <f>IF(F196=0, "-", F185/F196)</f>
        <v>0.10526315789473684</v>
      </c>
      <c r="H185" s="65">
        <v>16</v>
      </c>
      <c r="I185" s="9">
        <f>IF(H196=0, "-", H185/H196)</f>
        <v>9.8765432098765427E-2</v>
      </c>
      <c r="J185" s="8">
        <f t="shared" si="14"/>
        <v>-0.75</v>
      </c>
      <c r="K185" s="9">
        <f t="shared" si="15"/>
        <v>0.25</v>
      </c>
    </row>
    <row r="186" spans="1:11" x14ac:dyDescent="0.2">
      <c r="A186" s="7" t="s">
        <v>478</v>
      </c>
      <c r="B186" s="65">
        <v>1</v>
      </c>
      <c r="C186" s="34">
        <f>IF(B196=0, "-", B186/B196)</f>
        <v>3.5714285714285712E-2</v>
      </c>
      <c r="D186" s="65">
        <v>0</v>
      </c>
      <c r="E186" s="9">
        <f>IF(D196=0, "-", D186/D196)</f>
        <v>0</v>
      </c>
      <c r="F186" s="81">
        <v>10</v>
      </c>
      <c r="G186" s="34">
        <f>IF(F196=0, "-", F186/F196)</f>
        <v>5.2631578947368418E-2</v>
      </c>
      <c r="H186" s="65">
        <v>4</v>
      </c>
      <c r="I186" s="9">
        <f>IF(H196=0, "-", H186/H196)</f>
        <v>2.4691358024691357E-2</v>
      </c>
      <c r="J186" s="8" t="str">
        <f t="shared" si="14"/>
        <v>-</v>
      </c>
      <c r="K186" s="9">
        <f t="shared" si="15"/>
        <v>1.5</v>
      </c>
    </row>
    <row r="187" spans="1:11" x14ac:dyDescent="0.2">
      <c r="A187" s="7" t="s">
        <v>479</v>
      </c>
      <c r="B187" s="65">
        <v>3</v>
      </c>
      <c r="C187" s="34">
        <f>IF(B196=0, "-", B187/B196)</f>
        <v>0.10714285714285714</v>
      </c>
      <c r="D187" s="65">
        <v>6</v>
      </c>
      <c r="E187" s="9">
        <f>IF(D196=0, "-", D187/D196)</f>
        <v>0.21428571428571427</v>
      </c>
      <c r="F187" s="81">
        <v>21</v>
      </c>
      <c r="G187" s="34">
        <f>IF(F196=0, "-", F187/F196)</f>
        <v>0.11052631578947368</v>
      </c>
      <c r="H187" s="65">
        <v>27</v>
      </c>
      <c r="I187" s="9">
        <f>IF(H196=0, "-", H187/H196)</f>
        <v>0.16666666666666666</v>
      </c>
      <c r="J187" s="8">
        <f t="shared" si="14"/>
        <v>-0.5</v>
      </c>
      <c r="K187" s="9">
        <f t="shared" si="15"/>
        <v>-0.22222222222222221</v>
      </c>
    </row>
    <row r="188" spans="1:11" x14ac:dyDescent="0.2">
      <c r="A188" s="7" t="s">
        <v>480</v>
      </c>
      <c r="B188" s="65">
        <v>1</v>
      </c>
      <c r="C188" s="34">
        <f>IF(B196=0, "-", B188/B196)</f>
        <v>3.5714285714285712E-2</v>
      </c>
      <c r="D188" s="65">
        <v>1</v>
      </c>
      <c r="E188" s="9">
        <f>IF(D196=0, "-", D188/D196)</f>
        <v>3.5714285714285712E-2</v>
      </c>
      <c r="F188" s="81">
        <v>7</v>
      </c>
      <c r="G188" s="34">
        <f>IF(F196=0, "-", F188/F196)</f>
        <v>3.6842105263157891E-2</v>
      </c>
      <c r="H188" s="65">
        <v>3</v>
      </c>
      <c r="I188" s="9">
        <f>IF(H196=0, "-", H188/H196)</f>
        <v>1.8518518518518517E-2</v>
      </c>
      <c r="J188" s="8">
        <f t="shared" si="14"/>
        <v>0</v>
      </c>
      <c r="K188" s="9">
        <f t="shared" si="15"/>
        <v>1.3333333333333333</v>
      </c>
    </row>
    <row r="189" spans="1:11" x14ac:dyDescent="0.2">
      <c r="A189" s="7" t="s">
        <v>481</v>
      </c>
      <c r="B189" s="65">
        <v>9</v>
      </c>
      <c r="C189" s="34">
        <f>IF(B196=0, "-", B189/B196)</f>
        <v>0.32142857142857145</v>
      </c>
      <c r="D189" s="65">
        <v>4</v>
      </c>
      <c r="E189" s="9">
        <f>IF(D196=0, "-", D189/D196)</f>
        <v>0.14285714285714285</v>
      </c>
      <c r="F189" s="81">
        <v>35</v>
      </c>
      <c r="G189" s="34">
        <f>IF(F196=0, "-", F189/F196)</f>
        <v>0.18421052631578946</v>
      </c>
      <c r="H189" s="65">
        <v>50</v>
      </c>
      <c r="I189" s="9">
        <f>IF(H196=0, "-", H189/H196)</f>
        <v>0.30864197530864196</v>
      </c>
      <c r="J189" s="8">
        <f t="shared" si="14"/>
        <v>1.25</v>
      </c>
      <c r="K189" s="9">
        <f t="shared" si="15"/>
        <v>-0.3</v>
      </c>
    </row>
    <row r="190" spans="1:11" x14ac:dyDescent="0.2">
      <c r="A190" s="7" t="s">
        <v>482</v>
      </c>
      <c r="B190" s="65">
        <v>0</v>
      </c>
      <c r="C190" s="34">
        <f>IF(B196=0, "-", B190/B196)</f>
        <v>0</v>
      </c>
      <c r="D190" s="65">
        <v>1</v>
      </c>
      <c r="E190" s="9">
        <f>IF(D196=0, "-", D190/D196)</f>
        <v>3.5714285714285712E-2</v>
      </c>
      <c r="F190" s="81">
        <v>9</v>
      </c>
      <c r="G190" s="34">
        <f>IF(F196=0, "-", F190/F196)</f>
        <v>4.736842105263158E-2</v>
      </c>
      <c r="H190" s="65">
        <v>9</v>
      </c>
      <c r="I190" s="9">
        <f>IF(H196=0, "-", H190/H196)</f>
        <v>5.5555555555555552E-2</v>
      </c>
      <c r="J190" s="8">
        <f t="shared" si="14"/>
        <v>-1</v>
      </c>
      <c r="K190" s="9">
        <f t="shared" si="15"/>
        <v>0</v>
      </c>
    </row>
    <row r="191" spans="1:11" x14ac:dyDescent="0.2">
      <c r="A191" s="7" t="s">
        <v>483</v>
      </c>
      <c r="B191" s="65">
        <v>2</v>
      </c>
      <c r="C191" s="34">
        <f>IF(B196=0, "-", B191/B196)</f>
        <v>7.1428571428571425E-2</v>
      </c>
      <c r="D191" s="65">
        <v>2</v>
      </c>
      <c r="E191" s="9">
        <f>IF(D196=0, "-", D191/D196)</f>
        <v>7.1428571428571425E-2</v>
      </c>
      <c r="F191" s="81">
        <v>22</v>
      </c>
      <c r="G191" s="34">
        <f>IF(F196=0, "-", F191/F196)</f>
        <v>0.11578947368421053</v>
      </c>
      <c r="H191" s="65">
        <v>18</v>
      </c>
      <c r="I191" s="9">
        <f>IF(H196=0, "-", H191/H196)</f>
        <v>0.1111111111111111</v>
      </c>
      <c r="J191" s="8">
        <f t="shared" si="14"/>
        <v>0</v>
      </c>
      <c r="K191" s="9">
        <f t="shared" si="15"/>
        <v>0.22222222222222221</v>
      </c>
    </row>
    <row r="192" spans="1:11" x14ac:dyDescent="0.2">
      <c r="A192" s="7" t="s">
        <v>484</v>
      </c>
      <c r="B192" s="65">
        <v>5</v>
      </c>
      <c r="C192" s="34">
        <f>IF(B196=0, "-", B192/B196)</f>
        <v>0.17857142857142858</v>
      </c>
      <c r="D192" s="65">
        <v>3</v>
      </c>
      <c r="E192" s="9">
        <f>IF(D196=0, "-", D192/D196)</f>
        <v>0.10714285714285714</v>
      </c>
      <c r="F192" s="81">
        <v>26</v>
      </c>
      <c r="G192" s="34">
        <f>IF(F196=0, "-", F192/F196)</f>
        <v>0.1368421052631579</v>
      </c>
      <c r="H192" s="65">
        <v>9</v>
      </c>
      <c r="I192" s="9">
        <f>IF(H196=0, "-", H192/H196)</f>
        <v>5.5555555555555552E-2</v>
      </c>
      <c r="J192" s="8">
        <f t="shared" si="14"/>
        <v>0.66666666666666663</v>
      </c>
      <c r="K192" s="9">
        <f t="shared" si="15"/>
        <v>1.8888888888888888</v>
      </c>
    </row>
    <row r="193" spans="1:11" x14ac:dyDescent="0.2">
      <c r="A193" s="7" t="s">
        <v>485</v>
      </c>
      <c r="B193" s="65">
        <v>3</v>
      </c>
      <c r="C193" s="34">
        <f>IF(B196=0, "-", B193/B196)</f>
        <v>0.10714285714285714</v>
      </c>
      <c r="D193" s="65">
        <v>3</v>
      </c>
      <c r="E193" s="9">
        <f>IF(D196=0, "-", D193/D196)</f>
        <v>0.10714285714285714</v>
      </c>
      <c r="F193" s="81">
        <v>35</v>
      </c>
      <c r="G193" s="34">
        <f>IF(F196=0, "-", F193/F196)</f>
        <v>0.18421052631578946</v>
      </c>
      <c r="H193" s="65">
        <v>24</v>
      </c>
      <c r="I193" s="9">
        <f>IF(H196=0, "-", H193/H196)</f>
        <v>0.14814814814814814</v>
      </c>
      <c r="J193" s="8">
        <f t="shared" si="14"/>
        <v>0</v>
      </c>
      <c r="K193" s="9">
        <f t="shared" si="15"/>
        <v>0.45833333333333331</v>
      </c>
    </row>
    <row r="194" spans="1:11" x14ac:dyDescent="0.2">
      <c r="A194" s="7" t="s">
        <v>486</v>
      </c>
      <c r="B194" s="65">
        <v>0</v>
      </c>
      <c r="C194" s="34">
        <f>IF(B196=0, "-", B194/B196)</f>
        <v>0</v>
      </c>
      <c r="D194" s="65">
        <v>0</v>
      </c>
      <c r="E194" s="9">
        <f>IF(D196=0, "-", D194/D196)</f>
        <v>0</v>
      </c>
      <c r="F194" s="81">
        <v>1</v>
      </c>
      <c r="G194" s="34">
        <f>IF(F196=0, "-", F194/F196)</f>
        <v>5.263157894736842E-3</v>
      </c>
      <c r="H194" s="65">
        <v>2</v>
      </c>
      <c r="I194" s="9">
        <f>IF(H196=0, "-", H194/H196)</f>
        <v>1.2345679012345678E-2</v>
      </c>
      <c r="J194" s="8" t="str">
        <f t="shared" si="14"/>
        <v>-</v>
      </c>
      <c r="K194" s="9">
        <f t="shared" si="15"/>
        <v>-0.5</v>
      </c>
    </row>
    <row r="195" spans="1:11" x14ac:dyDescent="0.2">
      <c r="A195" s="2"/>
      <c r="B195" s="68"/>
      <c r="C195" s="33"/>
      <c r="D195" s="68"/>
      <c r="E195" s="6"/>
      <c r="F195" s="82"/>
      <c r="G195" s="33"/>
      <c r="H195" s="68"/>
      <c r="I195" s="6"/>
      <c r="J195" s="5"/>
      <c r="K195" s="6"/>
    </row>
    <row r="196" spans="1:11" s="43" customFormat="1" x14ac:dyDescent="0.2">
      <c r="A196" s="162" t="s">
        <v>608</v>
      </c>
      <c r="B196" s="71">
        <f>SUM(B184:B195)</f>
        <v>28</v>
      </c>
      <c r="C196" s="40">
        <f>B196/9191</f>
        <v>3.0464584920030465E-3</v>
      </c>
      <c r="D196" s="71">
        <f>SUM(D184:D195)</f>
        <v>28</v>
      </c>
      <c r="E196" s="41">
        <f>D196/7882</f>
        <v>3.552397868561279E-3</v>
      </c>
      <c r="F196" s="77">
        <f>SUM(F184:F195)</f>
        <v>190</v>
      </c>
      <c r="G196" s="42">
        <f>F196/83975</f>
        <v>2.2625781482584102E-3</v>
      </c>
      <c r="H196" s="71">
        <f>SUM(H184:H195)</f>
        <v>162</v>
      </c>
      <c r="I196" s="41">
        <f>H196/62775</f>
        <v>2.5806451612903226E-3</v>
      </c>
      <c r="J196" s="37">
        <f>IF(D196=0, "-", IF((B196-D196)/D196&lt;10, (B196-D196)/D196, "&gt;999%"))</f>
        <v>0</v>
      </c>
      <c r="K196" s="38">
        <f>IF(H196=0, "-", IF((F196-H196)/H196&lt;10, (F196-H196)/H196, "&gt;999%"))</f>
        <v>0.1728395061728395</v>
      </c>
    </row>
    <row r="197" spans="1:11" x14ac:dyDescent="0.2">
      <c r="B197" s="83"/>
      <c r="D197" s="83"/>
      <c r="F197" s="83"/>
      <c r="H197" s="83"/>
    </row>
    <row r="198" spans="1:11" s="43" customFormat="1" x14ac:dyDescent="0.2">
      <c r="A198" s="162" t="s">
        <v>607</v>
      </c>
      <c r="B198" s="71">
        <v>171</v>
      </c>
      <c r="C198" s="40">
        <f>B198/9191</f>
        <v>1.8605157219018606E-2</v>
      </c>
      <c r="D198" s="71">
        <v>226</v>
      </c>
      <c r="E198" s="41">
        <f>D198/7882</f>
        <v>2.8672925653387464E-2</v>
      </c>
      <c r="F198" s="77">
        <v>2820</v>
      </c>
      <c r="G198" s="42">
        <f>F198/83975</f>
        <v>3.3581423042572195E-2</v>
      </c>
      <c r="H198" s="71">
        <v>1942</v>
      </c>
      <c r="I198" s="41">
        <f>H198/62775</f>
        <v>3.0935882118677819E-2</v>
      </c>
      <c r="J198" s="37">
        <f>IF(D198=0, "-", IF((B198-D198)/D198&lt;10, (B198-D198)/D198, "&gt;999%"))</f>
        <v>-0.24336283185840707</v>
      </c>
      <c r="K198" s="38">
        <f>IF(H198=0, "-", IF((F198-H198)/H198&lt;10, (F198-H198)/H198, "&gt;999%"))</f>
        <v>0.45211122554067973</v>
      </c>
    </row>
    <row r="199" spans="1:11" x14ac:dyDescent="0.2">
      <c r="B199" s="83"/>
      <c r="D199" s="83"/>
      <c r="F199" s="83"/>
      <c r="H199" s="83"/>
    </row>
    <row r="200" spans="1:11" x14ac:dyDescent="0.2">
      <c r="A200" s="27" t="s">
        <v>605</v>
      </c>
      <c r="B200" s="71">
        <f>B204-B202</f>
        <v>4144</v>
      </c>
      <c r="C200" s="40">
        <f>B200/9191</f>
        <v>0.45087585681645087</v>
      </c>
      <c r="D200" s="71">
        <f>D204-D202</f>
        <v>3235</v>
      </c>
      <c r="E200" s="41">
        <f>D200/7882</f>
        <v>0.41042882517127632</v>
      </c>
      <c r="F200" s="77">
        <f>F204-F202</f>
        <v>38702</v>
      </c>
      <c r="G200" s="42">
        <f>F200/83975</f>
        <v>0.46087526049419469</v>
      </c>
      <c r="H200" s="71">
        <f>H204-H202</f>
        <v>27645</v>
      </c>
      <c r="I200" s="41">
        <f>H200/62775</f>
        <v>0.44038231780167264</v>
      </c>
      <c r="J200" s="37">
        <f>IF(D200=0, "-", IF((B200-D200)/D200&lt;10, (B200-D200)/D200, "&gt;999%"))</f>
        <v>0.28098918083462132</v>
      </c>
      <c r="K200" s="38">
        <f>IF(H200=0, "-", IF((F200-H200)/H200&lt;10, (F200-H200)/H200, "&gt;999%"))</f>
        <v>0.39996382709350697</v>
      </c>
    </row>
    <row r="201" spans="1:11" x14ac:dyDescent="0.2">
      <c r="A201" s="27"/>
      <c r="B201" s="71"/>
      <c r="C201" s="40"/>
      <c r="D201" s="71"/>
      <c r="E201" s="41"/>
      <c r="F201" s="77"/>
      <c r="G201" s="42"/>
      <c r="H201" s="71"/>
      <c r="I201" s="41"/>
      <c r="J201" s="37"/>
      <c r="K201" s="38"/>
    </row>
    <row r="202" spans="1:11" x14ac:dyDescent="0.2">
      <c r="A202" s="27" t="s">
        <v>606</v>
      </c>
      <c r="B202" s="71">
        <v>411</v>
      </c>
      <c r="C202" s="40">
        <f>B202/9191</f>
        <v>4.4717658579044715E-2</v>
      </c>
      <c r="D202" s="71">
        <v>414</v>
      </c>
      <c r="E202" s="41">
        <f>D202/7882</f>
        <v>5.2524739913727483E-2</v>
      </c>
      <c r="F202" s="77">
        <v>3870</v>
      </c>
      <c r="G202" s="42">
        <f>F202/83975</f>
        <v>4.6085144388210778E-2</v>
      </c>
      <c r="H202" s="71">
        <v>2959</v>
      </c>
      <c r="I202" s="41">
        <f>H202/62775</f>
        <v>4.7136598964555951E-2</v>
      </c>
      <c r="J202" s="37">
        <f>IF(D202=0, "-", IF((B202-D202)/D202&lt;10, (B202-D202)/D202, "&gt;999%"))</f>
        <v>-7.246376811594203E-3</v>
      </c>
      <c r="K202" s="38">
        <f>IF(H202=0, "-", IF((F202-H202)/H202&lt;10, (F202-H202)/H202, "&gt;999%"))</f>
        <v>0.30787428185197702</v>
      </c>
    </row>
    <row r="203" spans="1:11" x14ac:dyDescent="0.2">
      <c r="A203" s="27"/>
      <c r="B203" s="71"/>
      <c r="C203" s="40"/>
      <c r="D203" s="71"/>
      <c r="E203" s="41"/>
      <c r="F203" s="77"/>
      <c r="G203" s="42"/>
      <c r="H203" s="71"/>
      <c r="I203" s="41"/>
      <c r="J203" s="37"/>
      <c r="K203" s="38"/>
    </row>
    <row r="204" spans="1:11" x14ac:dyDescent="0.2">
      <c r="A204" s="27" t="s">
        <v>604</v>
      </c>
      <c r="B204" s="71">
        <v>4555</v>
      </c>
      <c r="C204" s="40">
        <f>B204/9191</f>
        <v>0.49559351539549562</v>
      </c>
      <c r="D204" s="71">
        <v>3649</v>
      </c>
      <c r="E204" s="41">
        <f>D204/7882</f>
        <v>0.46295356508500379</v>
      </c>
      <c r="F204" s="77">
        <v>42572</v>
      </c>
      <c r="G204" s="42">
        <f>F204/83975</f>
        <v>0.50696040488240546</v>
      </c>
      <c r="H204" s="71">
        <v>30604</v>
      </c>
      <c r="I204" s="41">
        <f>H204/62775</f>
        <v>0.4875189167662286</v>
      </c>
      <c r="J204" s="37">
        <f>IF(D204=0, "-", IF((B204-D204)/D204&lt;10, (B204-D204)/D204, "&gt;999%"))</f>
        <v>0.24828720197314333</v>
      </c>
      <c r="K204" s="38">
        <f>IF(H204=0, "-", IF((F204-H204)/H204&lt;10, (F204-H204)/H204, "&gt;999%"))</f>
        <v>0.39105999215788784</v>
      </c>
    </row>
  </sheetData>
  <mergeCells count="37">
    <mergeCell ref="B1:K1"/>
    <mergeCell ref="B2:K2"/>
    <mergeCell ref="B175:E175"/>
    <mergeCell ref="F175:I175"/>
    <mergeCell ref="J175:K175"/>
    <mergeCell ref="B176:C176"/>
    <mergeCell ref="D176:E176"/>
    <mergeCell ref="F176:G176"/>
    <mergeCell ref="H176:I176"/>
    <mergeCell ref="B120:E120"/>
    <mergeCell ref="F120:I120"/>
    <mergeCell ref="J120:K120"/>
    <mergeCell ref="B121:C121"/>
    <mergeCell ref="D121:E121"/>
    <mergeCell ref="F121:G121"/>
    <mergeCell ref="H121:I121"/>
    <mergeCell ref="B73:E73"/>
    <mergeCell ref="F73:I73"/>
    <mergeCell ref="J73:K73"/>
    <mergeCell ref="B74:C74"/>
    <mergeCell ref="D74:E74"/>
    <mergeCell ref="F74:G74"/>
    <mergeCell ref="H74:I74"/>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4" max="16383" man="1"/>
    <brk id="118" max="16383" man="1"/>
    <brk id="174" max="16383" man="1"/>
    <brk id="20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IF(B48=0, "-", B7/B48)</f>
        <v>8.7815587266739845E-4</v>
      </c>
      <c r="D7" s="65">
        <v>13</v>
      </c>
      <c r="E7" s="21">
        <f>IF(D48=0, "-", D7/D48)</f>
        <v>3.5626198958618798E-3</v>
      </c>
      <c r="F7" s="81">
        <v>13</v>
      </c>
      <c r="G7" s="39">
        <f>IF(F48=0, "-", F7/F48)</f>
        <v>3.0536502865733344E-4</v>
      </c>
      <c r="H7" s="65">
        <v>41</v>
      </c>
      <c r="I7" s="21">
        <f>IF(H48=0, "-", H7/H48)</f>
        <v>1.339694157626454E-3</v>
      </c>
      <c r="J7" s="20">
        <f t="shared" ref="J7:J46" si="0">IF(D7=0, "-", IF((B7-D7)/D7&lt;10, (B7-D7)/D7, "&gt;999%"))</f>
        <v>-0.69230769230769229</v>
      </c>
      <c r="K7" s="21">
        <f t="shared" ref="K7:K46" si="1">IF(H7=0, "-", IF((F7-H7)/H7&lt;10, (F7-H7)/H7, "&gt;999%"))</f>
        <v>-0.68292682926829273</v>
      </c>
    </row>
    <row r="8" spans="1:11" x14ac:dyDescent="0.2">
      <c r="A8" s="7" t="s">
        <v>33</v>
      </c>
      <c r="B8" s="65">
        <v>2</v>
      </c>
      <c r="C8" s="39">
        <f>IF(B48=0, "-", B8/B48)</f>
        <v>4.3907793633369923E-4</v>
      </c>
      <c r="D8" s="65">
        <v>0</v>
      </c>
      <c r="E8" s="21">
        <f>IF(D48=0, "-", D8/D48)</f>
        <v>0</v>
      </c>
      <c r="F8" s="81">
        <v>4</v>
      </c>
      <c r="G8" s="39">
        <f>IF(F48=0, "-", F8/F48)</f>
        <v>9.3958470356102602E-5</v>
      </c>
      <c r="H8" s="65">
        <v>0</v>
      </c>
      <c r="I8" s="21">
        <f>IF(H48=0, "-", H8/H48)</f>
        <v>0</v>
      </c>
      <c r="J8" s="20" t="str">
        <f t="shared" si="0"/>
        <v>-</v>
      </c>
      <c r="K8" s="21" t="str">
        <f t="shared" si="1"/>
        <v>-</v>
      </c>
    </row>
    <row r="9" spans="1:11" x14ac:dyDescent="0.2">
      <c r="A9" s="7" t="s">
        <v>34</v>
      </c>
      <c r="B9" s="65">
        <v>69</v>
      </c>
      <c r="C9" s="39">
        <f>IF(B48=0, "-", B9/B48)</f>
        <v>1.5148188803512623E-2</v>
      </c>
      <c r="D9" s="65">
        <v>81</v>
      </c>
      <c r="E9" s="21">
        <f>IF(D48=0, "-", D9/D48)</f>
        <v>2.2197862428062484E-2</v>
      </c>
      <c r="F9" s="81">
        <v>726</v>
      </c>
      <c r="G9" s="39">
        <f>IF(F48=0, "-", F9/F48)</f>
        <v>1.7053462369632622E-2</v>
      </c>
      <c r="H9" s="65">
        <v>507</v>
      </c>
      <c r="I9" s="21">
        <f>IF(H48=0, "-", H9/H48)</f>
        <v>1.6566461900405175E-2</v>
      </c>
      <c r="J9" s="20">
        <f t="shared" si="0"/>
        <v>-0.14814814814814814</v>
      </c>
      <c r="K9" s="21">
        <f t="shared" si="1"/>
        <v>0.43195266272189348</v>
      </c>
    </row>
    <row r="10" spans="1:11" x14ac:dyDescent="0.2">
      <c r="A10" s="7" t="s">
        <v>35</v>
      </c>
      <c r="B10" s="65">
        <v>1</v>
      </c>
      <c r="C10" s="39">
        <f>IF(B48=0, "-", B10/B48)</f>
        <v>2.1953896816684961E-4</v>
      </c>
      <c r="D10" s="65">
        <v>0</v>
      </c>
      <c r="E10" s="21">
        <f>IF(D48=0, "-", D10/D48)</f>
        <v>0</v>
      </c>
      <c r="F10" s="81">
        <v>10</v>
      </c>
      <c r="G10" s="39">
        <f>IF(F48=0, "-", F10/F48)</f>
        <v>2.348961758902565E-4</v>
      </c>
      <c r="H10" s="65">
        <v>4</v>
      </c>
      <c r="I10" s="21">
        <f>IF(H48=0, "-", H10/H48)</f>
        <v>1.3070186903672723E-4</v>
      </c>
      <c r="J10" s="20" t="str">
        <f t="shared" si="0"/>
        <v>-</v>
      </c>
      <c r="K10" s="21">
        <f t="shared" si="1"/>
        <v>1.5</v>
      </c>
    </row>
    <row r="11" spans="1:11" x14ac:dyDescent="0.2">
      <c r="A11" s="7" t="s">
        <v>36</v>
      </c>
      <c r="B11" s="65">
        <v>70</v>
      </c>
      <c r="C11" s="39">
        <f>IF(B48=0, "-", B11/B48)</f>
        <v>1.5367727771679473E-2</v>
      </c>
      <c r="D11" s="65">
        <v>89</v>
      </c>
      <c r="E11" s="21">
        <f>IF(D48=0, "-", D11/D48)</f>
        <v>2.4390243902439025E-2</v>
      </c>
      <c r="F11" s="81">
        <v>621</v>
      </c>
      <c r="G11" s="39">
        <f>IF(F48=0, "-", F11/F48)</f>
        <v>1.458705252278493E-2</v>
      </c>
      <c r="H11" s="65">
        <v>530</v>
      </c>
      <c r="I11" s="21">
        <f>IF(H48=0, "-", H11/H48)</f>
        <v>1.7317997647366357E-2</v>
      </c>
      <c r="J11" s="20">
        <f t="shared" si="0"/>
        <v>-0.21348314606741572</v>
      </c>
      <c r="K11" s="21">
        <f t="shared" si="1"/>
        <v>0.17169811320754716</v>
      </c>
    </row>
    <row r="12" spans="1:11" x14ac:dyDescent="0.2">
      <c r="A12" s="7" t="s">
        <v>39</v>
      </c>
      <c r="B12" s="65">
        <v>0</v>
      </c>
      <c r="C12" s="39">
        <f>IF(B48=0, "-", B12/B48)</f>
        <v>0</v>
      </c>
      <c r="D12" s="65">
        <v>0</v>
      </c>
      <c r="E12" s="21">
        <f>IF(D48=0, "-", D12/D48)</f>
        <v>0</v>
      </c>
      <c r="F12" s="81">
        <v>3</v>
      </c>
      <c r="G12" s="39">
        <f>IF(F48=0, "-", F12/F48)</f>
        <v>7.0468852767076955E-5</v>
      </c>
      <c r="H12" s="65">
        <v>5</v>
      </c>
      <c r="I12" s="21">
        <f>IF(H48=0, "-", H12/H48)</f>
        <v>1.6337733629590904E-4</v>
      </c>
      <c r="J12" s="20" t="str">
        <f t="shared" si="0"/>
        <v>-</v>
      </c>
      <c r="K12" s="21">
        <f t="shared" si="1"/>
        <v>-0.4</v>
      </c>
    </row>
    <row r="13" spans="1:11" x14ac:dyDescent="0.2">
      <c r="A13" s="7" t="s">
        <v>43</v>
      </c>
      <c r="B13" s="65">
        <v>0</v>
      </c>
      <c r="C13" s="39">
        <f>IF(B48=0, "-", B13/B48)</f>
        <v>0</v>
      </c>
      <c r="D13" s="65">
        <v>2</v>
      </c>
      <c r="E13" s="21">
        <f>IF(D48=0, "-", D13/D48)</f>
        <v>5.4809536859413543E-4</v>
      </c>
      <c r="F13" s="81">
        <v>0</v>
      </c>
      <c r="G13" s="39">
        <f>IF(F48=0, "-", F13/F48)</f>
        <v>0</v>
      </c>
      <c r="H13" s="65">
        <v>6</v>
      </c>
      <c r="I13" s="21">
        <f>IF(H48=0, "-", H13/H48)</f>
        <v>1.9605280355509085E-4</v>
      </c>
      <c r="J13" s="20">
        <f t="shared" si="0"/>
        <v>-1</v>
      </c>
      <c r="K13" s="21">
        <f t="shared" si="1"/>
        <v>-1</v>
      </c>
    </row>
    <row r="14" spans="1:11" x14ac:dyDescent="0.2">
      <c r="A14" s="7" t="s">
        <v>45</v>
      </c>
      <c r="B14" s="65">
        <v>181</v>
      </c>
      <c r="C14" s="39">
        <f>IF(B48=0, "-", B14/B48)</f>
        <v>3.973655323819978E-2</v>
      </c>
      <c r="D14" s="65">
        <v>96</v>
      </c>
      <c r="E14" s="21">
        <f>IF(D48=0, "-", D14/D48)</f>
        <v>2.6308577692518497E-2</v>
      </c>
      <c r="F14" s="81">
        <v>1205</v>
      </c>
      <c r="G14" s="39">
        <f>IF(F48=0, "-", F14/F48)</f>
        <v>2.830498919477591E-2</v>
      </c>
      <c r="H14" s="65">
        <v>638</v>
      </c>
      <c r="I14" s="21">
        <f>IF(H48=0, "-", H14/H48)</f>
        <v>2.0846948111357993E-2</v>
      </c>
      <c r="J14" s="20">
        <f t="shared" si="0"/>
        <v>0.88541666666666663</v>
      </c>
      <c r="K14" s="21">
        <f t="shared" si="1"/>
        <v>0.88871473354231978</v>
      </c>
    </row>
    <row r="15" spans="1:11" x14ac:dyDescent="0.2">
      <c r="A15" s="7" t="s">
        <v>48</v>
      </c>
      <c r="B15" s="65">
        <v>2</v>
      </c>
      <c r="C15" s="39">
        <f>IF(B48=0, "-", B15/B48)</f>
        <v>4.3907793633369923E-4</v>
      </c>
      <c r="D15" s="65">
        <v>0</v>
      </c>
      <c r="E15" s="21">
        <f>IF(D48=0, "-", D15/D48)</f>
        <v>0</v>
      </c>
      <c r="F15" s="81">
        <v>24</v>
      </c>
      <c r="G15" s="39">
        <f>IF(F48=0, "-", F15/F48)</f>
        <v>5.6375082213661564E-4</v>
      </c>
      <c r="H15" s="65">
        <v>0</v>
      </c>
      <c r="I15" s="21">
        <f>IF(H48=0, "-", H15/H48)</f>
        <v>0</v>
      </c>
      <c r="J15" s="20" t="str">
        <f t="shared" si="0"/>
        <v>-</v>
      </c>
      <c r="K15" s="21" t="str">
        <f t="shared" si="1"/>
        <v>-</v>
      </c>
    </row>
    <row r="16" spans="1:11" x14ac:dyDescent="0.2">
      <c r="A16" s="7" t="s">
        <v>49</v>
      </c>
      <c r="B16" s="65">
        <v>113</v>
      </c>
      <c r="C16" s="39">
        <f>IF(B48=0, "-", B16/B48)</f>
        <v>2.4807903402854006E-2</v>
      </c>
      <c r="D16" s="65">
        <v>42</v>
      </c>
      <c r="E16" s="21">
        <f>IF(D48=0, "-", D16/D48)</f>
        <v>1.1510002740476843E-2</v>
      </c>
      <c r="F16" s="81">
        <v>639</v>
      </c>
      <c r="G16" s="39">
        <f>IF(F48=0, "-", F16/F48)</f>
        <v>1.5009865639387391E-2</v>
      </c>
      <c r="H16" s="65">
        <v>139</v>
      </c>
      <c r="I16" s="21">
        <f>IF(H48=0, "-", H16/H48)</f>
        <v>4.5418899490262711E-3</v>
      </c>
      <c r="J16" s="20">
        <f t="shared" si="0"/>
        <v>1.6904761904761905</v>
      </c>
      <c r="K16" s="21">
        <f t="shared" si="1"/>
        <v>3.5971223021582732</v>
      </c>
    </row>
    <row r="17" spans="1:11" x14ac:dyDescent="0.2">
      <c r="A17" s="7" t="s">
        <v>51</v>
      </c>
      <c r="B17" s="65">
        <v>0</v>
      </c>
      <c r="C17" s="39">
        <f>IF(B48=0, "-", B17/B48)</f>
        <v>0</v>
      </c>
      <c r="D17" s="65">
        <v>35</v>
      </c>
      <c r="E17" s="21">
        <f>IF(D48=0, "-", D17/D48)</f>
        <v>9.5916689503973696E-3</v>
      </c>
      <c r="F17" s="81">
        <v>0</v>
      </c>
      <c r="G17" s="39">
        <f>IF(F48=0, "-", F17/F48)</f>
        <v>0</v>
      </c>
      <c r="H17" s="65">
        <v>560</v>
      </c>
      <c r="I17" s="21">
        <f>IF(H48=0, "-", H17/H48)</f>
        <v>1.8298261665141813E-2</v>
      </c>
      <c r="J17" s="20">
        <f t="shared" si="0"/>
        <v>-1</v>
      </c>
      <c r="K17" s="21">
        <f t="shared" si="1"/>
        <v>-1</v>
      </c>
    </row>
    <row r="18" spans="1:11" x14ac:dyDescent="0.2">
      <c r="A18" s="7" t="s">
        <v>52</v>
      </c>
      <c r="B18" s="65">
        <v>84</v>
      </c>
      <c r="C18" s="39">
        <f>IF(B48=0, "-", B18/B48)</f>
        <v>1.8441273326015369E-2</v>
      </c>
      <c r="D18" s="65">
        <v>77</v>
      </c>
      <c r="E18" s="21">
        <f>IF(D48=0, "-", D18/D48)</f>
        <v>2.1101671690874211E-2</v>
      </c>
      <c r="F18" s="81">
        <v>824</v>
      </c>
      <c r="G18" s="39">
        <f>IF(F48=0, "-", F18/F48)</f>
        <v>1.9355444893357138E-2</v>
      </c>
      <c r="H18" s="65">
        <v>1187</v>
      </c>
      <c r="I18" s="21">
        <f>IF(H48=0, "-", H18/H48)</f>
        <v>3.8785779636648803E-2</v>
      </c>
      <c r="J18" s="20">
        <f t="shared" si="0"/>
        <v>9.0909090909090912E-2</v>
      </c>
      <c r="K18" s="21">
        <f t="shared" si="1"/>
        <v>-0.30581297388374051</v>
      </c>
    </row>
    <row r="19" spans="1:11" x14ac:dyDescent="0.2">
      <c r="A19" s="7" t="s">
        <v>53</v>
      </c>
      <c r="B19" s="65">
        <v>349</v>
      </c>
      <c r="C19" s="39">
        <f>IF(B48=0, "-", B19/B48)</f>
        <v>7.661909989023051E-2</v>
      </c>
      <c r="D19" s="65">
        <v>421</v>
      </c>
      <c r="E19" s="21">
        <f>IF(D48=0, "-", D19/D48)</f>
        <v>0.1153740750890655</v>
      </c>
      <c r="F19" s="81">
        <v>3286</v>
      </c>
      <c r="G19" s="39">
        <f>IF(F48=0, "-", F19/F48)</f>
        <v>7.7186883397538292E-2</v>
      </c>
      <c r="H19" s="65">
        <v>2571</v>
      </c>
      <c r="I19" s="21">
        <f>IF(H48=0, "-", H19/H48)</f>
        <v>8.4008626323356428E-2</v>
      </c>
      <c r="J19" s="20">
        <f t="shared" si="0"/>
        <v>-0.17102137767220901</v>
      </c>
      <c r="K19" s="21">
        <f t="shared" si="1"/>
        <v>0.27810190587320111</v>
      </c>
    </row>
    <row r="20" spans="1:11" x14ac:dyDescent="0.2">
      <c r="A20" s="7" t="s">
        <v>55</v>
      </c>
      <c r="B20" s="65">
        <v>0</v>
      </c>
      <c r="C20" s="39">
        <f>IF(B48=0, "-", B20/B48)</f>
        <v>0</v>
      </c>
      <c r="D20" s="65">
        <v>0</v>
      </c>
      <c r="E20" s="21">
        <f>IF(D48=0, "-", D20/D48)</f>
        <v>0</v>
      </c>
      <c r="F20" s="81">
        <v>0</v>
      </c>
      <c r="G20" s="39">
        <f>IF(F48=0, "-", F20/F48)</f>
        <v>0</v>
      </c>
      <c r="H20" s="65">
        <v>6</v>
      </c>
      <c r="I20" s="21">
        <f>IF(H48=0, "-", H20/H48)</f>
        <v>1.9605280355509085E-4</v>
      </c>
      <c r="J20" s="20" t="str">
        <f t="shared" si="0"/>
        <v>-</v>
      </c>
      <c r="K20" s="21">
        <f t="shared" si="1"/>
        <v>-1</v>
      </c>
    </row>
    <row r="21" spans="1:11" x14ac:dyDescent="0.2">
      <c r="A21" s="7" t="s">
        <v>58</v>
      </c>
      <c r="B21" s="65">
        <v>171</v>
      </c>
      <c r="C21" s="39">
        <f>IF(B48=0, "-", B21/B48)</f>
        <v>3.7541163556531282E-2</v>
      </c>
      <c r="D21" s="65">
        <v>53</v>
      </c>
      <c r="E21" s="21">
        <f>IF(D48=0, "-", D21/D48)</f>
        <v>1.4524527267744588E-2</v>
      </c>
      <c r="F21" s="81">
        <v>1165</v>
      </c>
      <c r="G21" s="39">
        <f>IF(F48=0, "-", F21/F48)</f>
        <v>2.7365404491214884E-2</v>
      </c>
      <c r="H21" s="65">
        <v>587</v>
      </c>
      <c r="I21" s="21">
        <f>IF(H48=0, "-", H21/H48)</f>
        <v>1.9180499281139719E-2</v>
      </c>
      <c r="J21" s="20">
        <f t="shared" si="0"/>
        <v>2.2264150943396226</v>
      </c>
      <c r="K21" s="21">
        <f t="shared" si="1"/>
        <v>0.98466780238500851</v>
      </c>
    </row>
    <row r="22" spans="1:11" x14ac:dyDescent="0.2">
      <c r="A22" s="7" t="s">
        <v>61</v>
      </c>
      <c r="B22" s="65">
        <v>9</v>
      </c>
      <c r="C22" s="39">
        <f>IF(B48=0, "-", B22/B48)</f>
        <v>1.9758507135016466E-3</v>
      </c>
      <c r="D22" s="65">
        <v>10</v>
      </c>
      <c r="E22" s="21">
        <f>IF(D48=0, "-", D22/D48)</f>
        <v>2.7404768429706767E-3</v>
      </c>
      <c r="F22" s="81">
        <v>79</v>
      </c>
      <c r="G22" s="39">
        <f>IF(F48=0, "-", F22/F48)</f>
        <v>1.8556797895330265E-3</v>
      </c>
      <c r="H22" s="65">
        <v>75</v>
      </c>
      <c r="I22" s="21">
        <f>IF(H48=0, "-", H22/H48)</f>
        <v>2.4506600444386354E-3</v>
      </c>
      <c r="J22" s="20">
        <f t="shared" si="0"/>
        <v>-0.1</v>
      </c>
      <c r="K22" s="21">
        <f t="shared" si="1"/>
        <v>5.3333333333333337E-2</v>
      </c>
    </row>
    <row r="23" spans="1:11" x14ac:dyDescent="0.2">
      <c r="A23" s="7" t="s">
        <v>62</v>
      </c>
      <c r="B23" s="65">
        <v>56</v>
      </c>
      <c r="C23" s="39">
        <f>IF(B48=0, "-", B23/B48)</f>
        <v>1.2294182217343578E-2</v>
      </c>
      <c r="D23" s="65">
        <v>24</v>
      </c>
      <c r="E23" s="21">
        <f>IF(D48=0, "-", D23/D48)</f>
        <v>6.5771444231296243E-3</v>
      </c>
      <c r="F23" s="81">
        <v>414</v>
      </c>
      <c r="G23" s="39">
        <f>IF(F48=0, "-", F23/F48)</f>
        <v>9.7247016818566186E-3</v>
      </c>
      <c r="H23" s="65">
        <v>244</v>
      </c>
      <c r="I23" s="21">
        <f>IF(H48=0, "-", H23/H48)</f>
        <v>7.972814011240361E-3</v>
      </c>
      <c r="J23" s="20">
        <f t="shared" si="0"/>
        <v>1.3333333333333333</v>
      </c>
      <c r="K23" s="21">
        <f t="shared" si="1"/>
        <v>0.69672131147540983</v>
      </c>
    </row>
    <row r="24" spans="1:11" x14ac:dyDescent="0.2">
      <c r="A24" s="7" t="s">
        <v>64</v>
      </c>
      <c r="B24" s="65">
        <v>199</v>
      </c>
      <c r="C24" s="39">
        <f>IF(B48=0, "-", B24/B48)</f>
        <v>4.3688254665203076E-2</v>
      </c>
      <c r="D24" s="65">
        <v>212</v>
      </c>
      <c r="E24" s="21">
        <f>IF(D48=0, "-", D24/D48)</f>
        <v>5.809810907097835E-2</v>
      </c>
      <c r="F24" s="81">
        <v>1946</v>
      </c>
      <c r="G24" s="39">
        <f>IF(F48=0, "-", F24/F48)</f>
        <v>4.5710795828243916E-2</v>
      </c>
      <c r="H24" s="65">
        <v>1356</v>
      </c>
      <c r="I24" s="21">
        <f>IF(H48=0, "-", H24/H48)</f>
        <v>4.4307933603450526E-2</v>
      </c>
      <c r="J24" s="20">
        <f t="shared" si="0"/>
        <v>-6.1320754716981132E-2</v>
      </c>
      <c r="K24" s="21">
        <f t="shared" si="1"/>
        <v>0.43510324483775809</v>
      </c>
    </row>
    <row r="25" spans="1:11" x14ac:dyDescent="0.2">
      <c r="A25" s="7" t="s">
        <v>65</v>
      </c>
      <c r="B25" s="65">
        <v>1</v>
      </c>
      <c r="C25" s="39">
        <f>IF(B48=0, "-", B25/B48)</f>
        <v>2.1953896816684961E-4</v>
      </c>
      <c r="D25" s="65">
        <v>1</v>
      </c>
      <c r="E25" s="21">
        <f>IF(D48=0, "-", D25/D48)</f>
        <v>2.7404768429706771E-4</v>
      </c>
      <c r="F25" s="81">
        <v>7</v>
      </c>
      <c r="G25" s="39">
        <f>IF(F48=0, "-", F25/F48)</f>
        <v>1.6442732312317956E-4</v>
      </c>
      <c r="H25" s="65">
        <v>3</v>
      </c>
      <c r="I25" s="21">
        <f>IF(H48=0, "-", H25/H48)</f>
        <v>9.8026401777545424E-5</v>
      </c>
      <c r="J25" s="20">
        <f t="shared" si="0"/>
        <v>0</v>
      </c>
      <c r="K25" s="21">
        <f t="shared" si="1"/>
        <v>1.3333333333333333</v>
      </c>
    </row>
    <row r="26" spans="1:11" x14ac:dyDescent="0.2">
      <c r="A26" s="7" t="s">
        <v>66</v>
      </c>
      <c r="B26" s="65">
        <v>57</v>
      </c>
      <c r="C26" s="39">
        <f>IF(B48=0, "-", B26/B48)</f>
        <v>1.2513721185510428E-2</v>
      </c>
      <c r="D26" s="65">
        <v>30</v>
      </c>
      <c r="E26" s="21">
        <f>IF(D48=0, "-", D26/D48)</f>
        <v>8.2214305289120305E-3</v>
      </c>
      <c r="F26" s="81">
        <v>462</v>
      </c>
      <c r="G26" s="39">
        <f>IF(F48=0, "-", F26/F48)</f>
        <v>1.085220332612985E-2</v>
      </c>
      <c r="H26" s="65">
        <v>354</v>
      </c>
      <c r="I26" s="21">
        <f>IF(H48=0, "-", H26/H48)</f>
        <v>1.156711540975036E-2</v>
      </c>
      <c r="J26" s="20">
        <f t="shared" si="0"/>
        <v>0.9</v>
      </c>
      <c r="K26" s="21">
        <f t="shared" si="1"/>
        <v>0.30508474576271188</v>
      </c>
    </row>
    <row r="27" spans="1:11" x14ac:dyDescent="0.2">
      <c r="A27" s="7" t="s">
        <v>67</v>
      </c>
      <c r="B27" s="65">
        <v>6</v>
      </c>
      <c r="C27" s="39">
        <f>IF(B48=0, "-", B27/B48)</f>
        <v>1.3172338090010978E-3</v>
      </c>
      <c r="D27" s="65">
        <v>9</v>
      </c>
      <c r="E27" s="21">
        <f>IF(D48=0, "-", D27/D48)</f>
        <v>2.466429158673609E-3</v>
      </c>
      <c r="F27" s="81">
        <v>73</v>
      </c>
      <c r="G27" s="39">
        <f>IF(F48=0, "-", F27/F48)</f>
        <v>1.7147420839988725E-3</v>
      </c>
      <c r="H27" s="65">
        <v>34</v>
      </c>
      <c r="I27" s="21">
        <f>IF(H48=0, "-", H27/H48)</f>
        <v>1.1109658868121814E-3</v>
      </c>
      <c r="J27" s="20">
        <f t="shared" si="0"/>
        <v>-0.33333333333333331</v>
      </c>
      <c r="K27" s="21">
        <f t="shared" si="1"/>
        <v>1.1470588235294117</v>
      </c>
    </row>
    <row r="28" spans="1:11" x14ac:dyDescent="0.2">
      <c r="A28" s="7" t="s">
        <v>68</v>
      </c>
      <c r="B28" s="65">
        <v>36</v>
      </c>
      <c r="C28" s="39">
        <f>IF(B48=0, "-", B28/B48)</f>
        <v>7.9034028540065863E-3</v>
      </c>
      <c r="D28" s="65">
        <v>22</v>
      </c>
      <c r="E28" s="21">
        <f>IF(D48=0, "-", D28/D48)</f>
        <v>6.0290490545354888E-3</v>
      </c>
      <c r="F28" s="81">
        <v>408</v>
      </c>
      <c r="G28" s="39">
        <f>IF(F48=0, "-", F28/F48)</f>
        <v>9.5837639763224659E-3</v>
      </c>
      <c r="H28" s="65">
        <v>321</v>
      </c>
      <c r="I28" s="21">
        <f>IF(H48=0, "-", H28/H48)</f>
        <v>1.0488824990197361E-2</v>
      </c>
      <c r="J28" s="20">
        <f t="shared" si="0"/>
        <v>0.63636363636363635</v>
      </c>
      <c r="K28" s="21">
        <f t="shared" si="1"/>
        <v>0.27102803738317754</v>
      </c>
    </row>
    <row r="29" spans="1:11" x14ac:dyDescent="0.2">
      <c r="A29" s="7" t="s">
        <v>72</v>
      </c>
      <c r="B29" s="65">
        <v>2</v>
      </c>
      <c r="C29" s="39">
        <f>IF(B48=0, "-", B29/B48)</f>
        <v>4.3907793633369923E-4</v>
      </c>
      <c r="D29" s="65">
        <v>1</v>
      </c>
      <c r="E29" s="21">
        <f>IF(D48=0, "-", D29/D48)</f>
        <v>2.7404768429706771E-4</v>
      </c>
      <c r="F29" s="81">
        <v>28</v>
      </c>
      <c r="G29" s="39">
        <f>IF(F48=0, "-", F29/F48)</f>
        <v>6.5770929249271822E-4</v>
      </c>
      <c r="H29" s="65">
        <v>14</v>
      </c>
      <c r="I29" s="21">
        <f>IF(H48=0, "-", H29/H48)</f>
        <v>4.5745654162854531E-4</v>
      </c>
      <c r="J29" s="20">
        <f t="shared" si="0"/>
        <v>1</v>
      </c>
      <c r="K29" s="21">
        <f t="shared" si="1"/>
        <v>1</v>
      </c>
    </row>
    <row r="30" spans="1:11" x14ac:dyDescent="0.2">
      <c r="A30" s="7" t="s">
        <v>73</v>
      </c>
      <c r="B30" s="65">
        <v>356</v>
      </c>
      <c r="C30" s="39">
        <f>IF(B48=0, "-", B30/B48)</f>
        <v>7.8155872667398457E-2</v>
      </c>
      <c r="D30" s="65">
        <v>446</v>
      </c>
      <c r="E30" s="21">
        <f>IF(D48=0, "-", D30/D48)</f>
        <v>0.1222252671964922</v>
      </c>
      <c r="F30" s="81">
        <v>4828</v>
      </c>
      <c r="G30" s="39">
        <f>IF(F48=0, "-", F30/F48)</f>
        <v>0.11340787371981584</v>
      </c>
      <c r="H30" s="65">
        <v>3301</v>
      </c>
      <c r="I30" s="21">
        <f>IF(H48=0, "-", H30/H48)</f>
        <v>0.10786171742255914</v>
      </c>
      <c r="J30" s="20">
        <f t="shared" si="0"/>
        <v>-0.20179372197309417</v>
      </c>
      <c r="K30" s="21">
        <f t="shared" si="1"/>
        <v>0.46258709481975158</v>
      </c>
    </row>
    <row r="31" spans="1:11" x14ac:dyDescent="0.2">
      <c r="A31" s="7" t="s">
        <v>75</v>
      </c>
      <c r="B31" s="65">
        <v>88</v>
      </c>
      <c r="C31" s="39">
        <f>IF(B48=0, "-", B31/B48)</f>
        <v>1.9319429198682767E-2</v>
      </c>
      <c r="D31" s="65">
        <v>77</v>
      </c>
      <c r="E31" s="21">
        <f>IF(D48=0, "-", D31/D48)</f>
        <v>2.1101671690874211E-2</v>
      </c>
      <c r="F31" s="81">
        <v>733</v>
      </c>
      <c r="G31" s="39">
        <f>IF(F48=0, "-", F31/F48)</f>
        <v>1.7217889692755801E-2</v>
      </c>
      <c r="H31" s="65">
        <v>501</v>
      </c>
      <c r="I31" s="21">
        <f>IF(H48=0, "-", H31/H48)</f>
        <v>1.6370409096850086E-2</v>
      </c>
      <c r="J31" s="20">
        <f t="shared" si="0"/>
        <v>0.14285714285714285</v>
      </c>
      <c r="K31" s="21">
        <f t="shared" si="1"/>
        <v>0.46307385229540921</v>
      </c>
    </row>
    <row r="32" spans="1:11" x14ac:dyDescent="0.2">
      <c r="A32" s="7" t="s">
        <v>78</v>
      </c>
      <c r="B32" s="65">
        <v>102</v>
      </c>
      <c r="C32" s="39">
        <f>IF(B48=0, "-", B32/B48)</f>
        <v>2.2392974753018661E-2</v>
      </c>
      <c r="D32" s="65">
        <v>47</v>
      </c>
      <c r="E32" s="21">
        <f>IF(D48=0, "-", D32/D48)</f>
        <v>1.2880241161962182E-2</v>
      </c>
      <c r="F32" s="81">
        <v>1176</v>
      </c>
      <c r="G32" s="39">
        <f>IF(F48=0, "-", F32/F48)</f>
        <v>2.7623790284694166E-2</v>
      </c>
      <c r="H32" s="65">
        <v>242</v>
      </c>
      <c r="I32" s="21">
        <f>IF(H48=0, "-", H32/H48)</f>
        <v>7.9074630767219968E-3</v>
      </c>
      <c r="J32" s="20">
        <f t="shared" si="0"/>
        <v>1.1702127659574468</v>
      </c>
      <c r="K32" s="21">
        <f t="shared" si="1"/>
        <v>3.8595041322314048</v>
      </c>
    </row>
    <row r="33" spans="1:11" x14ac:dyDescent="0.2">
      <c r="A33" s="7" t="s">
        <v>79</v>
      </c>
      <c r="B33" s="65">
        <v>4</v>
      </c>
      <c r="C33" s="39">
        <f>IF(B48=0, "-", B33/B48)</f>
        <v>8.7815587266739845E-4</v>
      </c>
      <c r="D33" s="65">
        <v>6</v>
      </c>
      <c r="E33" s="21">
        <f>IF(D48=0, "-", D33/D48)</f>
        <v>1.6442861057824061E-3</v>
      </c>
      <c r="F33" s="81">
        <v>64</v>
      </c>
      <c r="G33" s="39">
        <f>IF(F48=0, "-", F33/F48)</f>
        <v>1.5033355256976416E-3</v>
      </c>
      <c r="H33" s="65">
        <v>37</v>
      </c>
      <c r="I33" s="21">
        <f>IF(H48=0, "-", H33/H48)</f>
        <v>1.2089922885897269E-3</v>
      </c>
      <c r="J33" s="20">
        <f t="shared" si="0"/>
        <v>-0.33333333333333331</v>
      </c>
      <c r="K33" s="21">
        <f t="shared" si="1"/>
        <v>0.72972972972972971</v>
      </c>
    </row>
    <row r="34" spans="1:11" x14ac:dyDescent="0.2">
      <c r="A34" s="7" t="s">
        <v>80</v>
      </c>
      <c r="B34" s="65">
        <v>606</v>
      </c>
      <c r="C34" s="39">
        <f>IF(B48=0, "-", B34/B48)</f>
        <v>0.13304061470911085</v>
      </c>
      <c r="D34" s="65">
        <v>398</v>
      </c>
      <c r="E34" s="21">
        <f>IF(D48=0, "-", D34/D48)</f>
        <v>0.10907097835023294</v>
      </c>
      <c r="F34" s="81">
        <v>4996</v>
      </c>
      <c r="G34" s="39">
        <f>IF(F48=0, "-", F34/F48)</f>
        <v>0.11735412947477215</v>
      </c>
      <c r="H34" s="65">
        <v>3734</v>
      </c>
      <c r="I34" s="21">
        <f>IF(H48=0, "-", H34/H48)</f>
        <v>0.12201019474578487</v>
      </c>
      <c r="J34" s="20">
        <f t="shared" si="0"/>
        <v>0.52261306532663321</v>
      </c>
      <c r="K34" s="21">
        <f t="shared" si="1"/>
        <v>0.33797536154258168</v>
      </c>
    </row>
    <row r="35" spans="1:11" x14ac:dyDescent="0.2">
      <c r="A35" s="7" t="s">
        <v>81</v>
      </c>
      <c r="B35" s="65">
        <v>343</v>
      </c>
      <c r="C35" s="39">
        <f>IF(B48=0, "-", B35/B48)</f>
        <v>7.5301866081229421E-2</v>
      </c>
      <c r="D35" s="65">
        <v>242</v>
      </c>
      <c r="E35" s="21">
        <f>IF(D48=0, "-", D35/D48)</f>
        <v>6.6319539599890384E-2</v>
      </c>
      <c r="F35" s="81">
        <v>3172</v>
      </c>
      <c r="G35" s="39">
        <f>IF(F48=0, "-", F35/F48)</f>
        <v>7.4509066992389364E-2</v>
      </c>
      <c r="H35" s="65">
        <v>2079</v>
      </c>
      <c r="I35" s="21">
        <f>IF(H48=0, "-", H35/H48)</f>
        <v>6.793229643183897E-2</v>
      </c>
      <c r="J35" s="20">
        <f t="shared" si="0"/>
        <v>0.41735537190082644</v>
      </c>
      <c r="K35" s="21">
        <f t="shared" si="1"/>
        <v>0.52573352573352572</v>
      </c>
    </row>
    <row r="36" spans="1:11" x14ac:dyDescent="0.2">
      <c r="A36" s="7" t="s">
        <v>82</v>
      </c>
      <c r="B36" s="65">
        <v>7</v>
      </c>
      <c r="C36" s="39">
        <f>IF(B48=0, "-", B36/B48)</f>
        <v>1.5367727771679472E-3</v>
      </c>
      <c r="D36" s="65">
        <v>3</v>
      </c>
      <c r="E36" s="21">
        <f>IF(D48=0, "-", D36/D48)</f>
        <v>8.2214305289120303E-4</v>
      </c>
      <c r="F36" s="81">
        <v>60</v>
      </c>
      <c r="G36" s="39">
        <f>IF(F48=0, "-", F36/F48)</f>
        <v>1.4093770553415391E-3</v>
      </c>
      <c r="H36" s="65">
        <v>44</v>
      </c>
      <c r="I36" s="21">
        <f>IF(H48=0, "-", H36/H48)</f>
        <v>1.4377205594039994E-3</v>
      </c>
      <c r="J36" s="20">
        <f t="shared" si="0"/>
        <v>1.3333333333333333</v>
      </c>
      <c r="K36" s="21">
        <f t="shared" si="1"/>
        <v>0.36363636363636365</v>
      </c>
    </row>
    <row r="37" spans="1:11" x14ac:dyDescent="0.2">
      <c r="A37" s="7" t="s">
        <v>83</v>
      </c>
      <c r="B37" s="65">
        <v>20</v>
      </c>
      <c r="C37" s="39">
        <f>IF(B48=0, "-", B37/B48)</f>
        <v>4.3907793633369925E-3</v>
      </c>
      <c r="D37" s="65">
        <v>28</v>
      </c>
      <c r="E37" s="21">
        <f>IF(D48=0, "-", D37/D48)</f>
        <v>7.6733351603178951E-3</v>
      </c>
      <c r="F37" s="81">
        <v>189</v>
      </c>
      <c r="G37" s="39">
        <f>IF(F48=0, "-", F37/F48)</f>
        <v>4.4395377243258479E-3</v>
      </c>
      <c r="H37" s="65">
        <v>204</v>
      </c>
      <c r="I37" s="21">
        <f>IF(H48=0, "-", H37/H48)</f>
        <v>6.6657953208730889E-3</v>
      </c>
      <c r="J37" s="20">
        <f t="shared" si="0"/>
        <v>-0.2857142857142857</v>
      </c>
      <c r="K37" s="21">
        <f t="shared" si="1"/>
        <v>-7.3529411764705885E-2</v>
      </c>
    </row>
    <row r="38" spans="1:11" x14ac:dyDescent="0.2">
      <c r="A38" s="7" t="s">
        <v>85</v>
      </c>
      <c r="B38" s="65">
        <v>27</v>
      </c>
      <c r="C38" s="39">
        <f>IF(B48=0, "-", B38/B48)</f>
        <v>5.9275521405049393E-3</v>
      </c>
      <c r="D38" s="65">
        <v>25</v>
      </c>
      <c r="E38" s="21">
        <f>IF(D48=0, "-", D38/D48)</f>
        <v>6.8511921074266924E-3</v>
      </c>
      <c r="F38" s="81">
        <v>175</v>
      </c>
      <c r="G38" s="39">
        <f>IF(F48=0, "-", F38/F48)</f>
        <v>4.1106830780794886E-3</v>
      </c>
      <c r="H38" s="65">
        <v>106</v>
      </c>
      <c r="I38" s="21">
        <f>IF(H48=0, "-", H38/H48)</f>
        <v>3.4635995294732716E-3</v>
      </c>
      <c r="J38" s="20">
        <f t="shared" si="0"/>
        <v>0.08</v>
      </c>
      <c r="K38" s="21">
        <f t="shared" si="1"/>
        <v>0.65094339622641506</v>
      </c>
    </row>
    <row r="39" spans="1:11" x14ac:dyDescent="0.2">
      <c r="A39" s="7" t="s">
        <v>86</v>
      </c>
      <c r="B39" s="65">
        <v>0</v>
      </c>
      <c r="C39" s="39">
        <f>IF(B48=0, "-", B39/B48)</f>
        <v>0</v>
      </c>
      <c r="D39" s="65">
        <v>0</v>
      </c>
      <c r="E39" s="21">
        <f>IF(D48=0, "-", D39/D48)</f>
        <v>0</v>
      </c>
      <c r="F39" s="81">
        <v>1</v>
      </c>
      <c r="G39" s="39">
        <f>IF(F48=0, "-", F39/F48)</f>
        <v>2.348961758902565E-5</v>
      </c>
      <c r="H39" s="65">
        <v>2</v>
      </c>
      <c r="I39" s="21">
        <f>IF(H48=0, "-", H39/H48)</f>
        <v>6.5350934518363616E-5</v>
      </c>
      <c r="J39" s="20" t="str">
        <f t="shared" si="0"/>
        <v>-</v>
      </c>
      <c r="K39" s="21">
        <f t="shared" si="1"/>
        <v>-0.5</v>
      </c>
    </row>
    <row r="40" spans="1:11" x14ac:dyDescent="0.2">
      <c r="A40" s="7" t="s">
        <v>88</v>
      </c>
      <c r="B40" s="65">
        <v>31</v>
      </c>
      <c r="C40" s="39">
        <f>IF(B48=0, "-", B40/B48)</f>
        <v>6.8057080131723379E-3</v>
      </c>
      <c r="D40" s="65">
        <v>20</v>
      </c>
      <c r="E40" s="21">
        <f>IF(D48=0, "-", D40/D48)</f>
        <v>5.4809536859413534E-3</v>
      </c>
      <c r="F40" s="81">
        <v>279</v>
      </c>
      <c r="G40" s="39">
        <f>IF(F48=0, "-", F40/F48)</f>
        <v>6.5536033073381565E-3</v>
      </c>
      <c r="H40" s="65">
        <v>110</v>
      </c>
      <c r="I40" s="21">
        <f>IF(H48=0, "-", H40/H48)</f>
        <v>3.5943013985099987E-3</v>
      </c>
      <c r="J40" s="20">
        <f t="shared" si="0"/>
        <v>0.55000000000000004</v>
      </c>
      <c r="K40" s="21">
        <f t="shared" si="1"/>
        <v>1.5363636363636364</v>
      </c>
    </row>
    <row r="41" spans="1:11" x14ac:dyDescent="0.2">
      <c r="A41" s="7" t="s">
        <v>89</v>
      </c>
      <c r="B41" s="65">
        <v>19</v>
      </c>
      <c r="C41" s="39">
        <f>IF(B48=0, "-", B41/B48)</f>
        <v>4.1712403951701428E-3</v>
      </c>
      <c r="D41" s="65">
        <v>2</v>
      </c>
      <c r="E41" s="21">
        <f>IF(D48=0, "-", D41/D48)</f>
        <v>5.4809536859413543E-4</v>
      </c>
      <c r="F41" s="81">
        <v>125</v>
      </c>
      <c r="G41" s="39">
        <f>IF(F48=0, "-", F41/F48)</f>
        <v>2.9362021986282065E-3</v>
      </c>
      <c r="H41" s="65">
        <v>44</v>
      </c>
      <c r="I41" s="21">
        <f>IF(H48=0, "-", H41/H48)</f>
        <v>1.4377205594039994E-3</v>
      </c>
      <c r="J41" s="20">
        <f t="shared" si="0"/>
        <v>8.5</v>
      </c>
      <c r="K41" s="21">
        <f t="shared" si="1"/>
        <v>1.8409090909090908</v>
      </c>
    </row>
    <row r="42" spans="1:11" x14ac:dyDescent="0.2">
      <c r="A42" s="7" t="s">
        <v>90</v>
      </c>
      <c r="B42" s="65">
        <v>298</v>
      </c>
      <c r="C42" s="39">
        <f>IF(B48=0, "-", B42/B48)</f>
        <v>6.5422612513721182E-2</v>
      </c>
      <c r="D42" s="65">
        <v>122</v>
      </c>
      <c r="E42" s="21">
        <f>IF(D48=0, "-", D42/D48)</f>
        <v>3.3433817484242255E-2</v>
      </c>
      <c r="F42" s="81">
        <v>2357</v>
      </c>
      <c r="G42" s="39">
        <f>IF(F48=0, "-", F42/F48)</f>
        <v>5.5365028657333455E-2</v>
      </c>
      <c r="H42" s="65">
        <v>1629</v>
      </c>
      <c r="I42" s="21">
        <f>IF(H48=0, "-", H42/H48)</f>
        <v>5.3228336165207162E-2</v>
      </c>
      <c r="J42" s="20">
        <f t="shared" si="0"/>
        <v>1.4426229508196722</v>
      </c>
      <c r="K42" s="21">
        <f t="shared" si="1"/>
        <v>0.44689993861264582</v>
      </c>
    </row>
    <row r="43" spans="1:11" x14ac:dyDescent="0.2">
      <c r="A43" s="7" t="s">
        <v>91</v>
      </c>
      <c r="B43" s="65">
        <v>86</v>
      </c>
      <c r="C43" s="39">
        <f>IF(B48=0, "-", B43/B48)</f>
        <v>1.8880351262349066E-2</v>
      </c>
      <c r="D43" s="65">
        <v>159</v>
      </c>
      <c r="E43" s="21">
        <f>IF(D48=0, "-", D43/D48)</f>
        <v>4.3573581803233764E-2</v>
      </c>
      <c r="F43" s="81">
        <v>993</v>
      </c>
      <c r="G43" s="39">
        <f>IF(F48=0, "-", F43/F48)</f>
        <v>2.3325190265902473E-2</v>
      </c>
      <c r="H43" s="65">
        <v>883</v>
      </c>
      <c r="I43" s="21">
        <f>IF(H48=0, "-", H43/H48)</f>
        <v>2.8852437589857536E-2</v>
      </c>
      <c r="J43" s="20">
        <f t="shared" si="0"/>
        <v>-0.45911949685534592</v>
      </c>
      <c r="K43" s="21">
        <f t="shared" si="1"/>
        <v>0.1245753114382786</v>
      </c>
    </row>
    <row r="44" spans="1:11" x14ac:dyDescent="0.2">
      <c r="A44" s="7" t="s">
        <v>92</v>
      </c>
      <c r="B44" s="65">
        <v>968</v>
      </c>
      <c r="C44" s="39">
        <f>IF(B48=0, "-", B44/B48)</f>
        <v>0.21251372118551043</v>
      </c>
      <c r="D44" s="65">
        <v>696</v>
      </c>
      <c r="E44" s="21">
        <f>IF(D48=0, "-", D44/D48)</f>
        <v>0.19073718827075911</v>
      </c>
      <c r="F44" s="81">
        <v>9797</v>
      </c>
      <c r="G44" s="39">
        <f>IF(F48=0, "-", F44/F48)</f>
        <v>0.2301277835196843</v>
      </c>
      <c r="H44" s="65">
        <v>7496</v>
      </c>
      <c r="I44" s="21">
        <f>IF(H48=0, "-", H44/H48)</f>
        <v>0.24493530257482682</v>
      </c>
      <c r="J44" s="20">
        <f t="shared" si="0"/>
        <v>0.39080459770114945</v>
      </c>
      <c r="K44" s="21">
        <f t="shared" si="1"/>
        <v>0.30696371398078975</v>
      </c>
    </row>
    <row r="45" spans="1:11" x14ac:dyDescent="0.2">
      <c r="A45" s="7" t="s">
        <v>94</v>
      </c>
      <c r="B45" s="65">
        <v>146</v>
      </c>
      <c r="C45" s="39">
        <f>IF(B48=0, "-", B45/B48)</f>
        <v>3.2052689352360046E-2</v>
      </c>
      <c r="D45" s="65">
        <v>116</v>
      </c>
      <c r="E45" s="21">
        <f>IF(D48=0, "-", D45/D48)</f>
        <v>3.178953137845985E-2</v>
      </c>
      <c r="F45" s="81">
        <v>1277</v>
      </c>
      <c r="G45" s="39">
        <f>IF(F48=0, "-", F45/F48)</f>
        <v>2.9996241661185755E-2</v>
      </c>
      <c r="H45" s="65">
        <v>721</v>
      </c>
      <c r="I45" s="21">
        <f>IF(H48=0, "-", H45/H48)</f>
        <v>2.3559011893870083E-2</v>
      </c>
      <c r="J45" s="20">
        <f t="shared" si="0"/>
        <v>0.25862068965517243</v>
      </c>
      <c r="K45" s="21">
        <f t="shared" si="1"/>
        <v>0.7711511789181692</v>
      </c>
    </row>
    <row r="46" spans="1:11" x14ac:dyDescent="0.2">
      <c r="A46" s="7" t="s">
        <v>95</v>
      </c>
      <c r="B46" s="65">
        <v>42</v>
      </c>
      <c r="C46" s="39">
        <f>IF(B48=0, "-", B46/B48)</f>
        <v>9.2206366630076843E-3</v>
      </c>
      <c r="D46" s="65">
        <v>44</v>
      </c>
      <c r="E46" s="21">
        <f>IF(D48=0, "-", D46/D48)</f>
        <v>1.2058098109070978E-2</v>
      </c>
      <c r="F46" s="81">
        <v>413</v>
      </c>
      <c r="G46" s="39">
        <f>IF(F48=0, "-", F46/F48)</f>
        <v>9.7012120642675937E-3</v>
      </c>
      <c r="H46" s="65">
        <v>289</v>
      </c>
      <c r="I46" s="21">
        <f>IF(H48=0, "-", H46/H48)</f>
        <v>9.4432100379035419E-3</v>
      </c>
      <c r="J46" s="20">
        <f t="shared" si="0"/>
        <v>-4.5454545454545456E-2</v>
      </c>
      <c r="K46" s="21">
        <f t="shared" si="1"/>
        <v>0.4290657439446367</v>
      </c>
    </row>
    <row r="47" spans="1:11" x14ac:dyDescent="0.2">
      <c r="A47" s="2"/>
      <c r="B47" s="68"/>
      <c r="C47" s="33"/>
      <c r="D47" s="68"/>
      <c r="E47" s="6"/>
      <c r="F47" s="82"/>
      <c r="G47" s="33"/>
      <c r="H47" s="68"/>
      <c r="I47" s="6"/>
      <c r="J47" s="5"/>
      <c r="K47" s="6"/>
    </row>
    <row r="48" spans="1:11" s="43" customFormat="1" x14ac:dyDescent="0.2">
      <c r="A48" s="162" t="s">
        <v>604</v>
      </c>
      <c r="B48" s="71">
        <f>SUM(B7:B47)</f>
        <v>4555</v>
      </c>
      <c r="C48" s="40">
        <v>1</v>
      </c>
      <c r="D48" s="71">
        <f>SUM(D7:D47)</f>
        <v>3649</v>
      </c>
      <c r="E48" s="41">
        <v>1</v>
      </c>
      <c r="F48" s="77">
        <f>SUM(F7:F47)</f>
        <v>42572</v>
      </c>
      <c r="G48" s="42">
        <v>1</v>
      </c>
      <c r="H48" s="71">
        <f>SUM(H7:H47)</f>
        <v>30604</v>
      </c>
      <c r="I48" s="41">
        <v>1</v>
      </c>
      <c r="J48" s="37">
        <f>IF(D48=0, "-", (B48-D48)/D48)</f>
        <v>0.24828720197314333</v>
      </c>
      <c r="K48" s="38">
        <f>IF(H48=0, "-", (F48-H48)/H48)</f>
        <v>0.39105999215788784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487</v>
      </c>
      <c r="B7" s="65">
        <v>1</v>
      </c>
      <c r="C7" s="34">
        <f>IF(B15=0, "-", B7/B15)</f>
        <v>1.6949152542372881E-2</v>
      </c>
      <c r="D7" s="65">
        <v>0</v>
      </c>
      <c r="E7" s="9">
        <f>IF(D15=0, "-", D7/D15)</f>
        <v>0</v>
      </c>
      <c r="F7" s="81">
        <v>1</v>
      </c>
      <c r="G7" s="34">
        <f>IF(F15=0, "-", F7/F15)</f>
        <v>2.1321961620469083E-3</v>
      </c>
      <c r="H7" s="65">
        <v>0</v>
      </c>
      <c r="I7" s="9">
        <f>IF(H15=0, "-", H7/H15)</f>
        <v>0</v>
      </c>
      <c r="J7" s="8" t="str">
        <f t="shared" ref="J7:J13" si="0">IF(D7=0, "-", IF((B7-D7)/D7&lt;10, (B7-D7)/D7, "&gt;999%"))</f>
        <v>-</v>
      </c>
      <c r="K7" s="9" t="str">
        <f t="shared" ref="K7:K13" si="1">IF(H7=0, "-", IF((F7-H7)/H7&lt;10, (F7-H7)/H7, "&gt;999%"))</f>
        <v>-</v>
      </c>
    </row>
    <row r="8" spans="1:11" x14ac:dyDescent="0.2">
      <c r="A8" s="7" t="s">
        <v>488</v>
      </c>
      <c r="B8" s="65">
        <v>0</v>
      </c>
      <c r="C8" s="34">
        <f>IF(B15=0, "-", B8/B15)</f>
        <v>0</v>
      </c>
      <c r="D8" s="65">
        <v>0</v>
      </c>
      <c r="E8" s="9">
        <f>IF(D15=0, "-", D8/D15)</f>
        <v>0</v>
      </c>
      <c r="F8" s="81">
        <v>0</v>
      </c>
      <c r="G8" s="34">
        <f>IF(F15=0, "-", F8/F15)</f>
        <v>0</v>
      </c>
      <c r="H8" s="65">
        <v>1</v>
      </c>
      <c r="I8" s="9">
        <f>IF(H15=0, "-", H8/H15)</f>
        <v>2.5062656641604009E-3</v>
      </c>
      <c r="J8" s="8" t="str">
        <f t="shared" si="0"/>
        <v>-</v>
      </c>
      <c r="K8" s="9">
        <f t="shared" si="1"/>
        <v>-1</v>
      </c>
    </row>
    <row r="9" spans="1:11" x14ac:dyDescent="0.2">
      <c r="A9" s="7" t="s">
        <v>489</v>
      </c>
      <c r="B9" s="65">
        <v>0</v>
      </c>
      <c r="C9" s="34">
        <f>IF(B15=0, "-", B9/B15)</f>
        <v>0</v>
      </c>
      <c r="D9" s="65">
        <v>0</v>
      </c>
      <c r="E9" s="9">
        <f>IF(D15=0, "-", D9/D15)</f>
        <v>0</v>
      </c>
      <c r="F9" s="81">
        <v>5</v>
      </c>
      <c r="G9" s="34">
        <f>IF(F15=0, "-", F9/F15)</f>
        <v>1.0660980810234541E-2</v>
      </c>
      <c r="H9" s="65">
        <v>0</v>
      </c>
      <c r="I9" s="9">
        <f>IF(H15=0, "-", H9/H15)</f>
        <v>0</v>
      </c>
      <c r="J9" s="8" t="str">
        <f t="shared" si="0"/>
        <v>-</v>
      </c>
      <c r="K9" s="9" t="str">
        <f t="shared" si="1"/>
        <v>-</v>
      </c>
    </row>
    <row r="10" spans="1:11" x14ac:dyDescent="0.2">
      <c r="A10" s="7" t="s">
        <v>490</v>
      </c>
      <c r="B10" s="65">
        <v>0</v>
      </c>
      <c r="C10" s="34">
        <f>IF(B15=0, "-", B10/B15)</f>
        <v>0</v>
      </c>
      <c r="D10" s="65">
        <v>0</v>
      </c>
      <c r="E10" s="9">
        <f>IF(D15=0, "-", D10/D15)</f>
        <v>0</v>
      </c>
      <c r="F10" s="81">
        <v>6</v>
      </c>
      <c r="G10" s="34">
        <f>IF(F15=0, "-", F10/F15)</f>
        <v>1.279317697228145E-2</v>
      </c>
      <c r="H10" s="65">
        <v>5</v>
      </c>
      <c r="I10" s="9">
        <f>IF(H15=0, "-", H10/H15)</f>
        <v>1.2531328320802004E-2</v>
      </c>
      <c r="J10" s="8" t="str">
        <f t="shared" si="0"/>
        <v>-</v>
      </c>
      <c r="K10" s="9">
        <f t="shared" si="1"/>
        <v>0.2</v>
      </c>
    </row>
    <row r="11" spans="1:11" x14ac:dyDescent="0.2">
      <c r="A11" s="7" t="s">
        <v>491</v>
      </c>
      <c r="B11" s="65">
        <v>1</v>
      </c>
      <c r="C11" s="34">
        <f>IF(B15=0, "-", B11/B15)</f>
        <v>1.6949152542372881E-2</v>
      </c>
      <c r="D11" s="65">
        <v>0</v>
      </c>
      <c r="E11" s="9">
        <f>IF(D15=0, "-", D11/D15)</f>
        <v>0</v>
      </c>
      <c r="F11" s="81">
        <v>8</v>
      </c>
      <c r="G11" s="34">
        <f>IF(F15=0, "-", F11/F15)</f>
        <v>1.7057569296375266E-2</v>
      </c>
      <c r="H11" s="65">
        <v>0</v>
      </c>
      <c r="I11" s="9">
        <f>IF(H15=0, "-", H11/H15)</f>
        <v>0</v>
      </c>
      <c r="J11" s="8" t="str">
        <f t="shared" si="0"/>
        <v>-</v>
      </c>
      <c r="K11" s="9" t="str">
        <f t="shared" si="1"/>
        <v>-</v>
      </c>
    </row>
    <row r="12" spans="1:11" x14ac:dyDescent="0.2">
      <c r="A12" s="7" t="s">
        <v>492</v>
      </c>
      <c r="B12" s="65">
        <v>57</v>
      </c>
      <c r="C12" s="34">
        <f>IF(B15=0, "-", B12/B15)</f>
        <v>0.96610169491525422</v>
      </c>
      <c r="D12" s="65">
        <v>32</v>
      </c>
      <c r="E12" s="9">
        <f>IF(D15=0, "-", D12/D15)</f>
        <v>1</v>
      </c>
      <c r="F12" s="81">
        <v>446</v>
      </c>
      <c r="G12" s="34">
        <f>IF(F15=0, "-", F12/F15)</f>
        <v>0.95095948827292109</v>
      </c>
      <c r="H12" s="65">
        <v>393</v>
      </c>
      <c r="I12" s="9">
        <f>IF(H15=0, "-", H12/H15)</f>
        <v>0.98496240601503759</v>
      </c>
      <c r="J12" s="8">
        <f t="shared" si="0"/>
        <v>0.78125</v>
      </c>
      <c r="K12" s="9">
        <f t="shared" si="1"/>
        <v>0.13486005089058525</v>
      </c>
    </row>
    <row r="13" spans="1:11" x14ac:dyDescent="0.2">
      <c r="A13" s="7" t="s">
        <v>493</v>
      </c>
      <c r="B13" s="65">
        <v>0</v>
      </c>
      <c r="C13" s="34">
        <f>IF(B15=0, "-", B13/B15)</f>
        <v>0</v>
      </c>
      <c r="D13" s="65">
        <v>0</v>
      </c>
      <c r="E13" s="9">
        <f>IF(D15=0, "-", D13/D15)</f>
        <v>0</v>
      </c>
      <c r="F13" s="81">
        <v>3</v>
      </c>
      <c r="G13" s="34">
        <f>IF(F15=0, "-", F13/F15)</f>
        <v>6.3965884861407248E-3</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626</v>
      </c>
      <c r="B15" s="71">
        <f>SUM(B7:B14)</f>
        <v>59</v>
      </c>
      <c r="C15" s="40">
        <f>B15/9191</f>
        <v>6.419323251006419E-3</v>
      </c>
      <c r="D15" s="71">
        <f>SUM(D7:D14)</f>
        <v>32</v>
      </c>
      <c r="E15" s="41">
        <f>D15/7882</f>
        <v>4.0598832783557475E-3</v>
      </c>
      <c r="F15" s="77">
        <f>SUM(F7:F14)</f>
        <v>469</v>
      </c>
      <c r="G15" s="42">
        <f>F15/83975</f>
        <v>5.5849955343852337E-3</v>
      </c>
      <c r="H15" s="71">
        <f>SUM(H7:H14)</f>
        <v>399</v>
      </c>
      <c r="I15" s="41">
        <f>H15/62775</f>
        <v>6.3560334528076461E-3</v>
      </c>
      <c r="J15" s="37">
        <f>IF(D15=0, "-", IF((B15-D15)/D15&lt;10, (B15-D15)/D15, "&gt;999%"))</f>
        <v>0.84375</v>
      </c>
      <c r="K15" s="38">
        <f>IF(H15=0, "-", IF((F15-H15)/H15&lt;10, (F15-H15)/H15, "&gt;999%"))</f>
        <v>0.17543859649122806</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494</v>
      </c>
      <c r="B18" s="65">
        <v>14</v>
      </c>
      <c r="C18" s="34">
        <f>IF(B20=0, "-", B18/B20)</f>
        <v>1</v>
      </c>
      <c r="D18" s="65">
        <v>3</v>
      </c>
      <c r="E18" s="9">
        <f>IF(D20=0, "-", D18/D20)</f>
        <v>1</v>
      </c>
      <c r="F18" s="81">
        <v>69</v>
      </c>
      <c r="G18" s="34">
        <f>IF(F20=0, "-", F18/F20)</f>
        <v>1</v>
      </c>
      <c r="H18" s="65">
        <v>73</v>
      </c>
      <c r="I18" s="9">
        <f>IF(H20=0, "-", H18/H20)</f>
        <v>1</v>
      </c>
      <c r="J18" s="8">
        <f>IF(D18=0, "-", IF((B18-D18)/D18&lt;10, (B18-D18)/D18, "&gt;999%"))</f>
        <v>3.6666666666666665</v>
      </c>
      <c r="K18" s="9">
        <f>IF(H18=0, "-", IF((F18-H18)/H18&lt;10, (F18-H18)/H18, "&gt;999%"))</f>
        <v>-5.4794520547945202E-2</v>
      </c>
    </row>
    <row r="19" spans="1:11" x14ac:dyDescent="0.2">
      <c r="A19" s="2"/>
      <c r="B19" s="68"/>
      <c r="C19" s="33"/>
      <c r="D19" s="68"/>
      <c r="E19" s="6"/>
      <c r="F19" s="82"/>
      <c r="G19" s="33"/>
      <c r="H19" s="68"/>
      <c r="I19" s="6"/>
      <c r="J19" s="5"/>
      <c r="K19" s="6"/>
    </row>
    <row r="20" spans="1:11" s="43" customFormat="1" x14ac:dyDescent="0.2">
      <c r="A20" s="162" t="s">
        <v>625</v>
      </c>
      <c r="B20" s="71">
        <f>SUM(B18:B19)</f>
        <v>14</v>
      </c>
      <c r="C20" s="40">
        <f>B20/9191</f>
        <v>1.5232292460015233E-3</v>
      </c>
      <c r="D20" s="71">
        <f>SUM(D18:D19)</f>
        <v>3</v>
      </c>
      <c r="E20" s="41">
        <f>D20/7882</f>
        <v>3.8061405734585131E-4</v>
      </c>
      <c r="F20" s="77">
        <f>SUM(F18:F19)</f>
        <v>69</v>
      </c>
      <c r="G20" s="42">
        <f>F20/83975</f>
        <v>8.2167311699910689E-4</v>
      </c>
      <c r="H20" s="71">
        <f>SUM(H18:H19)</f>
        <v>73</v>
      </c>
      <c r="I20" s="41">
        <f>H20/62775</f>
        <v>1.1628833134209478E-3</v>
      </c>
      <c r="J20" s="37">
        <f>IF(D20=0, "-", IF((B20-D20)/D20&lt;10, (B20-D20)/D20, "&gt;999%"))</f>
        <v>3.6666666666666665</v>
      </c>
      <c r="K20" s="38">
        <f>IF(H20=0, "-", IF((F20-H20)/H20&lt;10, (F20-H20)/H20, "&gt;999%"))</f>
        <v>-5.4794520547945202E-2</v>
      </c>
    </row>
    <row r="21" spans="1:11" x14ac:dyDescent="0.2">
      <c r="B21" s="83"/>
      <c r="D21" s="83"/>
      <c r="F21" s="83"/>
      <c r="H21" s="83"/>
    </row>
    <row r="22" spans="1:11" x14ac:dyDescent="0.2">
      <c r="A22" s="163" t="s">
        <v>129</v>
      </c>
      <c r="B22" s="61" t="s">
        <v>12</v>
      </c>
      <c r="C22" s="62" t="s">
        <v>13</v>
      </c>
      <c r="D22" s="61" t="s">
        <v>12</v>
      </c>
      <c r="E22" s="63" t="s">
        <v>13</v>
      </c>
      <c r="F22" s="62" t="s">
        <v>12</v>
      </c>
      <c r="G22" s="62" t="s">
        <v>13</v>
      </c>
      <c r="H22" s="61" t="s">
        <v>12</v>
      </c>
      <c r="I22" s="63" t="s">
        <v>13</v>
      </c>
      <c r="J22" s="61"/>
      <c r="K22" s="63"/>
    </row>
    <row r="23" spans="1:11" x14ac:dyDescent="0.2">
      <c r="A23" s="7" t="s">
        <v>495</v>
      </c>
      <c r="B23" s="65">
        <v>0</v>
      </c>
      <c r="C23" s="34">
        <f>IF(B28=0, "-", B23/B28)</f>
        <v>0</v>
      </c>
      <c r="D23" s="65">
        <v>1</v>
      </c>
      <c r="E23" s="9">
        <f>IF(D28=0, "-", D23/D28)</f>
        <v>4.3478260869565216E-2</v>
      </c>
      <c r="F23" s="81">
        <v>0</v>
      </c>
      <c r="G23" s="34">
        <f>IF(F28=0, "-", F23/F28)</f>
        <v>0</v>
      </c>
      <c r="H23" s="65">
        <v>9</v>
      </c>
      <c r="I23" s="9">
        <f>IF(H28=0, "-", H23/H28)</f>
        <v>6.2937062937062943E-2</v>
      </c>
      <c r="J23" s="8">
        <f>IF(D23=0, "-", IF((B23-D23)/D23&lt;10, (B23-D23)/D23, "&gt;999%"))</f>
        <v>-1</v>
      </c>
      <c r="K23" s="9">
        <f>IF(H23=0, "-", IF((F23-H23)/H23&lt;10, (F23-H23)/H23, "&gt;999%"))</f>
        <v>-1</v>
      </c>
    </row>
    <row r="24" spans="1:11" x14ac:dyDescent="0.2">
      <c r="A24" s="7" t="s">
        <v>496</v>
      </c>
      <c r="B24" s="65">
        <v>0</v>
      </c>
      <c r="C24" s="34">
        <f>IF(B28=0, "-", B24/B28)</f>
        <v>0</v>
      </c>
      <c r="D24" s="65">
        <v>1</v>
      </c>
      <c r="E24" s="9">
        <f>IF(D28=0, "-", D24/D28)</f>
        <v>4.3478260869565216E-2</v>
      </c>
      <c r="F24" s="81">
        <v>11</v>
      </c>
      <c r="G24" s="34">
        <f>IF(F28=0, "-", F24/F28)</f>
        <v>0.11956521739130435</v>
      </c>
      <c r="H24" s="65">
        <v>7</v>
      </c>
      <c r="I24" s="9">
        <f>IF(H28=0, "-", H24/H28)</f>
        <v>4.8951048951048952E-2</v>
      </c>
      <c r="J24" s="8">
        <f>IF(D24=0, "-", IF((B24-D24)/D24&lt;10, (B24-D24)/D24, "&gt;999%"))</f>
        <v>-1</v>
      </c>
      <c r="K24" s="9">
        <f>IF(H24=0, "-", IF((F24-H24)/H24&lt;10, (F24-H24)/H24, "&gt;999%"))</f>
        <v>0.5714285714285714</v>
      </c>
    </row>
    <row r="25" spans="1:11" x14ac:dyDescent="0.2">
      <c r="A25" s="7" t="s">
        <v>497</v>
      </c>
      <c r="B25" s="65">
        <v>7</v>
      </c>
      <c r="C25" s="34">
        <f>IF(B28=0, "-", B25/B28)</f>
        <v>0.7</v>
      </c>
      <c r="D25" s="65">
        <v>6</v>
      </c>
      <c r="E25" s="9">
        <f>IF(D28=0, "-", D25/D28)</f>
        <v>0.2608695652173913</v>
      </c>
      <c r="F25" s="81">
        <v>51</v>
      </c>
      <c r="G25" s="34">
        <f>IF(F28=0, "-", F25/F28)</f>
        <v>0.55434782608695654</v>
      </c>
      <c r="H25" s="65">
        <v>35</v>
      </c>
      <c r="I25" s="9">
        <f>IF(H28=0, "-", H25/H28)</f>
        <v>0.24475524475524477</v>
      </c>
      <c r="J25" s="8">
        <f>IF(D25=0, "-", IF((B25-D25)/D25&lt;10, (B25-D25)/D25, "&gt;999%"))</f>
        <v>0.16666666666666666</v>
      </c>
      <c r="K25" s="9">
        <f>IF(H25=0, "-", IF((F25-H25)/H25&lt;10, (F25-H25)/H25, "&gt;999%"))</f>
        <v>0.45714285714285713</v>
      </c>
    </row>
    <row r="26" spans="1:11" x14ac:dyDescent="0.2">
      <c r="A26" s="7" t="s">
        <v>498</v>
      </c>
      <c r="B26" s="65">
        <v>3</v>
      </c>
      <c r="C26" s="34">
        <f>IF(B28=0, "-", B26/B28)</f>
        <v>0.3</v>
      </c>
      <c r="D26" s="65">
        <v>15</v>
      </c>
      <c r="E26" s="9">
        <f>IF(D28=0, "-", D26/D28)</f>
        <v>0.65217391304347827</v>
      </c>
      <c r="F26" s="81">
        <v>30</v>
      </c>
      <c r="G26" s="34">
        <f>IF(F28=0, "-", F26/F28)</f>
        <v>0.32608695652173914</v>
      </c>
      <c r="H26" s="65">
        <v>92</v>
      </c>
      <c r="I26" s="9">
        <f>IF(H28=0, "-", H26/H28)</f>
        <v>0.64335664335664333</v>
      </c>
      <c r="J26" s="8">
        <f>IF(D26=0, "-", IF((B26-D26)/D26&lt;10, (B26-D26)/D26, "&gt;999%"))</f>
        <v>-0.8</v>
      </c>
      <c r="K26" s="9">
        <f>IF(H26=0, "-", IF((F26-H26)/H26&lt;10, (F26-H26)/H26, "&gt;999%"))</f>
        <v>-0.67391304347826086</v>
      </c>
    </row>
    <row r="27" spans="1:11" x14ac:dyDescent="0.2">
      <c r="A27" s="2"/>
      <c r="B27" s="68"/>
      <c r="C27" s="33"/>
      <c r="D27" s="68"/>
      <c r="E27" s="6"/>
      <c r="F27" s="82"/>
      <c r="G27" s="33"/>
      <c r="H27" s="68"/>
      <c r="I27" s="6"/>
      <c r="J27" s="5"/>
      <c r="K27" s="6"/>
    </row>
    <row r="28" spans="1:11" s="43" customFormat="1" x14ac:dyDescent="0.2">
      <c r="A28" s="162" t="s">
        <v>624</v>
      </c>
      <c r="B28" s="71">
        <f>SUM(B23:B27)</f>
        <v>10</v>
      </c>
      <c r="C28" s="40">
        <f>B28/9191</f>
        <v>1.0880208900010881E-3</v>
      </c>
      <c r="D28" s="71">
        <f>SUM(D23:D27)</f>
        <v>23</v>
      </c>
      <c r="E28" s="41">
        <f>D28/7882</f>
        <v>2.9180411063181935E-3</v>
      </c>
      <c r="F28" s="77">
        <f>SUM(F23:F27)</f>
        <v>92</v>
      </c>
      <c r="G28" s="42">
        <f>F28/83975</f>
        <v>1.0955641559988092E-3</v>
      </c>
      <c r="H28" s="71">
        <f>SUM(H23:H27)</f>
        <v>143</v>
      </c>
      <c r="I28" s="41">
        <f>H28/62775</f>
        <v>2.2779769016328154E-3</v>
      </c>
      <c r="J28" s="37">
        <f>IF(D28=0, "-", IF((B28-D28)/D28&lt;10, (B28-D28)/D28, "&gt;999%"))</f>
        <v>-0.56521739130434778</v>
      </c>
      <c r="K28" s="38">
        <f>IF(H28=0, "-", IF((F28-H28)/H28&lt;10, (F28-H28)/H28, "&gt;999%"))</f>
        <v>-0.35664335664335667</v>
      </c>
    </row>
    <row r="29" spans="1:11" x14ac:dyDescent="0.2">
      <c r="B29" s="83"/>
      <c r="D29" s="83"/>
      <c r="F29" s="83"/>
      <c r="H29" s="83"/>
    </row>
    <row r="30" spans="1:11" x14ac:dyDescent="0.2">
      <c r="A30" s="163" t="s">
        <v>130</v>
      </c>
      <c r="B30" s="61" t="s">
        <v>12</v>
      </c>
      <c r="C30" s="62" t="s">
        <v>13</v>
      </c>
      <c r="D30" s="61" t="s">
        <v>12</v>
      </c>
      <c r="E30" s="63" t="s">
        <v>13</v>
      </c>
      <c r="F30" s="62" t="s">
        <v>12</v>
      </c>
      <c r="G30" s="62" t="s">
        <v>13</v>
      </c>
      <c r="H30" s="61" t="s">
        <v>12</v>
      </c>
      <c r="I30" s="63" t="s">
        <v>13</v>
      </c>
      <c r="J30" s="61"/>
      <c r="K30" s="63"/>
    </row>
    <row r="31" spans="1:11" x14ac:dyDescent="0.2">
      <c r="A31" s="7" t="s">
        <v>499</v>
      </c>
      <c r="B31" s="65">
        <v>9</v>
      </c>
      <c r="C31" s="34">
        <f>IF(B43=0, "-", B31/B43)</f>
        <v>6.6176470588235295E-2</v>
      </c>
      <c r="D31" s="65">
        <v>4</v>
      </c>
      <c r="E31" s="9">
        <f>IF(D43=0, "-", D31/D43)</f>
        <v>5.5555555555555552E-2</v>
      </c>
      <c r="F31" s="81">
        <v>211</v>
      </c>
      <c r="G31" s="34">
        <f>IF(F43=0, "-", F31/F43)</f>
        <v>0.15769805680119581</v>
      </c>
      <c r="H31" s="65">
        <v>144</v>
      </c>
      <c r="I31" s="9">
        <f>IF(H43=0, "-", H31/H43)</f>
        <v>0.18972332015810275</v>
      </c>
      <c r="J31" s="8">
        <f t="shared" ref="J31:J41" si="2">IF(D31=0, "-", IF((B31-D31)/D31&lt;10, (B31-D31)/D31, "&gt;999%"))</f>
        <v>1.25</v>
      </c>
      <c r="K31" s="9">
        <f t="shared" ref="K31:K41" si="3">IF(H31=0, "-", IF((F31-H31)/H31&lt;10, (F31-H31)/H31, "&gt;999%"))</f>
        <v>0.46527777777777779</v>
      </c>
    </row>
    <row r="32" spans="1:11" x14ac:dyDescent="0.2">
      <c r="A32" s="7" t="s">
        <v>500</v>
      </c>
      <c r="B32" s="65">
        <v>0</v>
      </c>
      <c r="C32" s="34">
        <f>IF(B43=0, "-", B32/B43)</f>
        <v>0</v>
      </c>
      <c r="D32" s="65">
        <v>18</v>
      </c>
      <c r="E32" s="9">
        <f>IF(D43=0, "-", D32/D43)</f>
        <v>0.25</v>
      </c>
      <c r="F32" s="81">
        <v>176</v>
      </c>
      <c r="G32" s="34">
        <f>IF(F43=0, "-", F32/F43)</f>
        <v>0.13153961136023917</v>
      </c>
      <c r="H32" s="65">
        <v>159</v>
      </c>
      <c r="I32" s="9">
        <f>IF(H43=0, "-", H32/H43)</f>
        <v>0.20948616600790515</v>
      </c>
      <c r="J32" s="8">
        <f t="shared" si="2"/>
        <v>-1</v>
      </c>
      <c r="K32" s="9">
        <f t="shared" si="3"/>
        <v>0.1069182389937107</v>
      </c>
    </row>
    <row r="33" spans="1:11" x14ac:dyDescent="0.2">
      <c r="A33" s="7" t="s">
        <v>501</v>
      </c>
      <c r="B33" s="65">
        <v>11</v>
      </c>
      <c r="C33" s="34">
        <f>IF(B43=0, "-", B33/B43)</f>
        <v>8.0882352941176475E-2</v>
      </c>
      <c r="D33" s="65">
        <v>0</v>
      </c>
      <c r="E33" s="9">
        <f>IF(D43=0, "-", D33/D43)</f>
        <v>0</v>
      </c>
      <c r="F33" s="81">
        <v>11</v>
      </c>
      <c r="G33" s="34">
        <f>IF(F43=0, "-", F33/F43)</f>
        <v>8.2212257100149483E-3</v>
      </c>
      <c r="H33" s="65">
        <v>0</v>
      </c>
      <c r="I33" s="9">
        <f>IF(H43=0, "-", H33/H43)</f>
        <v>0</v>
      </c>
      <c r="J33" s="8" t="str">
        <f t="shared" si="2"/>
        <v>-</v>
      </c>
      <c r="K33" s="9" t="str">
        <f t="shared" si="3"/>
        <v>-</v>
      </c>
    </row>
    <row r="34" spans="1:11" x14ac:dyDescent="0.2">
      <c r="A34" s="7" t="s">
        <v>502</v>
      </c>
      <c r="B34" s="65">
        <v>6</v>
      </c>
      <c r="C34" s="34">
        <f>IF(B43=0, "-", B34/B43)</f>
        <v>4.4117647058823532E-2</v>
      </c>
      <c r="D34" s="65">
        <v>8</v>
      </c>
      <c r="E34" s="9">
        <f>IF(D43=0, "-", D34/D43)</f>
        <v>0.1111111111111111</v>
      </c>
      <c r="F34" s="81">
        <v>112</v>
      </c>
      <c r="G34" s="34">
        <f>IF(F43=0, "-", F34/F43)</f>
        <v>8.3707025411061287E-2</v>
      </c>
      <c r="H34" s="65">
        <v>61</v>
      </c>
      <c r="I34" s="9">
        <f>IF(H43=0, "-", H34/H43)</f>
        <v>8.0368906455862976E-2</v>
      </c>
      <c r="J34" s="8">
        <f t="shared" si="2"/>
        <v>-0.25</v>
      </c>
      <c r="K34" s="9">
        <f t="shared" si="3"/>
        <v>0.83606557377049184</v>
      </c>
    </row>
    <row r="35" spans="1:11" x14ac:dyDescent="0.2">
      <c r="A35" s="7" t="s">
        <v>503</v>
      </c>
      <c r="B35" s="65">
        <v>2</v>
      </c>
      <c r="C35" s="34">
        <f>IF(B43=0, "-", B35/B43)</f>
        <v>1.4705882352941176E-2</v>
      </c>
      <c r="D35" s="65">
        <v>1</v>
      </c>
      <c r="E35" s="9">
        <f>IF(D43=0, "-", D35/D43)</f>
        <v>1.3888888888888888E-2</v>
      </c>
      <c r="F35" s="81">
        <v>18</v>
      </c>
      <c r="G35" s="34">
        <f>IF(F43=0, "-", F35/F43)</f>
        <v>1.3452914798206279E-2</v>
      </c>
      <c r="H35" s="65">
        <v>17</v>
      </c>
      <c r="I35" s="9">
        <f>IF(H43=0, "-", H35/H43)</f>
        <v>2.2397891963109356E-2</v>
      </c>
      <c r="J35" s="8">
        <f t="shared" si="2"/>
        <v>1</v>
      </c>
      <c r="K35" s="9">
        <f t="shared" si="3"/>
        <v>5.8823529411764705E-2</v>
      </c>
    </row>
    <row r="36" spans="1:11" x14ac:dyDescent="0.2">
      <c r="A36" s="7" t="s">
        <v>504</v>
      </c>
      <c r="B36" s="65">
        <v>5</v>
      </c>
      <c r="C36" s="34">
        <f>IF(B43=0, "-", B36/B43)</f>
        <v>3.6764705882352942E-2</v>
      </c>
      <c r="D36" s="65">
        <v>13</v>
      </c>
      <c r="E36" s="9">
        <f>IF(D43=0, "-", D36/D43)</f>
        <v>0.18055555555555555</v>
      </c>
      <c r="F36" s="81">
        <v>54</v>
      </c>
      <c r="G36" s="34">
        <f>IF(F43=0, "-", F36/F43)</f>
        <v>4.0358744394618833E-2</v>
      </c>
      <c r="H36" s="65">
        <v>74</v>
      </c>
      <c r="I36" s="9">
        <f>IF(H43=0, "-", H36/H43)</f>
        <v>9.7496706192358368E-2</v>
      </c>
      <c r="J36" s="8">
        <f t="shared" si="2"/>
        <v>-0.61538461538461542</v>
      </c>
      <c r="K36" s="9">
        <f t="shared" si="3"/>
        <v>-0.27027027027027029</v>
      </c>
    </row>
    <row r="37" spans="1:11" x14ac:dyDescent="0.2">
      <c r="A37" s="7" t="s">
        <v>505</v>
      </c>
      <c r="B37" s="65">
        <v>51</v>
      </c>
      <c r="C37" s="34">
        <f>IF(B43=0, "-", B37/B43)</f>
        <v>0.375</v>
      </c>
      <c r="D37" s="65">
        <v>3</v>
      </c>
      <c r="E37" s="9">
        <f>IF(D43=0, "-", D37/D43)</f>
        <v>4.1666666666666664E-2</v>
      </c>
      <c r="F37" s="81">
        <v>149</v>
      </c>
      <c r="G37" s="34">
        <f>IF(F43=0, "-", F37/F43)</f>
        <v>0.11136023916292975</v>
      </c>
      <c r="H37" s="65">
        <v>19</v>
      </c>
      <c r="I37" s="9">
        <f>IF(H43=0, "-", H37/H43)</f>
        <v>2.5032938076416336E-2</v>
      </c>
      <c r="J37" s="8" t="str">
        <f t="shared" si="2"/>
        <v>&gt;999%</v>
      </c>
      <c r="K37" s="9">
        <f t="shared" si="3"/>
        <v>6.8421052631578947</v>
      </c>
    </row>
    <row r="38" spans="1:11" x14ac:dyDescent="0.2">
      <c r="A38" s="7" t="s">
        <v>506</v>
      </c>
      <c r="B38" s="65">
        <v>1</v>
      </c>
      <c r="C38" s="34">
        <f>IF(B43=0, "-", B38/B43)</f>
        <v>7.3529411764705881E-3</v>
      </c>
      <c r="D38" s="65">
        <v>0</v>
      </c>
      <c r="E38" s="9">
        <f>IF(D43=0, "-", D38/D43)</f>
        <v>0</v>
      </c>
      <c r="F38" s="81">
        <v>13</v>
      </c>
      <c r="G38" s="34">
        <f>IF(F43=0, "-", F38/F43)</f>
        <v>9.7159940209267555E-3</v>
      </c>
      <c r="H38" s="65">
        <v>2</v>
      </c>
      <c r="I38" s="9">
        <f>IF(H43=0, "-", H38/H43)</f>
        <v>2.635046113306983E-3</v>
      </c>
      <c r="J38" s="8" t="str">
        <f t="shared" si="2"/>
        <v>-</v>
      </c>
      <c r="K38" s="9">
        <f t="shared" si="3"/>
        <v>5.5</v>
      </c>
    </row>
    <row r="39" spans="1:11" x14ac:dyDescent="0.2">
      <c r="A39" s="7" t="s">
        <v>507</v>
      </c>
      <c r="B39" s="65">
        <v>2</v>
      </c>
      <c r="C39" s="34">
        <f>IF(B43=0, "-", B39/B43)</f>
        <v>1.4705882352941176E-2</v>
      </c>
      <c r="D39" s="65">
        <v>7</v>
      </c>
      <c r="E39" s="9">
        <f>IF(D43=0, "-", D39/D43)</f>
        <v>9.7222222222222224E-2</v>
      </c>
      <c r="F39" s="81">
        <v>126</v>
      </c>
      <c r="G39" s="34">
        <f>IF(F43=0, "-", F39/F43)</f>
        <v>9.417040358744394E-2</v>
      </c>
      <c r="H39" s="65">
        <v>57</v>
      </c>
      <c r="I39" s="9">
        <f>IF(H43=0, "-", H39/H43)</f>
        <v>7.5098814229249009E-2</v>
      </c>
      <c r="J39" s="8">
        <f t="shared" si="2"/>
        <v>-0.7142857142857143</v>
      </c>
      <c r="K39" s="9">
        <f t="shared" si="3"/>
        <v>1.2105263157894737</v>
      </c>
    </row>
    <row r="40" spans="1:11" x14ac:dyDescent="0.2">
      <c r="A40" s="7" t="s">
        <v>508</v>
      </c>
      <c r="B40" s="65">
        <v>44</v>
      </c>
      <c r="C40" s="34">
        <f>IF(B43=0, "-", B40/B43)</f>
        <v>0.3235294117647059</v>
      </c>
      <c r="D40" s="65">
        <v>18</v>
      </c>
      <c r="E40" s="9">
        <f>IF(D43=0, "-", D40/D43)</f>
        <v>0.25</v>
      </c>
      <c r="F40" s="81">
        <v>413</v>
      </c>
      <c r="G40" s="34">
        <f>IF(F43=0, "-", F40/F43)</f>
        <v>0.30866965620328851</v>
      </c>
      <c r="H40" s="65">
        <v>216</v>
      </c>
      <c r="I40" s="9">
        <f>IF(H43=0, "-", H40/H43)</f>
        <v>0.28458498023715417</v>
      </c>
      <c r="J40" s="8">
        <f t="shared" si="2"/>
        <v>1.4444444444444444</v>
      </c>
      <c r="K40" s="9">
        <f t="shared" si="3"/>
        <v>0.91203703703703709</v>
      </c>
    </row>
    <row r="41" spans="1:11" x14ac:dyDescent="0.2">
      <c r="A41" s="7" t="s">
        <v>509</v>
      </c>
      <c r="B41" s="65">
        <v>5</v>
      </c>
      <c r="C41" s="34">
        <f>IF(B43=0, "-", B41/B43)</f>
        <v>3.6764705882352942E-2</v>
      </c>
      <c r="D41" s="65">
        <v>0</v>
      </c>
      <c r="E41" s="9">
        <f>IF(D43=0, "-", D41/D43)</f>
        <v>0</v>
      </c>
      <c r="F41" s="81">
        <v>55</v>
      </c>
      <c r="G41" s="34">
        <f>IF(F43=0, "-", F41/F43)</f>
        <v>4.1106128550074741E-2</v>
      </c>
      <c r="H41" s="65">
        <v>10</v>
      </c>
      <c r="I41" s="9">
        <f>IF(H43=0, "-", H41/H43)</f>
        <v>1.3175230566534914E-2</v>
      </c>
      <c r="J41" s="8" t="str">
        <f t="shared" si="2"/>
        <v>-</v>
      </c>
      <c r="K41" s="9">
        <f t="shared" si="3"/>
        <v>4.5</v>
      </c>
    </row>
    <row r="42" spans="1:11" x14ac:dyDescent="0.2">
      <c r="A42" s="2"/>
      <c r="B42" s="68"/>
      <c r="C42" s="33"/>
      <c r="D42" s="68"/>
      <c r="E42" s="6"/>
      <c r="F42" s="82"/>
      <c r="G42" s="33"/>
      <c r="H42" s="68"/>
      <c r="I42" s="6"/>
      <c r="J42" s="5"/>
      <c r="K42" s="6"/>
    </row>
    <row r="43" spans="1:11" s="43" customFormat="1" x14ac:dyDescent="0.2">
      <c r="A43" s="162" t="s">
        <v>623</v>
      </c>
      <c r="B43" s="71">
        <f>SUM(B31:B42)</f>
        <v>136</v>
      </c>
      <c r="C43" s="40">
        <f>B43/9191</f>
        <v>1.4797084104014797E-2</v>
      </c>
      <c r="D43" s="71">
        <f>SUM(D31:D42)</f>
        <v>72</v>
      </c>
      <c r="E43" s="41">
        <f>D43/7882</f>
        <v>9.1347373763004322E-3</v>
      </c>
      <c r="F43" s="77">
        <f>SUM(F31:F42)</f>
        <v>1338</v>
      </c>
      <c r="G43" s="42">
        <f>F43/83975</f>
        <v>1.5933313486156595E-2</v>
      </c>
      <c r="H43" s="71">
        <f>SUM(H31:H42)</f>
        <v>759</v>
      </c>
      <c r="I43" s="41">
        <f>H43/62775</f>
        <v>1.2090800477897252E-2</v>
      </c>
      <c r="J43" s="37">
        <f>IF(D43=0, "-", IF((B43-D43)/D43&lt;10, (B43-D43)/D43, "&gt;999%"))</f>
        <v>0.88888888888888884</v>
      </c>
      <c r="K43" s="38">
        <f>IF(H43=0, "-", IF((F43-H43)/H43&lt;10, (F43-H43)/H43, "&gt;999%"))</f>
        <v>0.76284584980237158</v>
      </c>
    </row>
    <row r="44" spans="1:11" x14ac:dyDescent="0.2">
      <c r="B44" s="83"/>
      <c r="D44" s="83"/>
      <c r="F44" s="83"/>
      <c r="H44" s="83"/>
    </row>
    <row r="45" spans="1:11" x14ac:dyDescent="0.2">
      <c r="A45" s="163" t="s">
        <v>131</v>
      </c>
      <c r="B45" s="61" t="s">
        <v>12</v>
      </c>
      <c r="C45" s="62" t="s">
        <v>13</v>
      </c>
      <c r="D45" s="61" t="s">
        <v>12</v>
      </c>
      <c r="E45" s="63" t="s">
        <v>13</v>
      </c>
      <c r="F45" s="62" t="s">
        <v>12</v>
      </c>
      <c r="G45" s="62" t="s">
        <v>13</v>
      </c>
      <c r="H45" s="61" t="s">
        <v>12</v>
      </c>
      <c r="I45" s="63" t="s">
        <v>13</v>
      </c>
      <c r="J45" s="61"/>
      <c r="K45" s="63"/>
    </row>
    <row r="46" spans="1:11" x14ac:dyDescent="0.2">
      <c r="A46" s="7" t="s">
        <v>510</v>
      </c>
      <c r="B46" s="65">
        <v>40</v>
      </c>
      <c r="C46" s="34">
        <f>IF(B58=0, "-", B46/B58)</f>
        <v>0.16528925619834711</v>
      </c>
      <c r="D46" s="65">
        <v>41</v>
      </c>
      <c r="E46" s="9">
        <f>IF(D58=0, "-", D46/D58)</f>
        <v>0.21578947368421053</v>
      </c>
      <c r="F46" s="81">
        <v>299</v>
      </c>
      <c r="G46" s="34">
        <f>IF(F58=0, "-", F46/F58)</f>
        <v>0.13665447897623401</v>
      </c>
      <c r="H46" s="65">
        <v>212</v>
      </c>
      <c r="I46" s="9">
        <f>IF(H58=0, "-", H46/H58)</f>
        <v>0.14794138171667831</v>
      </c>
      <c r="J46" s="8">
        <f t="shared" ref="J46:J56" si="4">IF(D46=0, "-", IF((B46-D46)/D46&lt;10, (B46-D46)/D46, "&gt;999%"))</f>
        <v>-2.4390243902439025E-2</v>
      </c>
      <c r="K46" s="9">
        <f t="shared" ref="K46:K56" si="5">IF(H46=0, "-", IF((F46-H46)/H46&lt;10, (F46-H46)/H46, "&gt;999%"))</f>
        <v>0.41037735849056606</v>
      </c>
    </row>
    <row r="47" spans="1:11" x14ac:dyDescent="0.2">
      <c r="A47" s="7" t="s">
        <v>511</v>
      </c>
      <c r="B47" s="65">
        <v>15</v>
      </c>
      <c r="C47" s="34">
        <f>IF(B58=0, "-", B47/B58)</f>
        <v>6.1983471074380167E-2</v>
      </c>
      <c r="D47" s="65">
        <v>18</v>
      </c>
      <c r="E47" s="9">
        <f>IF(D58=0, "-", D47/D58)</f>
        <v>9.4736842105263161E-2</v>
      </c>
      <c r="F47" s="81">
        <v>74</v>
      </c>
      <c r="G47" s="34">
        <f>IF(F58=0, "-", F47/F58)</f>
        <v>3.3820840950639856E-2</v>
      </c>
      <c r="H47" s="65">
        <v>49</v>
      </c>
      <c r="I47" s="9">
        <f>IF(H58=0, "-", H47/H58)</f>
        <v>3.4193998604326585E-2</v>
      </c>
      <c r="J47" s="8">
        <f t="shared" si="4"/>
        <v>-0.16666666666666666</v>
      </c>
      <c r="K47" s="9">
        <f t="shared" si="5"/>
        <v>0.51020408163265307</v>
      </c>
    </row>
    <row r="48" spans="1:11" x14ac:dyDescent="0.2">
      <c r="A48" s="7" t="s">
        <v>512</v>
      </c>
      <c r="B48" s="65">
        <v>4</v>
      </c>
      <c r="C48" s="34">
        <f>IF(B58=0, "-", B48/B58)</f>
        <v>1.6528925619834711E-2</v>
      </c>
      <c r="D48" s="65">
        <v>0</v>
      </c>
      <c r="E48" s="9">
        <f>IF(D58=0, "-", D48/D58)</f>
        <v>0</v>
      </c>
      <c r="F48" s="81">
        <v>5</v>
      </c>
      <c r="G48" s="34">
        <f>IF(F58=0, "-", F48/F58)</f>
        <v>2.2851919561243145E-3</v>
      </c>
      <c r="H48" s="65">
        <v>0</v>
      </c>
      <c r="I48" s="9">
        <f>IF(H58=0, "-", H48/H58)</f>
        <v>0</v>
      </c>
      <c r="J48" s="8" t="str">
        <f t="shared" si="4"/>
        <v>-</v>
      </c>
      <c r="K48" s="9" t="str">
        <f t="shared" si="5"/>
        <v>-</v>
      </c>
    </row>
    <row r="49" spans="1:11" x14ac:dyDescent="0.2">
      <c r="A49" s="7" t="s">
        <v>513</v>
      </c>
      <c r="B49" s="65">
        <v>0</v>
      </c>
      <c r="C49" s="34">
        <f>IF(B58=0, "-", B49/B58)</f>
        <v>0</v>
      </c>
      <c r="D49" s="65">
        <v>1</v>
      </c>
      <c r="E49" s="9">
        <f>IF(D58=0, "-", D49/D58)</f>
        <v>5.263157894736842E-3</v>
      </c>
      <c r="F49" s="81">
        <v>0</v>
      </c>
      <c r="G49" s="34">
        <f>IF(F58=0, "-", F49/F58)</f>
        <v>0</v>
      </c>
      <c r="H49" s="65">
        <v>45</v>
      </c>
      <c r="I49" s="9">
        <f>IF(H58=0, "-", H49/H58)</f>
        <v>3.1402651779483599E-2</v>
      </c>
      <c r="J49" s="8">
        <f t="shared" si="4"/>
        <v>-1</v>
      </c>
      <c r="K49" s="9">
        <f t="shared" si="5"/>
        <v>-1</v>
      </c>
    </row>
    <row r="50" spans="1:11" x14ac:dyDescent="0.2">
      <c r="A50" s="7" t="s">
        <v>514</v>
      </c>
      <c r="B50" s="65">
        <v>45</v>
      </c>
      <c r="C50" s="34">
        <f>IF(B58=0, "-", B50/B58)</f>
        <v>0.18595041322314049</v>
      </c>
      <c r="D50" s="65">
        <v>8</v>
      </c>
      <c r="E50" s="9">
        <f>IF(D58=0, "-", D50/D58)</f>
        <v>4.2105263157894736E-2</v>
      </c>
      <c r="F50" s="81">
        <v>482</v>
      </c>
      <c r="G50" s="34">
        <f>IF(F58=0, "-", F50/F58)</f>
        <v>0.22029250457038391</v>
      </c>
      <c r="H50" s="65">
        <v>182</v>
      </c>
      <c r="I50" s="9">
        <f>IF(H58=0, "-", H50/H58)</f>
        <v>0.1270062805303559</v>
      </c>
      <c r="J50" s="8">
        <f t="shared" si="4"/>
        <v>4.625</v>
      </c>
      <c r="K50" s="9">
        <f t="shared" si="5"/>
        <v>1.6483516483516483</v>
      </c>
    </row>
    <row r="51" spans="1:11" x14ac:dyDescent="0.2">
      <c r="A51" s="7" t="s">
        <v>515</v>
      </c>
      <c r="B51" s="65">
        <v>18</v>
      </c>
      <c r="C51" s="34">
        <f>IF(B58=0, "-", B51/B58)</f>
        <v>7.43801652892562E-2</v>
      </c>
      <c r="D51" s="65">
        <v>3</v>
      </c>
      <c r="E51" s="9">
        <f>IF(D58=0, "-", D51/D58)</f>
        <v>1.5789473684210527E-2</v>
      </c>
      <c r="F51" s="81">
        <v>100</v>
      </c>
      <c r="G51" s="34">
        <f>IF(F58=0, "-", F51/F58)</f>
        <v>4.5703839122486288E-2</v>
      </c>
      <c r="H51" s="65">
        <v>60</v>
      </c>
      <c r="I51" s="9">
        <f>IF(H58=0, "-", H51/H58)</f>
        <v>4.1870202372644799E-2</v>
      </c>
      <c r="J51" s="8">
        <f t="shared" si="4"/>
        <v>5</v>
      </c>
      <c r="K51" s="9">
        <f t="shared" si="5"/>
        <v>0.66666666666666663</v>
      </c>
    </row>
    <row r="52" spans="1:11" x14ac:dyDescent="0.2">
      <c r="A52" s="7" t="s">
        <v>516</v>
      </c>
      <c r="B52" s="65">
        <v>0</v>
      </c>
      <c r="C52" s="34">
        <f>IF(B58=0, "-", B52/B58)</f>
        <v>0</v>
      </c>
      <c r="D52" s="65">
        <v>0</v>
      </c>
      <c r="E52" s="9">
        <f>IF(D58=0, "-", D52/D58)</f>
        <v>0</v>
      </c>
      <c r="F52" s="81">
        <v>0</v>
      </c>
      <c r="G52" s="34">
        <f>IF(F58=0, "-", F52/F58)</f>
        <v>0</v>
      </c>
      <c r="H52" s="65">
        <v>1</v>
      </c>
      <c r="I52" s="9">
        <f>IF(H58=0, "-", H52/H58)</f>
        <v>6.9783670621074664E-4</v>
      </c>
      <c r="J52" s="8" t="str">
        <f t="shared" si="4"/>
        <v>-</v>
      </c>
      <c r="K52" s="9">
        <f t="shared" si="5"/>
        <v>-1</v>
      </c>
    </row>
    <row r="53" spans="1:11" x14ac:dyDescent="0.2">
      <c r="A53" s="7" t="s">
        <v>517</v>
      </c>
      <c r="B53" s="65">
        <v>17</v>
      </c>
      <c r="C53" s="34">
        <f>IF(B58=0, "-", B53/B58)</f>
        <v>7.0247933884297523E-2</v>
      </c>
      <c r="D53" s="65">
        <v>35</v>
      </c>
      <c r="E53" s="9">
        <f>IF(D58=0, "-", D53/D58)</f>
        <v>0.18421052631578946</v>
      </c>
      <c r="F53" s="81">
        <v>293</v>
      </c>
      <c r="G53" s="34">
        <f>IF(F58=0, "-", F53/F58)</f>
        <v>0.13391224862888482</v>
      </c>
      <c r="H53" s="65">
        <v>214</v>
      </c>
      <c r="I53" s="9">
        <f>IF(H58=0, "-", H53/H58)</f>
        <v>0.14933705512909978</v>
      </c>
      <c r="J53" s="8">
        <f t="shared" si="4"/>
        <v>-0.51428571428571423</v>
      </c>
      <c r="K53" s="9">
        <f t="shared" si="5"/>
        <v>0.36915887850467288</v>
      </c>
    </row>
    <row r="54" spans="1:11" x14ac:dyDescent="0.2">
      <c r="A54" s="7" t="s">
        <v>518</v>
      </c>
      <c r="B54" s="65">
        <v>12</v>
      </c>
      <c r="C54" s="34">
        <f>IF(B58=0, "-", B54/B58)</f>
        <v>4.9586776859504134E-2</v>
      </c>
      <c r="D54" s="65">
        <v>7</v>
      </c>
      <c r="E54" s="9">
        <f>IF(D58=0, "-", D54/D58)</f>
        <v>3.6842105263157891E-2</v>
      </c>
      <c r="F54" s="81">
        <v>115</v>
      </c>
      <c r="G54" s="34">
        <f>IF(F58=0, "-", F54/F58)</f>
        <v>5.2559414990859234E-2</v>
      </c>
      <c r="H54" s="65">
        <v>88</v>
      </c>
      <c r="I54" s="9">
        <f>IF(H58=0, "-", H54/H58)</f>
        <v>6.1409630146545706E-2</v>
      </c>
      <c r="J54" s="8">
        <f t="shared" si="4"/>
        <v>0.7142857142857143</v>
      </c>
      <c r="K54" s="9">
        <f t="shared" si="5"/>
        <v>0.30681818181818182</v>
      </c>
    </row>
    <row r="55" spans="1:11" x14ac:dyDescent="0.2">
      <c r="A55" s="7" t="s">
        <v>519</v>
      </c>
      <c r="B55" s="65">
        <v>91</v>
      </c>
      <c r="C55" s="34">
        <f>IF(B58=0, "-", B55/B58)</f>
        <v>0.37603305785123969</v>
      </c>
      <c r="D55" s="65">
        <v>75</v>
      </c>
      <c r="E55" s="9">
        <f>IF(D58=0, "-", D55/D58)</f>
        <v>0.39473684210526316</v>
      </c>
      <c r="F55" s="81">
        <v>820</v>
      </c>
      <c r="G55" s="34">
        <f>IF(F58=0, "-", F55/F58)</f>
        <v>0.37477148080438755</v>
      </c>
      <c r="H55" s="65">
        <v>577</v>
      </c>
      <c r="I55" s="9">
        <f>IF(H58=0, "-", H55/H58)</f>
        <v>0.40265177948360081</v>
      </c>
      <c r="J55" s="8">
        <f t="shared" si="4"/>
        <v>0.21333333333333335</v>
      </c>
      <c r="K55" s="9">
        <f t="shared" si="5"/>
        <v>0.42114384748700173</v>
      </c>
    </row>
    <row r="56" spans="1:11" x14ac:dyDescent="0.2">
      <c r="A56" s="7" t="s">
        <v>520</v>
      </c>
      <c r="B56" s="65">
        <v>0</v>
      </c>
      <c r="C56" s="34">
        <f>IF(B58=0, "-", B56/B58)</f>
        <v>0</v>
      </c>
      <c r="D56" s="65">
        <v>2</v>
      </c>
      <c r="E56" s="9">
        <f>IF(D58=0, "-", D56/D58)</f>
        <v>1.0526315789473684E-2</v>
      </c>
      <c r="F56" s="81">
        <v>0</v>
      </c>
      <c r="G56" s="34">
        <f>IF(F58=0, "-", F56/F58)</f>
        <v>0</v>
      </c>
      <c r="H56" s="65">
        <v>5</v>
      </c>
      <c r="I56" s="9">
        <f>IF(H58=0, "-", H56/H58)</f>
        <v>3.4891835310537334E-3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622</v>
      </c>
      <c r="B58" s="71">
        <f>SUM(B46:B57)</f>
        <v>242</v>
      </c>
      <c r="C58" s="40">
        <f>B58/9191</f>
        <v>2.6330105538026331E-2</v>
      </c>
      <c r="D58" s="71">
        <f>SUM(D46:D57)</f>
        <v>190</v>
      </c>
      <c r="E58" s="41">
        <f>D58/7882</f>
        <v>2.4105556965237248E-2</v>
      </c>
      <c r="F58" s="77">
        <f>SUM(F46:F57)</f>
        <v>2188</v>
      </c>
      <c r="G58" s="42">
        <f>F58/83975</f>
        <v>2.6055373623102115E-2</v>
      </c>
      <c r="H58" s="71">
        <f>SUM(H46:H57)</f>
        <v>1433</v>
      </c>
      <c r="I58" s="41">
        <f>H58/62775</f>
        <v>2.2827558741537236E-2</v>
      </c>
      <c r="J58" s="37">
        <f>IF(D58=0, "-", IF((B58-D58)/D58&lt;10, (B58-D58)/D58, "&gt;999%"))</f>
        <v>0.27368421052631581</v>
      </c>
      <c r="K58" s="38">
        <f>IF(H58=0, "-", IF((F58-H58)/H58&lt;10, (F58-H58)/H58, "&gt;999%"))</f>
        <v>0.52686671318911371</v>
      </c>
    </row>
    <row r="59" spans="1:11" x14ac:dyDescent="0.2">
      <c r="B59" s="83"/>
      <c r="D59" s="83"/>
      <c r="F59" s="83"/>
      <c r="H59" s="83"/>
    </row>
    <row r="60" spans="1:11" x14ac:dyDescent="0.2">
      <c r="A60" s="163" t="s">
        <v>132</v>
      </c>
      <c r="B60" s="61" t="s">
        <v>12</v>
      </c>
      <c r="C60" s="62" t="s">
        <v>13</v>
      </c>
      <c r="D60" s="61" t="s">
        <v>12</v>
      </c>
      <c r="E60" s="63" t="s">
        <v>13</v>
      </c>
      <c r="F60" s="62" t="s">
        <v>12</v>
      </c>
      <c r="G60" s="62" t="s">
        <v>13</v>
      </c>
      <c r="H60" s="61" t="s">
        <v>12</v>
      </c>
      <c r="I60" s="63" t="s">
        <v>13</v>
      </c>
      <c r="J60" s="61"/>
      <c r="K60" s="63"/>
    </row>
    <row r="61" spans="1:11" x14ac:dyDescent="0.2">
      <c r="A61" s="7" t="s">
        <v>521</v>
      </c>
      <c r="B61" s="65">
        <v>20</v>
      </c>
      <c r="C61" s="34">
        <f>IF(B81=0, "-", B61/B81)</f>
        <v>1.0758472296933835E-2</v>
      </c>
      <c r="D61" s="65">
        <v>0</v>
      </c>
      <c r="E61" s="9">
        <f>IF(D81=0, "-", D61/D81)</f>
        <v>0</v>
      </c>
      <c r="F61" s="81">
        <v>135</v>
      </c>
      <c r="G61" s="34">
        <f>IF(F81=0, "-", F61/F81)</f>
        <v>7.6366104762982234E-3</v>
      </c>
      <c r="H61" s="65">
        <v>0</v>
      </c>
      <c r="I61" s="9">
        <f>IF(H81=0, "-", H61/H81)</f>
        <v>0</v>
      </c>
      <c r="J61" s="8" t="str">
        <f t="shared" ref="J61:J79" si="6">IF(D61=0, "-", IF((B61-D61)/D61&lt;10, (B61-D61)/D61, "&gt;999%"))</f>
        <v>-</v>
      </c>
      <c r="K61" s="9" t="str">
        <f t="shared" ref="K61:K79" si="7">IF(H61=0, "-", IF((F61-H61)/H61&lt;10, (F61-H61)/H61, "&gt;999%"))</f>
        <v>-</v>
      </c>
    </row>
    <row r="62" spans="1:11" x14ac:dyDescent="0.2">
      <c r="A62" s="7" t="s">
        <v>522</v>
      </c>
      <c r="B62" s="65">
        <v>480</v>
      </c>
      <c r="C62" s="34">
        <f>IF(B81=0, "-", B62/B81)</f>
        <v>0.25820333512641203</v>
      </c>
      <c r="D62" s="65">
        <v>389</v>
      </c>
      <c r="E62" s="9">
        <f>IF(D81=0, "-", D62/D81)</f>
        <v>0.24056895485466914</v>
      </c>
      <c r="F62" s="81">
        <v>3681</v>
      </c>
      <c r="G62" s="34">
        <f>IF(F81=0, "-", F62/F81)</f>
        <v>0.20822491232039825</v>
      </c>
      <c r="H62" s="65">
        <v>2599</v>
      </c>
      <c r="I62" s="9">
        <f>IF(H81=0, "-", H62/H81)</f>
        <v>0.20214669051878353</v>
      </c>
      <c r="J62" s="8">
        <f t="shared" si="6"/>
        <v>0.23393316195372751</v>
      </c>
      <c r="K62" s="9">
        <f t="shared" si="7"/>
        <v>0.41631396691035011</v>
      </c>
    </row>
    <row r="63" spans="1:11" x14ac:dyDescent="0.2">
      <c r="A63" s="7" t="s">
        <v>523</v>
      </c>
      <c r="B63" s="65">
        <v>8</v>
      </c>
      <c r="C63" s="34">
        <f>IF(B81=0, "-", B63/B81)</f>
        <v>4.3033889187735338E-3</v>
      </c>
      <c r="D63" s="65">
        <v>6</v>
      </c>
      <c r="E63" s="9">
        <f>IF(D81=0, "-", D63/D81)</f>
        <v>3.7105751391465678E-3</v>
      </c>
      <c r="F63" s="81">
        <v>49</v>
      </c>
      <c r="G63" s="34">
        <f>IF(F81=0, "-", F63/F81)</f>
        <v>2.7718067654712072E-3</v>
      </c>
      <c r="H63" s="65">
        <v>33</v>
      </c>
      <c r="I63" s="9">
        <f>IF(H81=0, "-", H63/H81)</f>
        <v>2.5666951855020611E-3</v>
      </c>
      <c r="J63" s="8">
        <f t="shared" si="6"/>
        <v>0.33333333333333331</v>
      </c>
      <c r="K63" s="9">
        <f t="shared" si="7"/>
        <v>0.48484848484848486</v>
      </c>
    </row>
    <row r="64" spans="1:11" x14ac:dyDescent="0.2">
      <c r="A64" s="7" t="s">
        <v>524</v>
      </c>
      <c r="B64" s="65">
        <v>26</v>
      </c>
      <c r="C64" s="34">
        <f>IF(B81=0, "-", B64/B81)</f>
        <v>1.3986013986013986E-2</v>
      </c>
      <c r="D64" s="65">
        <v>0</v>
      </c>
      <c r="E64" s="9">
        <f>IF(D81=0, "-", D64/D81)</f>
        <v>0</v>
      </c>
      <c r="F64" s="81">
        <v>341</v>
      </c>
      <c r="G64" s="34">
        <f>IF(F81=0, "-", F64/F81)</f>
        <v>1.9289512388279216E-2</v>
      </c>
      <c r="H64" s="65">
        <v>0</v>
      </c>
      <c r="I64" s="9">
        <f>IF(H81=0, "-", H64/H81)</f>
        <v>0</v>
      </c>
      <c r="J64" s="8" t="str">
        <f t="shared" si="6"/>
        <v>-</v>
      </c>
      <c r="K64" s="9" t="str">
        <f t="shared" si="7"/>
        <v>-</v>
      </c>
    </row>
    <row r="65" spans="1:11" x14ac:dyDescent="0.2">
      <c r="A65" s="7" t="s">
        <v>525</v>
      </c>
      <c r="B65" s="65">
        <v>0</v>
      </c>
      <c r="C65" s="34">
        <f>IF(B81=0, "-", B65/B81)</f>
        <v>0</v>
      </c>
      <c r="D65" s="65">
        <v>8</v>
      </c>
      <c r="E65" s="9">
        <f>IF(D81=0, "-", D65/D81)</f>
        <v>4.9474335188620907E-3</v>
      </c>
      <c r="F65" s="81">
        <v>0</v>
      </c>
      <c r="G65" s="34">
        <f>IF(F81=0, "-", F65/F81)</f>
        <v>0</v>
      </c>
      <c r="H65" s="65">
        <v>544</v>
      </c>
      <c r="I65" s="9">
        <f>IF(H81=0, "-", H65/H81)</f>
        <v>4.2311581239791556E-2</v>
      </c>
      <c r="J65" s="8">
        <f t="shared" si="6"/>
        <v>-1</v>
      </c>
      <c r="K65" s="9">
        <f t="shared" si="7"/>
        <v>-1</v>
      </c>
    </row>
    <row r="66" spans="1:11" x14ac:dyDescent="0.2">
      <c r="A66" s="7" t="s">
        <v>526</v>
      </c>
      <c r="B66" s="65">
        <v>210</v>
      </c>
      <c r="C66" s="34">
        <f>IF(B81=0, "-", B66/B81)</f>
        <v>0.11296395911780527</v>
      </c>
      <c r="D66" s="65">
        <v>89</v>
      </c>
      <c r="E66" s="9">
        <f>IF(D81=0, "-", D66/D81)</f>
        <v>5.5040197897340756E-2</v>
      </c>
      <c r="F66" s="81">
        <v>2127</v>
      </c>
      <c r="G66" s="34">
        <f>IF(F81=0, "-", F66/F81)</f>
        <v>0.12031904061545423</v>
      </c>
      <c r="H66" s="65">
        <v>651</v>
      </c>
      <c r="I66" s="9">
        <f>IF(H81=0, "-", H66/H81)</f>
        <v>5.0633895932177021E-2</v>
      </c>
      <c r="J66" s="8">
        <f t="shared" si="6"/>
        <v>1.3595505617977528</v>
      </c>
      <c r="K66" s="9">
        <f t="shared" si="7"/>
        <v>2.2672811059907834</v>
      </c>
    </row>
    <row r="67" spans="1:11" x14ac:dyDescent="0.2">
      <c r="A67" s="7" t="s">
        <v>527</v>
      </c>
      <c r="B67" s="65">
        <v>8</v>
      </c>
      <c r="C67" s="34">
        <f>IF(B81=0, "-", B67/B81)</f>
        <v>4.3033889187735338E-3</v>
      </c>
      <c r="D67" s="65">
        <v>3</v>
      </c>
      <c r="E67" s="9">
        <f>IF(D81=0, "-", D67/D81)</f>
        <v>1.8552875695732839E-3</v>
      </c>
      <c r="F67" s="81">
        <v>61</v>
      </c>
      <c r="G67" s="34">
        <f>IF(F81=0, "-", F67/F81)</f>
        <v>3.4506165855866049E-3</v>
      </c>
      <c r="H67" s="65">
        <v>18</v>
      </c>
      <c r="I67" s="9">
        <f>IF(H81=0, "-", H67/H81)</f>
        <v>1.400015555728397E-3</v>
      </c>
      <c r="J67" s="8">
        <f t="shared" si="6"/>
        <v>1.6666666666666667</v>
      </c>
      <c r="K67" s="9">
        <f t="shared" si="7"/>
        <v>2.3888888888888888</v>
      </c>
    </row>
    <row r="68" spans="1:11" x14ac:dyDescent="0.2">
      <c r="A68" s="7" t="s">
        <v>528</v>
      </c>
      <c r="B68" s="65">
        <v>56</v>
      </c>
      <c r="C68" s="34">
        <f>IF(B81=0, "-", B68/B81)</f>
        <v>3.0123722431414739E-2</v>
      </c>
      <c r="D68" s="65">
        <v>44</v>
      </c>
      <c r="E68" s="9">
        <f>IF(D81=0, "-", D68/D81)</f>
        <v>2.7210884353741496E-2</v>
      </c>
      <c r="F68" s="81">
        <v>404</v>
      </c>
      <c r="G68" s="34">
        <f>IF(F81=0, "-", F68/F81)</f>
        <v>2.2853263943885056E-2</v>
      </c>
      <c r="H68" s="65">
        <v>266</v>
      </c>
      <c r="I68" s="9">
        <f>IF(H81=0, "-", H68/H81)</f>
        <v>2.0689118767986309E-2</v>
      </c>
      <c r="J68" s="8">
        <f t="shared" si="6"/>
        <v>0.27272727272727271</v>
      </c>
      <c r="K68" s="9">
        <f t="shared" si="7"/>
        <v>0.51879699248120303</v>
      </c>
    </row>
    <row r="69" spans="1:11" x14ac:dyDescent="0.2">
      <c r="A69" s="7" t="s">
        <v>529</v>
      </c>
      <c r="B69" s="65">
        <v>87</v>
      </c>
      <c r="C69" s="34">
        <f>IF(B81=0, "-", B69/B81)</f>
        <v>4.6799354491662185E-2</v>
      </c>
      <c r="D69" s="65">
        <v>26</v>
      </c>
      <c r="E69" s="9">
        <f>IF(D81=0, "-", D69/D81)</f>
        <v>1.6079158936301793E-2</v>
      </c>
      <c r="F69" s="81">
        <v>702</v>
      </c>
      <c r="G69" s="34">
        <f>IF(F81=0, "-", F69/F81)</f>
        <v>3.9710374476750764E-2</v>
      </c>
      <c r="H69" s="65">
        <v>380</v>
      </c>
      <c r="I69" s="9">
        <f>IF(H81=0, "-", H69/H81)</f>
        <v>2.9555883954266157E-2</v>
      </c>
      <c r="J69" s="8">
        <f t="shared" si="6"/>
        <v>2.3461538461538463</v>
      </c>
      <c r="K69" s="9">
        <f t="shared" si="7"/>
        <v>0.84736842105263155</v>
      </c>
    </row>
    <row r="70" spans="1:11" x14ac:dyDescent="0.2">
      <c r="A70" s="7" t="s">
        <v>530</v>
      </c>
      <c r="B70" s="65">
        <v>0</v>
      </c>
      <c r="C70" s="34">
        <f>IF(B81=0, "-", B70/B81)</f>
        <v>0</v>
      </c>
      <c r="D70" s="65">
        <v>24</v>
      </c>
      <c r="E70" s="9">
        <f>IF(D81=0, "-", D70/D81)</f>
        <v>1.4842300556586271E-2</v>
      </c>
      <c r="F70" s="81">
        <v>3</v>
      </c>
      <c r="G70" s="34">
        <f>IF(F81=0, "-", F70/F81)</f>
        <v>1.6970245502884941E-4</v>
      </c>
      <c r="H70" s="65">
        <v>167</v>
      </c>
      <c r="I70" s="9">
        <f>IF(H81=0, "-", H70/H81)</f>
        <v>1.2989033211480127E-2</v>
      </c>
      <c r="J70" s="8">
        <f t="shared" si="6"/>
        <v>-1</v>
      </c>
      <c r="K70" s="9">
        <f t="shared" si="7"/>
        <v>-0.98203592814371254</v>
      </c>
    </row>
    <row r="71" spans="1:11" x14ac:dyDescent="0.2">
      <c r="A71" s="7" t="s">
        <v>531</v>
      </c>
      <c r="B71" s="65">
        <v>69</v>
      </c>
      <c r="C71" s="34">
        <f>IF(B81=0, "-", B71/B81)</f>
        <v>3.7116729424421735E-2</v>
      </c>
      <c r="D71" s="65">
        <v>229</v>
      </c>
      <c r="E71" s="9">
        <f>IF(D81=0, "-", D71/D81)</f>
        <v>0.14162028447742733</v>
      </c>
      <c r="F71" s="81">
        <v>1928</v>
      </c>
      <c r="G71" s="34">
        <f>IF(F81=0, "-", F71/F81)</f>
        <v>0.10906211109854055</v>
      </c>
      <c r="H71" s="65">
        <v>1313</v>
      </c>
      <c r="I71" s="9">
        <f>IF(H81=0, "-", H71/H81)</f>
        <v>0.10212335692618807</v>
      </c>
      <c r="J71" s="8">
        <f t="shared" si="6"/>
        <v>-0.69868995633187769</v>
      </c>
      <c r="K71" s="9">
        <f t="shared" si="7"/>
        <v>0.46839299314546839</v>
      </c>
    </row>
    <row r="72" spans="1:11" x14ac:dyDescent="0.2">
      <c r="A72" s="7" t="s">
        <v>532</v>
      </c>
      <c r="B72" s="65">
        <v>110</v>
      </c>
      <c r="C72" s="34">
        <f>IF(B81=0, "-", B72/B81)</f>
        <v>5.9171597633136092E-2</v>
      </c>
      <c r="D72" s="65">
        <v>86</v>
      </c>
      <c r="E72" s="9">
        <f>IF(D81=0, "-", D72/D81)</f>
        <v>5.3184910327767468E-2</v>
      </c>
      <c r="F72" s="81">
        <v>879</v>
      </c>
      <c r="G72" s="34">
        <f>IF(F81=0, "-", F72/F81)</f>
        <v>4.9722819323452877E-2</v>
      </c>
      <c r="H72" s="65">
        <v>605</v>
      </c>
      <c r="I72" s="9">
        <f>IF(H81=0, "-", H72/H81)</f>
        <v>4.7056078400871122E-2</v>
      </c>
      <c r="J72" s="8">
        <f t="shared" si="6"/>
        <v>0.27906976744186046</v>
      </c>
      <c r="K72" s="9">
        <f t="shared" si="7"/>
        <v>0.45289256198347105</v>
      </c>
    </row>
    <row r="73" spans="1:11" x14ac:dyDescent="0.2">
      <c r="A73" s="7" t="s">
        <v>533</v>
      </c>
      <c r="B73" s="65">
        <v>28</v>
      </c>
      <c r="C73" s="34">
        <f>IF(B81=0, "-", B73/B81)</f>
        <v>1.506186121570737E-2</v>
      </c>
      <c r="D73" s="65">
        <v>16</v>
      </c>
      <c r="E73" s="9">
        <f>IF(D81=0, "-", D73/D81)</f>
        <v>9.8948670377241813E-3</v>
      </c>
      <c r="F73" s="81">
        <v>254</v>
      </c>
      <c r="G73" s="34">
        <f>IF(F81=0, "-", F73/F81)</f>
        <v>1.4368141192442584E-2</v>
      </c>
      <c r="H73" s="65">
        <v>199</v>
      </c>
      <c r="I73" s="9">
        <f>IF(H81=0, "-", H73/H81)</f>
        <v>1.5477949754997278E-2</v>
      </c>
      <c r="J73" s="8">
        <f t="shared" si="6"/>
        <v>0.75</v>
      </c>
      <c r="K73" s="9">
        <f t="shared" si="7"/>
        <v>0.27638190954773867</v>
      </c>
    </row>
    <row r="74" spans="1:11" x14ac:dyDescent="0.2">
      <c r="A74" s="7" t="s">
        <v>534</v>
      </c>
      <c r="B74" s="65">
        <v>4</v>
      </c>
      <c r="C74" s="34">
        <f>IF(B81=0, "-", B74/B81)</f>
        <v>2.1516944593867669E-3</v>
      </c>
      <c r="D74" s="65">
        <v>0</v>
      </c>
      <c r="E74" s="9">
        <f>IF(D81=0, "-", D74/D81)</f>
        <v>0</v>
      </c>
      <c r="F74" s="81">
        <v>4</v>
      </c>
      <c r="G74" s="34">
        <f>IF(F81=0, "-", F74/F81)</f>
        <v>2.2626994003846588E-4</v>
      </c>
      <c r="H74" s="65">
        <v>0</v>
      </c>
      <c r="I74" s="9">
        <f>IF(H81=0, "-", H74/H81)</f>
        <v>0</v>
      </c>
      <c r="J74" s="8" t="str">
        <f t="shared" si="6"/>
        <v>-</v>
      </c>
      <c r="K74" s="9" t="str">
        <f t="shared" si="7"/>
        <v>-</v>
      </c>
    </row>
    <row r="75" spans="1:11" x14ac:dyDescent="0.2">
      <c r="A75" s="7" t="s">
        <v>535</v>
      </c>
      <c r="B75" s="65">
        <v>0</v>
      </c>
      <c r="C75" s="34">
        <f>IF(B81=0, "-", B75/B81)</f>
        <v>0</v>
      </c>
      <c r="D75" s="65">
        <v>0</v>
      </c>
      <c r="E75" s="9">
        <f>IF(D81=0, "-", D75/D81)</f>
        <v>0</v>
      </c>
      <c r="F75" s="81">
        <v>0</v>
      </c>
      <c r="G75" s="34">
        <f>IF(F81=0, "-", F75/F81)</f>
        <v>0</v>
      </c>
      <c r="H75" s="65">
        <v>1</v>
      </c>
      <c r="I75" s="9">
        <f>IF(H81=0, "-", H75/H81)</f>
        <v>7.7778641984910937E-5</v>
      </c>
      <c r="J75" s="8" t="str">
        <f t="shared" si="6"/>
        <v>-</v>
      </c>
      <c r="K75" s="9">
        <f t="shared" si="7"/>
        <v>-1</v>
      </c>
    </row>
    <row r="76" spans="1:11" x14ac:dyDescent="0.2">
      <c r="A76" s="7" t="s">
        <v>536</v>
      </c>
      <c r="B76" s="65">
        <v>22</v>
      </c>
      <c r="C76" s="34">
        <f>IF(B81=0, "-", B76/B81)</f>
        <v>1.1834319526627219E-2</v>
      </c>
      <c r="D76" s="65">
        <v>7</v>
      </c>
      <c r="E76" s="9">
        <f>IF(D81=0, "-", D76/D81)</f>
        <v>4.329004329004329E-3</v>
      </c>
      <c r="F76" s="81">
        <v>176</v>
      </c>
      <c r="G76" s="34">
        <f>IF(F81=0, "-", F76/F81)</f>
        <v>9.955877361692499E-3</v>
      </c>
      <c r="H76" s="65">
        <v>69</v>
      </c>
      <c r="I76" s="9">
        <f>IF(H81=0, "-", H76/H81)</f>
        <v>5.3667262969588547E-3</v>
      </c>
      <c r="J76" s="8">
        <f t="shared" si="6"/>
        <v>2.1428571428571428</v>
      </c>
      <c r="K76" s="9">
        <f t="shared" si="7"/>
        <v>1.5507246376811594</v>
      </c>
    </row>
    <row r="77" spans="1:11" x14ac:dyDescent="0.2">
      <c r="A77" s="7" t="s">
        <v>537</v>
      </c>
      <c r="B77" s="65">
        <v>455</v>
      </c>
      <c r="C77" s="34">
        <f>IF(B81=0, "-", B77/B81)</f>
        <v>0.24475524475524477</v>
      </c>
      <c r="D77" s="65">
        <v>486</v>
      </c>
      <c r="E77" s="9">
        <f>IF(D81=0, "-", D77/D81)</f>
        <v>0.30055658627087201</v>
      </c>
      <c r="F77" s="81">
        <v>4873</v>
      </c>
      <c r="G77" s="34">
        <f>IF(F81=0, "-", F77/F81)</f>
        <v>0.27565335445186107</v>
      </c>
      <c r="H77" s="65">
        <v>4061</v>
      </c>
      <c r="I77" s="9">
        <f>IF(H81=0, "-", H77/H81)</f>
        <v>0.31585906510072337</v>
      </c>
      <c r="J77" s="8">
        <f t="shared" si="6"/>
        <v>-6.3786008230452676E-2</v>
      </c>
      <c r="K77" s="9">
        <f t="shared" si="7"/>
        <v>0.19995075104654025</v>
      </c>
    </row>
    <row r="78" spans="1:11" x14ac:dyDescent="0.2">
      <c r="A78" s="7" t="s">
        <v>538</v>
      </c>
      <c r="B78" s="65">
        <v>188</v>
      </c>
      <c r="C78" s="34">
        <f>IF(B81=0, "-", B78/B81)</f>
        <v>0.10112963959117806</v>
      </c>
      <c r="D78" s="65">
        <v>153</v>
      </c>
      <c r="E78" s="9">
        <f>IF(D81=0, "-", D78/D81)</f>
        <v>9.4619666048237475E-2</v>
      </c>
      <c r="F78" s="81">
        <v>1527</v>
      </c>
      <c r="G78" s="34">
        <f>IF(F81=0, "-", F78/F81)</f>
        <v>8.6378549609684357E-2</v>
      </c>
      <c r="H78" s="65">
        <v>1498</v>
      </c>
      <c r="I78" s="9">
        <f>IF(H81=0, "-", H78/H81)</f>
        <v>0.11651240569339659</v>
      </c>
      <c r="J78" s="8">
        <f t="shared" si="6"/>
        <v>0.22875816993464052</v>
      </c>
      <c r="K78" s="9">
        <f t="shared" si="7"/>
        <v>1.9359145527369826E-2</v>
      </c>
    </row>
    <row r="79" spans="1:11" x14ac:dyDescent="0.2">
      <c r="A79" s="7" t="s">
        <v>539</v>
      </c>
      <c r="B79" s="65">
        <v>88</v>
      </c>
      <c r="C79" s="34">
        <f>IF(B81=0, "-", B79/B81)</f>
        <v>4.7337278106508875E-2</v>
      </c>
      <c r="D79" s="65">
        <v>51</v>
      </c>
      <c r="E79" s="9">
        <f>IF(D81=0, "-", D79/D81)</f>
        <v>3.1539888682745827E-2</v>
      </c>
      <c r="F79" s="81">
        <v>534</v>
      </c>
      <c r="G79" s="34">
        <f>IF(F81=0, "-", F79/F81)</f>
        <v>3.0207036995135196E-2</v>
      </c>
      <c r="H79" s="65">
        <v>453</v>
      </c>
      <c r="I79" s="9">
        <f>IF(H81=0, "-", H79/H81)</f>
        <v>3.5233724819164661E-2</v>
      </c>
      <c r="J79" s="8">
        <f t="shared" si="6"/>
        <v>0.72549019607843135</v>
      </c>
      <c r="K79" s="9">
        <f t="shared" si="7"/>
        <v>0.17880794701986755</v>
      </c>
    </row>
    <row r="80" spans="1:11" x14ac:dyDescent="0.2">
      <c r="A80" s="2"/>
      <c r="B80" s="68"/>
      <c r="C80" s="33"/>
      <c r="D80" s="68"/>
      <c r="E80" s="6"/>
      <c r="F80" s="82"/>
      <c r="G80" s="33"/>
      <c r="H80" s="68"/>
      <c r="I80" s="6"/>
      <c r="J80" s="5"/>
      <c r="K80" s="6"/>
    </row>
    <row r="81" spans="1:11" s="43" customFormat="1" x14ac:dyDescent="0.2">
      <c r="A81" s="162" t="s">
        <v>621</v>
      </c>
      <c r="B81" s="71">
        <f>SUM(B61:B80)</f>
        <v>1859</v>
      </c>
      <c r="C81" s="40">
        <f>B81/9191</f>
        <v>0.20226308345120225</v>
      </c>
      <c r="D81" s="71">
        <f>SUM(D61:D80)</f>
        <v>1617</v>
      </c>
      <c r="E81" s="41">
        <f>D81/7882</f>
        <v>0.20515097690941386</v>
      </c>
      <c r="F81" s="77">
        <f>SUM(F61:F80)</f>
        <v>17678</v>
      </c>
      <c r="G81" s="42">
        <f>F81/83975</f>
        <v>0.21051503423637988</v>
      </c>
      <c r="H81" s="71">
        <f>SUM(H61:H80)</f>
        <v>12857</v>
      </c>
      <c r="I81" s="41">
        <f>H81/62775</f>
        <v>0.20481083233771405</v>
      </c>
      <c r="J81" s="37">
        <f>IF(D81=0, "-", IF((B81-D81)/D81&lt;10, (B81-D81)/D81, "&gt;999%"))</f>
        <v>0.14965986394557823</v>
      </c>
      <c r="K81" s="38">
        <f>IF(H81=0, "-", IF((F81-H81)/H81&lt;10, (F81-H81)/H81, "&gt;999%"))</f>
        <v>0.37497083300925566</v>
      </c>
    </row>
    <row r="82" spans="1:11" x14ac:dyDescent="0.2">
      <c r="B82" s="83"/>
      <c r="D82" s="83"/>
      <c r="F82" s="83"/>
      <c r="H82" s="83"/>
    </row>
    <row r="83" spans="1:11" x14ac:dyDescent="0.2">
      <c r="A83" s="27" t="s">
        <v>620</v>
      </c>
      <c r="B83" s="71">
        <v>2320</v>
      </c>
      <c r="C83" s="40">
        <f>B83/9191</f>
        <v>0.25242084648025243</v>
      </c>
      <c r="D83" s="71">
        <v>1937</v>
      </c>
      <c r="E83" s="41">
        <f>D83/7882</f>
        <v>0.24574980969297133</v>
      </c>
      <c r="F83" s="77">
        <v>21834</v>
      </c>
      <c r="G83" s="42">
        <f>F83/83975</f>
        <v>0.26000595415302175</v>
      </c>
      <c r="H83" s="71">
        <v>15664</v>
      </c>
      <c r="I83" s="41">
        <f>H83/62775</f>
        <v>0.24952608522500996</v>
      </c>
      <c r="J83" s="37">
        <f>IF(D83=0, "-", IF((B83-D83)/D83&lt;10, (B83-D83)/D83, "&gt;999%"))</f>
        <v>0.1977284460505937</v>
      </c>
      <c r="K83" s="38">
        <f>IF(H83=0, "-", IF((F83-H83)/H83&lt;10, (F83-H83)/H83, "&gt;999%"))</f>
        <v>0.39389683350357507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633</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20</v>
      </c>
      <c r="C7" s="39">
        <f>IF(B28=0, "-", B7/B28)</f>
        <v>8.6206896551724137E-3</v>
      </c>
      <c r="D7" s="65">
        <v>0</v>
      </c>
      <c r="E7" s="21">
        <f>IF(D28=0, "-", D7/D28)</f>
        <v>0</v>
      </c>
      <c r="F7" s="81">
        <v>135</v>
      </c>
      <c r="G7" s="39">
        <f>IF(F28=0, "-", F7/F28)</f>
        <v>6.1830173124484749E-3</v>
      </c>
      <c r="H7" s="65">
        <v>0</v>
      </c>
      <c r="I7" s="21">
        <f>IF(H28=0, "-", H7/H28)</f>
        <v>0</v>
      </c>
      <c r="J7" s="20" t="str">
        <f t="shared" ref="J7:J26" si="0">IF(D7=0, "-", IF((B7-D7)/D7&lt;10, (B7-D7)/D7, "&gt;999%"))</f>
        <v>-</v>
      </c>
      <c r="K7" s="21" t="str">
        <f t="shared" ref="K7:K26" si="1">IF(H7=0, "-", IF((F7-H7)/H7&lt;10, (F7-H7)/H7, "&gt;999%"))</f>
        <v>-</v>
      </c>
    </row>
    <row r="8" spans="1:11" x14ac:dyDescent="0.2">
      <c r="A8" s="7" t="s">
        <v>44</v>
      </c>
      <c r="B8" s="65">
        <v>0</v>
      </c>
      <c r="C8" s="39">
        <f>IF(B28=0, "-", B8/B28)</f>
        <v>0</v>
      </c>
      <c r="D8" s="65">
        <v>1</v>
      </c>
      <c r="E8" s="21">
        <f>IF(D28=0, "-", D8/D28)</f>
        <v>5.1626226122870422E-4</v>
      </c>
      <c r="F8" s="81">
        <v>0</v>
      </c>
      <c r="G8" s="39">
        <f>IF(F28=0, "-", F8/F28)</f>
        <v>0</v>
      </c>
      <c r="H8" s="65">
        <v>9</v>
      </c>
      <c r="I8" s="21">
        <f>IF(H28=0, "-", H8/H28)</f>
        <v>5.745658835546476E-4</v>
      </c>
      <c r="J8" s="20">
        <f t="shared" si="0"/>
        <v>-1</v>
      </c>
      <c r="K8" s="21">
        <f t="shared" si="1"/>
        <v>-1</v>
      </c>
    </row>
    <row r="9" spans="1:11" x14ac:dyDescent="0.2">
      <c r="A9" s="7" t="s">
        <v>45</v>
      </c>
      <c r="B9" s="65">
        <v>530</v>
      </c>
      <c r="C9" s="39">
        <f>IF(B28=0, "-", B9/B28)</f>
        <v>0.22844827586206898</v>
      </c>
      <c r="D9" s="65">
        <v>434</v>
      </c>
      <c r="E9" s="21">
        <f>IF(D28=0, "-", D9/D28)</f>
        <v>0.22405782137325761</v>
      </c>
      <c r="F9" s="81">
        <v>4192</v>
      </c>
      <c r="G9" s="39">
        <f>IF(F28=0, "-", F9/F28)</f>
        <v>0.19199413758358524</v>
      </c>
      <c r="H9" s="65">
        <v>2955</v>
      </c>
      <c r="I9" s="21">
        <f>IF(H28=0, "-", H9/H28)</f>
        <v>0.18864913176710929</v>
      </c>
      <c r="J9" s="20">
        <f t="shared" si="0"/>
        <v>0.22119815668202766</v>
      </c>
      <c r="K9" s="21">
        <f t="shared" si="1"/>
        <v>0.41861252115059222</v>
      </c>
    </row>
    <row r="10" spans="1:11" x14ac:dyDescent="0.2">
      <c r="A10" s="7" t="s">
        <v>49</v>
      </c>
      <c r="B10" s="65">
        <v>53</v>
      </c>
      <c r="C10" s="39">
        <f>IF(B28=0, "-", B10/B28)</f>
        <v>2.2844827586206897E-2</v>
      </c>
      <c r="D10" s="65">
        <v>24</v>
      </c>
      <c r="E10" s="21">
        <f>IF(D28=0, "-", D10/D28)</f>
        <v>1.23902942694889E-2</v>
      </c>
      <c r="F10" s="81">
        <v>469</v>
      </c>
      <c r="G10" s="39">
        <f>IF(F28=0, "-", F10/F28)</f>
        <v>2.1480260144728404E-2</v>
      </c>
      <c r="H10" s="65">
        <v>82</v>
      </c>
      <c r="I10" s="21">
        <f>IF(H28=0, "-", H10/H28)</f>
        <v>5.2349336057201223E-3</v>
      </c>
      <c r="J10" s="20">
        <f t="shared" si="0"/>
        <v>1.2083333333333333</v>
      </c>
      <c r="K10" s="21">
        <f t="shared" si="1"/>
        <v>4.7195121951219514</v>
      </c>
    </row>
    <row r="11" spans="1:11" x14ac:dyDescent="0.2">
      <c r="A11" s="7" t="s">
        <v>51</v>
      </c>
      <c r="B11" s="65">
        <v>0</v>
      </c>
      <c r="C11" s="39">
        <f>IF(B28=0, "-", B11/B28)</f>
        <v>0</v>
      </c>
      <c r="D11" s="65">
        <v>9</v>
      </c>
      <c r="E11" s="21">
        <f>IF(D28=0, "-", D11/D28)</f>
        <v>4.6463603510583373E-3</v>
      </c>
      <c r="F11" s="81">
        <v>0</v>
      </c>
      <c r="G11" s="39">
        <f>IF(F28=0, "-", F11/F28)</f>
        <v>0</v>
      </c>
      <c r="H11" s="65">
        <v>589</v>
      </c>
      <c r="I11" s="21">
        <f>IF(H28=0, "-", H11/H28)</f>
        <v>3.760214504596527E-2</v>
      </c>
      <c r="J11" s="20">
        <f t="shared" si="0"/>
        <v>-1</v>
      </c>
      <c r="K11" s="21">
        <f t="shared" si="1"/>
        <v>-1</v>
      </c>
    </row>
    <row r="12" spans="1:11" x14ac:dyDescent="0.2">
      <c r="A12" s="7" t="s">
        <v>53</v>
      </c>
      <c r="B12" s="65">
        <v>11</v>
      </c>
      <c r="C12" s="39">
        <f>IF(B28=0, "-", B12/B28)</f>
        <v>4.7413793103448275E-3</v>
      </c>
      <c r="D12" s="65">
        <v>18</v>
      </c>
      <c r="E12" s="21">
        <f>IF(D28=0, "-", D12/D28)</f>
        <v>9.2927207021166747E-3</v>
      </c>
      <c r="F12" s="81">
        <v>187</v>
      </c>
      <c r="G12" s="39">
        <f>IF(F28=0, "-", F12/F28)</f>
        <v>8.5646239809471468E-3</v>
      </c>
      <c r="H12" s="65">
        <v>159</v>
      </c>
      <c r="I12" s="21">
        <f>IF(H28=0, "-", H12/H28)</f>
        <v>1.0150663942798774E-2</v>
      </c>
      <c r="J12" s="20">
        <f t="shared" si="0"/>
        <v>-0.3888888888888889</v>
      </c>
      <c r="K12" s="21">
        <f t="shared" si="1"/>
        <v>0.1761006289308176</v>
      </c>
    </row>
    <row r="13" spans="1:11" x14ac:dyDescent="0.2">
      <c r="A13" s="7" t="s">
        <v>58</v>
      </c>
      <c r="B13" s="65">
        <v>255</v>
      </c>
      <c r="C13" s="39">
        <f>IF(B28=0, "-", B13/B28)</f>
        <v>0.10991379310344827</v>
      </c>
      <c r="D13" s="65">
        <v>97</v>
      </c>
      <c r="E13" s="21">
        <f>IF(D28=0, "-", D13/D28)</f>
        <v>5.0077439339184307E-2</v>
      </c>
      <c r="F13" s="81">
        <v>2609</v>
      </c>
      <c r="G13" s="39">
        <f>IF(F28=0, "-", F13/F28)</f>
        <v>0.11949253457909682</v>
      </c>
      <c r="H13" s="65">
        <v>833</v>
      </c>
      <c r="I13" s="21">
        <f>IF(H28=0, "-", H13/H28)</f>
        <v>5.3179264555669049E-2</v>
      </c>
      <c r="J13" s="20">
        <f t="shared" si="0"/>
        <v>1.6288659793814433</v>
      </c>
      <c r="K13" s="21">
        <f t="shared" si="1"/>
        <v>2.1320528211284513</v>
      </c>
    </row>
    <row r="14" spans="1:11" x14ac:dyDescent="0.2">
      <c r="A14" s="7" t="s">
        <v>59</v>
      </c>
      <c r="B14" s="65">
        <v>0</v>
      </c>
      <c r="C14" s="39">
        <f>IF(B28=0, "-", B14/B28)</f>
        <v>0</v>
      </c>
      <c r="D14" s="65">
        <v>0</v>
      </c>
      <c r="E14" s="21">
        <f>IF(D28=0, "-", D14/D28)</f>
        <v>0</v>
      </c>
      <c r="F14" s="81">
        <v>0</v>
      </c>
      <c r="G14" s="39">
        <f>IF(F28=0, "-", F14/F28)</f>
        <v>0</v>
      </c>
      <c r="H14" s="65">
        <v>1</v>
      </c>
      <c r="I14" s="21">
        <f>IF(H28=0, "-", H14/H28)</f>
        <v>6.384065372829418E-5</v>
      </c>
      <c r="J14" s="20" t="str">
        <f t="shared" si="0"/>
        <v>-</v>
      </c>
      <c r="K14" s="21">
        <f t="shared" si="1"/>
        <v>-1</v>
      </c>
    </row>
    <row r="15" spans="1:11" x14ac:dyDescent="0.2">
      <c r="A15" s="7" t="s">
        <v>62</v>
      </c>
      <c r="B15" s="65">
        <v>8</v>
      </c>
      <c r="C15" s="39">
        <f>IF(B28=0, "-", B15/B28)</f>
        <v>3.4482758620689655E-3</v>
      </c>
      <c r="D15" s="65">
        <v>3</v>
      </c>
      <c r="E15" s="21">
        <f>IF(D28=0, "-", D15/D28)</f>
        <v>1.5487867836861124E-3</v>
      </c>
      <c r="F15" s="81">
        <v>61</v>
      </c>
      <c r="G15" s="39">
        <f>IF(F28=0, "-", F15/F28)</f>
        <v>2.7938078226619036E-3</v>
      </c>
      <c r="H15" s="65">
        <v>18</v>
      </c>
      <c r="I15" s="21">
        <f>IF(H28=0, "-", H15/H28)</f>
        <v>1.1491317671092952E-3</v>
      </c>
      <c r="J15" s="20">
        <f t="shared" si="0"/>
        <v>1.6666666666666667</v>
      </c>
      <c r="K15" s="21">
        <f t="shared" si="1"/>
        <v>2.3888888888888888</v>
      </c>
    </row>
    <row r="16" spans="1:11" x14ac:dyDescent="0.2">
      <c r="A16" s="7" t="s">
        <v>67</v>
      </c>
      <c r="B16" s="65">
        <v>64</v>
      </c>
      <c r="C16" s="39">
        <f>IF(B28=0, "-", B16/B28)</f>
        <v>2.7586206896551724E-2</v>
      </c>
      <c r="D16" s="65">
        <v>53</v>
      </c>
      <c r="E16" s="21">
        <f>IF(D28=0, "-", D16/D28)</f>
        <v>2.7361899845121322E-2</v>
      </c>
      <c r="F16" s="81">
        <v>539</v>
      </c>
      <c r="G16" s="39">
        <f>IF(F28=0, "-", F16/F28)</f>
        <v>2.4686269121553542E-2</v>
      </c>
      <c r="H16" s="65">
        <v>344</v>
      </c>
      <c r="I16" s="21">
        <f>IF(H28=0, "-", H16/H28)</f>
        <v>2.1961184882533197E-2</v>
      </c>
      <c r="J16" s="20">
        <f t="shared" si="0"/>
        <v>0.20754716981132076</v>
      </c>
      <c r="K16" s="21">
        <f t="shared" si="1"/>
        <v>0.56686046511627908</v>
      </c>
    </row>
    <row r="17" spans="1:11" x14ac:dyDescent="0.2">
      <c r="A17" s="7" t="s">
        <v>73</v>
      </c>
      <c r="B17" s="65">
        <v>105</v>
      </c>
      <c r="C17" s="39">
        <f>IF(B28=0, "-", B17/B28)</f>
        <v>4.5258620689655173E-2</v>
      </c>
      <c r="D17" s="65">
        <v>29</v>
      </c>
      <c r="E17" s="21">
        <f>IF(D28=0, "-", D17/D28)</f>
        <v>1.4971605575632421E-2</v>
      </c>
      <c r="F17" s="81">
        <v>802</v>
      </c>
      <c r="G17" s="39">
        <f>IF(F28=0, "-", F17/F28)</f>
        <v>3.6731702848767978E-2</v>
      </c>
      <c r="H17" s="65">
        <v>440</v>
      </c>
      <c r="I17" s="21">
        <f>IF(H28=0, "-", H17/H28)</f>
        <v>2.8089887640449437E-2</v>
      </c>
      <c r="J17" s="20">
        <f t="shared" si="0"/>
        <v>2.6206896551724137</v>
      </c>
      <c r="K17" s="21">
        <f t="shared" si="1"/>
        <v>0.82272727272727275</v>
      </c>
    </row>
    <row r="18" spans="1:11" x14ac:dyDescent="0.2">
      <c r="A18" s="7" t="s">
        <v>77</v>
      </c>
      <c r="B18" s="65">
        <v>5</v>
      </c>
      <c r="C18" s="39">
        <f>IF(B28=0, "-", B18/B28)</f>
        <v>2.1551724137931034E-3</v>
      </c>
      <c r="D18" s="65">
        <v>37</v>
      </c>
      <c r="E18" s="21">
        <f>IF(D28=0, "-", D18/D28)</f>
        <v>1.9101703665462055E-2</v>
      </c>
      <c r="F18" s="81">
        <v>63</v>
      </c>
      <c r="G18" s="39">
        <f>IF(F28=0, "-", F18/F28)</f>
        <v>2.8854080791426216E-3</v>
      </c>
      <c r="H18" s="65">
        <v>247</v>
      </c>
      <c r="I18" s="21">
        <f>IF(H28=0, "-", H18/H28)</f>
        <v>1.5768641470888661E-2</v>
      </c>
      <c r="J18" s="20">
        <f t="shared" si="0"/>
        <v>-0.86486486486486491</v>
      </c>
      <c r="K18" s="21">
        <f t="shared" si="1"/>
        <v>-0.74493927125506076</v>
      </c>
    </row>
    <row r="19" spans="1:11" x14ac:dyDescent="0.2">
      <c r="A19" s="7" t="s">
        <v>80</v>
      </c>
      <c r="B19" s="65">
        <v>137</v>
      </c>
      <c r="C19" s="39">
        <f>IF(B28=0, "-", B19/B28)</f>
        <v>5.9051724137931035E-2</v>
      </c>
      <c r="D19" s="65">
        <v>267</v>
      </c>
      <c r="E19" s="21">
        <f>IF(D28=0, "-", D19/D28)</f>
        <v>0.13784202374806401</v>
      </c>
      <c r="F19" s="81">
        <v>2370</v>
      </c>
      <c r="G19" s="39">
        <f>IF(F28=0, "-", F19/F28)</f>
        <v>0.10854630392965101</v>
      </c>
      <c r="H19" s="65">
        <v>1546</v>
      </c>
      <c r="I19" s="21">
        <f>IF(H28=0, "-", H19/H28)</f>
        <v>9.8697650663942801E-2</v>
      </c>
      <c r="J19" s="20">
        <f t="shared" si="0"/>
        <v>-0.48689138576779029</v>
      </c>
      <c r="K19" s="21">
        <f t="shared" si="1"/>
        <v>0.53298835705045278</v>
      </c>
    </row>
    <row r="20" spans="1:11" x14ac:dyDescent="0.2">
      <c r="A20" s="7" t="s">
        <v>81</v>
      </c>
      <c r="B20" s="65">
        <v>122</v>
      </c>
      <c r="C20" s="39">
        <f>IF(B28=0, "-", B20/B28)</f>
        <v>5.2586206896551725E-2</v>
      </c>
      <c r="D20" s="65">
        <v>93</v>
      </c>
      <c r="E20" s="21">
        <f>IF(D28=0, "-", D20/D28)</f>
        <v>4.8012390294269486E-2</v>
      </c>
      <c r="F20" s="81">
        <v>994</v>
      </c>
      <c r="G20" s="39">
        <f>IF(F28=0, "-", F20/F28)</f>
        <v>4.5525327470916921E-2</v>
      </c>
      <c r="H20" s="65">
        <v>693</v>
      </c>
      <c r="I20" s="21">
        <f>IF(H28=0, "-", H20/H28)</f>
        <v>4.4241573033707862E-2</v>
      </c>
      <c r="J20" s="20">
        <f t="shared" si="0"/>
        <v>0.31182795698924731</v>
      </c>
      <c r="K20" s="21">
        <f t="shared" si="1"/>
        <v>0.43434343434343436</v>
      </c>
    </row>
    <row r="21" spans="1:11" x14ac:dyDescent="0.2">
      <c r="A21" s="7" t="s">
        <v>82</v>
      </c>
      <c r="B21" s="65">
        <v>1</v>
      </c>
      <c r="C21" s="39">
        <f>IF(B28=0, "-", B21/B28)</f>
        <v>4.3103448275862068E-4</v>
      </c>
      <c r="D21" s="65">
        <v>1</v>
      </c>
      <c r="E21" s="21">
        <f>IF(D28=0, "-", D21/D28)</f>
        <v>5.1626226122870422E-4</v>
      </c>
      <c r="F21" s="81">
        <v>24</v>
      </c>
      <c r="G21" s="39">
        <f>IF(F28=0, "-", F21/F28)</f>
        <v>1.0992030777686177E-3</v>
      </c>
      <c r="H21" s="65">
        <v>9</v>
      </c>
      <c r="I21" s="21">
        <f>IF(H28=0, "-", H21/H28)</f>
        <v>5.745658835546476E-4</v>
      </c>
      <c r="J21" s="20">
        <f t="shared" si="0"/>
        <v>0</v>
      </c>
      <c r="K21" s="21">
        <f t="shared" si="1"/>
        <v>1.6666666666666667</v>
      </c>
    </row>
    <row r="22" spans="1:11" x14ac:dyDescent="0.2">
      <c r="A22" s="7" t="s">
        <v>84</v>
      </c>
      <c r="B22" s="65">
        <v>32</v>
      </c>
      <c r="C22" s="39">
        <f>IF(B28=0, "-", B22/B28)</f>
        <v>1.3793103448275862E-2</v>
      </c>
      <c r="D22" s="65">
        <v>16</v>
      </c>
      <c r="E22" s="21">
        <f>IF(D28=0, "-", D22/D28)</f>
        <v>8.2601961796592675E-3</v>
      </c>
      <c r="F22" s="81">
        <v>258</v>
      </c>
      <c r="G22" s="39">
        <f>IF(F28=0, "-", F22/F28)</f>
        <v>1.1816433086012641E-2</v>
      </c>
      <c r="H22" s="65">
        <v>200</v>
      </c>
      <c r="I22" s="21">
        <f>IF(H28=0, "-", H22/H28)</f>
        <v>1.2768130745658836E-2</v>
      </c>
      <c r="J22" s="20">
        <f t="shared" si="0"/>
        <v>1</v>
      </c>
      <c r="K22" s="21">
        <f t="shared" si="1"/>
        <v>0.28999999999999998</v>
      </c>
    </row>
    <row r="23" spans="1:11" x14ac:dyDescent="0.2">
      <c r="A23" s="7" t="s">
        <v>85</v>
      </c>
      <c r="B23" s="65">
        <v>10</v>
      </c>
      <c r="C23" s="39">
        <f>IF(B28=0, "-", B23/B28)</f>
        <v>4.3103448275862068E-3</v>
      </c>
      <c r="D23" s="65">
        <v>13</v>
      </c>
      <c r="E23" s="21">
        <f>IF(D28=0, "-", D23/D28)</f>
        <v>6.7114093959731542E-3</v>
      </c>
      <c r="F23" s="81">
        <v>185</v>
      </c>
      <c r="G23" s="39">
        <f>IF(F28=0, "-", F23/F28)</f>
        <v>8.4730237244664292E-3</v>
      </c>
      <c r="H23" s="65">
        <v>92</v>
      </c>
      <c r="I23" s="21">
        <f>IF(H28=0, "-", H23/H28)</f>
        <v>5.8733401430030646E-3</v>
      </c>
      <c r="J23" s="20">
        <f t="shared" si="0"/>
        <v>-0.23076923076923078</v>
      </c>
      <c r="K23" s="21">
        <f t="shared" si="1"/>
        <v>1.0108695652173914</v>
      </c>
    </row>
    <row r="24" spans="1:11" x14ac:dyDescent="0.2">
      <c r="A24" s="7" t="s">
        <v>89</v>
      </c>
      <c r="B24" s="65">
        <v>22</v>
      </c>
      <c r="C24" s="39">
        <f>IF(B28=0, "-", B24/B28)</f>
        <v>9.482758620689655E-3</v>
      </c>
      <c r="D24" s="65">
        <v>7</v>
      </c>
      <c r="E24" s="21">
        <f>IF(D28=0, "-", D24/D28)</f>
        <v>3.6138358286009293E-3</v>
      </c>
      <c r="F24" s="81">
        <v>176</v>
      </c>
      <c r="G24" s="39">
        <f>IF(F28=0, "-", F24/F28)</f>
        <v>8.0608225703031975E-3</v>
      </c>
      <c r="H24" s="65">
        <v>69</v>
      </c>
      <c r="I24" s="21">
        <f>IF(H28=0, "-", H24/H28)</f>
        <v>4.4050051072522982E-3</v>
      </c>
      <c r="J24" s="20">
        <f t="shared" si="0"/>
        <v>2.1428571428571428</v>
      </c>
      <c r="K24" s="21">
        <f t="shared" si="1"/>
        <v>1.5507246376811594</v>
      </c>
    </row>
    <row r="25" spans="1:11" x14ac:dyDescent="0.2">
      <c r="A25" s="7" t="s">
        <v>92</v>
      </c>
      <c r="B25" s="65">
        <v>849</v>
      </c>
      <c r="C25" s="39">
        <f>IF(B28=0, "-", B25/B28)</f>
        <v>0.36594827586206896</v>
      </c>
      <c r="D25" s="65">
        <v>767</v>
      </c>
      <c r="E25" s="21">
        <f>IF(D28=0, "-", D25/D28)</f>
        <v>0.39597315436241609</v>
      </c>
      <c r="F25" s="81">
        <v>8148</v>
      </c>
      <c r="G25" s="39">
        <f>IF(F28=0, "-", F25/F28)</f>
        <v>0.3731794449024457</v>
      </c>
      <c r="H25" s="65">
        <v>6818</v>
      </c>
      <c r="I25" s="21">
        <f>IF(H28=0, "-", H25/H28)</f>
        <v>0.43526557711950969</v>
      </c>
      <c r="J25" s="20">
        <f t="shared" si="0"/>
        <v>0.10691003911342895</v>
      </c>
      <c r="K25" s="21">
        <f t="shared" si="1"/>
        <v>0.19507186858316222</v>
      </c>
    </row>
    <row r="26" spans="1:11" x14ac:dyDescent="0.2">
      <c r="A26" s="7" t="s">
        <v>94</v>
      </c>
      <c r="B26" s="65">
        <v>96</v>
      </c>
      <c r="C26" s="39">
        <f>IF(B28=0, "-", B26/B28)</f>
        <v>4.1379310344827586E-2</v>
      </c>
      <c r="D26" s="65">
        <v>68</v>
      </c>
      <c r="E26" s="21">
        <f>IF(D28=0, "-", D26/D28)</f>
        <v>3.5105833763551884E-2</v>
      </c>
      <c r="F26" s="81">
        <v>622</v>
      </c>
      <c r="G26" s="39">
        <f>IF(F28=0, "-", F26/F28)</f>
        <v>2.8487679765503343E-2</v>
      </c>
      <c r="H26" s="65">
        <v>560</v>
      </c>
      <c r="I26" s="21">
        <f>IF(H28=0, "-", H26/H28)</f>
        <v>3.5750766087844742E-2</v>
      </c>
      <c r="J26" s="20">
        <f t="shared" si="0"/>
        <v>0.41176470588235292</v>
      </c>
      <c r="K26" s="21">
        <f t="shared" si="1"/>
        <v>0.11071428571428571</v>
      </c>
    </row>
    <row r="27" spans="1:11" x14ac:dyDescent="0.2">
      <c r="A27" s="2"/>
      <c r="B27" s="68"/>
      <c r="C27" s="33"/>
      <c r="D27" s="68"/>
      <c r="E27" s="6"/>
      <c r="F27" s="82"/>
      <c r="G27" s="33"/>
      <c r="H27" s="68"/>
      <c r="I27" s="6"/>
      <c r="J27" s="5"/>
      <c r="K27" s="6"/>
    </row>
    <row r="28" spans="1:11" s="43" customFormat="1" x14ac:dyDescent="0.2">
      <c r="A28" s="162" t="s">
        <v>620</v>
      </c>
      <c r="B28" s="71">
        <f>SUM(B7:B27)</f>
        <v>2320</v>
      </c>
      <c r="C28" s="40">
        <v>1</v>
      </c>
      <c r="D28" s="71">
        <f>SUM(D7:D27)</f>
        <v>1937</v>
      </c>
      <c r="E28" s="41">
        <v>1</v>
      </c>
      <c r="F28" s="77">
        <f>SUM(F7:F27)</f>
        <v>21834</v>
      </c>
      <c r="G28" s="42">
        <v>1</v>
      </c>
      <c r="H28" s="71">
        <f>SUM(H7:H27)</f>
        <v>15664</v>
      </c>
      <c r="I28" s="41">
        <v>1</v>
      </c>
      <c r="J28" s="37">
        <f>IF(D28=0, "-", (B28-D28)/D28)</f>
        <v>0.1977284460505937</v>
      </c>
      <c r="K28" s="38">
        <f>IF(H28=0, "-", (F28-H28)/H28)</f>
        <v>0.39389683350357507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540</v>
      </c>
      <c r="B7" s="65">
        <v>16</v>
      </c>
      <c r="C7" s="34">
        <f>IF(B22=0, "-", B7/B22)</f>
        <v>9.3023255813953487E-2</v>
      </c>
      <c r="D7" s="65">
        <v>10</v>
      </c>
      <c r="E7" s="9">
        <f>IF(D22=0, "-", D7/D22)</f>
        <v>5.7803468208092484E-2</v>
      </c>
      <c r="F7" s="81">
        <v>96</v>
      </c>
      <c r="G7" s="34">
        <f>IF(F22=0, "-", F7/F22)</f>
        <v>5.9076923076923075E-2</v>
      </c>
      <c r="H7" s="65">
        <v>54</v>
      </c>
      <c r="I7" s="9">
        <f>IF(H22=0, "-", H7/H22)</f>
        <v>4.1828040278853604E-2</v>
      </c>
      <c r="J7" s="8">
        <f t="shared" ref="J7:J20" si="0">IF(D7=0, "-", IF((B7-D7)/D7&lt;10, (B7-D7)/D7, "&gt;999%"))</f>
        <v>0.6</v>
      </c>
      <c r="K7" s="9">
        <f t="shared" ref="K7:K20" si="1">IF(H7=0, "-", IF((F7-H7)/H7&lt;10, (F7-H7)/H7, "&gt;999%"))</f>
        <v>0.77777777777777779</v>
      </c>
    </row>
    <row r="8" spans="1:11" x14ac:dyDescent="0.2">
      <c r="A8" s="7" t="s">
        <v>541</v>
      </c>
      <c r="B8" s="65">
        <v>3</v>
      </c>
      <c r="C8" s="34">
        <f>IF(B22=0, "-", B8/B22)</f>
        <v>1.7441860465116279E-2</v>
      </c>
      <c r="D8" s="65">
        <v>7</v>
      </c>
      <c r="E8" s="9">
        <f>IF(D22=0, "-", D8/D22)</f>
        <v>4.046242774566474E-2</v>
      </c>
      <c r="F8" s="81">
        <v>75</v>
      </c>
      <c r="G8" s="34">
        <f>IF(F22=0, "-", F8/F22)</f>
        <v>4.6153846153846156E-2</v>
      </c>
      <c r="H8" s="65">
        <v>66</v>
      </c>
      <c r="I8" s="9">
        <f>IF(H22=0, "-", H8/H22)</f>
        <v>5.1123160340821067E-2</v>
      </c>
      <c r="J8" s="8">
        <f t="shared" si="0"/>
        <v>-0.5714285714285714</v>
      </c>
      <c r="K8" s="9">
        <f t="shared" si="1"/>
        <v>0.13636363636363635</v>
      </c>
    </row>
    <row r="9" spans="1:11" x14ac:dyDescent="0.2">
      <c r="A9" s="7" t="s">
        <v>542</v>
      </c>
      <c r="B9" s="65">
        <v>31</v>
      </c>
      <c r="C9" s="34">
        <f>IF(B22=0, "-", B9/B22)</f>
        <v>0.18023255813953487</v>
      </c>
      <c r="D9" s="65">
        <v>29</v>
      </c>
      <c r="E9" s="9">
        <f>IF(D22=0, "-", D9/D22)</f>
        <v>0.16763005780346821</v>
      </c>
      <c r="F9" s="81">
        <v>264</v>
      </c>
      <c r="G9" s="34">
        <f>IF(F22=0, "-", F9/F22)</f>
        <v>0.16246153846153846</v>
      </c>
      <c r="H9" s="65">
        <v>242</v>
      </c>
      <c r="I9" s="9">
        <f>IF(H22=0, "-", H9/H22)</f>
        <v>0.18745158791634392</v>
      </c>
      <c r="J9" s="8">
        <f t="shared" si="0"/>
        <v>6.8965517241379309E-2</v>
      </c>
      <c r="K9" s="9">
        <f t="shared" si="1"/>
        <v>9.0909090909090912E-2</v>
      </c>
    </row>
    <row r="10" spans="1:11" x14ac:dyDescent="0.2">
      <c r="A10" s="7" t="s">
        <v>543</v>
      </c>
      <c r="B10" s="65">
        <v>22</v>
      </c>
      <c r="C10" s="34">
        <f>IF(B22=0, "-", B10/B22)</f>
        <v>0.12790697674418605</v>
      </c>
      <c r="D10" s="65">
        <v>37</v>
      </c>
      <c r="E10" s="9">
        <f>IF(D22=0, "-", D10/D22)</f>
        <v>0.2138728323699422</v>
      </c>
      <c r="F10" s="81">
        <v>240</v>
      </c>
      <c r="G10" s="34">
        <f>IF(F22=0, "-", F10/F22)</f>
        <v>0.14769230769230771</v>
      </c>
      <c r="H10" s="65">
        <v>227</v>
      </c>
      <c r="I10" s="9">
        <f>IF(H22=0, "-", H10/H22)</f>
        <v>0.17583268783888459</v>
      </c>
      <c r="J10" s="8">
        <f t="shared" si="0"/>
        <v>-0.40540540540540543</v>
      </c>
      <c r="K10" s="9">
        <f t="shared" si="1"/>
        <v>5.7268722466960353E-2</v>
      </c>
    </row>
    <row r="11" spans="1:11" x14ac:dyDescent="0.2">
      <c r="A11" s="7" t="s">
        <v>544</v>
      </c>
      <c r="B11" s="65">
        <v>2</v>
      </c>
      <c r="C11" s="34">
        <f>IF(B22=0, "-", B11/B22)</f>
        <v>1.1627906976744186E-2</v>
      </c>
      <c r="D11" s="65">
        <v>0</v>
      </c>
      <c r="E11" s="9">
        <f>IF(D22=0, "-", D11/D22)</f>
        <v>0</v>
      </c>
      <c r="F11" s="81">
        <v>13</v>
      </c>
      <c r="G11" s="34">
        <f>IF(F22=0, "-", F11/F22)</f>
        <v>8.0000000000000002E-3</v>
      </c>
      <c r="H11" s="65">
        <v>16</v>
      </c>
      <c r="I11" s="9">
        <f>IF(H22=0, "-", H11/H22)</f>
        <v>1.2393493415956624E-2</v>
      </c>
      <c r="J11" s="8" t="str">
        <f t="shared" si="0"/>
        <v>-</v>
      </c>
      <c r="K11" s="9">
        <f t="shared" si="1"/>
        <v>-0.1875</v>
      </c>
    </row>
    <row r="12" spans="1:11" x14ac:dyDescent="0.2">
      <c r="A12" s="7" t="s">
        <v>545</v>
      </c>
      <c r="B12" s="65">
        <v>0</v>
      </c>
      <c r="C12" s="34">
        <f>IF(B22=0, "-", B12/B22)</f>
        <v>0</v>
      </c>
      <c r="D12" s="65">
        <v>0</v>
      </c>
      <c r="E12" s="9">
        <f>IF(D22=0, "-", D12/D22)</f>
        <v>0</v>
      </c>
      <c r="F12" s="81">
        <v>6</v>
      </c>
      <c r="G12" s="34">
        <f>IF(F22=0, "-", F12/F22)</f>
        <v>3.6923076923076922E-3</v>
      </c>
      <c r="H12" s="65">
        <v>3</v>
      </c>
      <c r="I12" s="9">
        <f>IF(H22=0, "-", H12/H22)</f>
        <v>2.3237800154918666E-3</v>
      </c>
      <c r="J12" s="8" t="str">
        <f t="shared" si="0"/>
        <v>-</v>
      </c>
      <c r="K12" s="9">
        <f t="shared" si="1"/>
        <v>1</v>
      </c>
    </row>
    <row r="13" spans="1:11" x14ac:dyDescent="0.2">
      <c r="A13" s="7" t="s">
        <v>546</v>
      </c>
      <c r="B13" s="65">
        <v>58</v>
      </c>
      <c r="C13" s="34">
        <f>IF(B22=0, "-", B13/B22)</f>
        <v>0.33720930232558138</v>
      </c>
      <c r="D13" s="65">
        <v>50</v>
      </c>
      <c r="E13" s="9">
        <f>IF(D22=0, "-", D13/D22)</f>
        <v>0.28901734104046245</v>
      </c>
      <c r="F13" s="81">
        <v>564</v>
      </c>
      <c r="G13" s="34">
        <f>IF(F22=0, "-", F13/F22)</f>
        <v>0.34707692307692306</v>
      </c>
      <c r="H13" s="65">
        <v>405</v>
      </c>
      <c r="I13" s="9">
        <f>IF(H22=0, "-", H13/H22)</f>
        <v>0.31371030209140199</v>
      </c>
      <c r="J13" s="8">
        <f t="shared" si="0"/>
        <v>0.16</v>
      </c>
      <c r="K13" s="9">
        <f t="shared" si="1"/>
        <v>0.3925925925925926</v>
      </c>
    </row>
    <row r="14" spans="1:11" x14ac:dyDescent="0.2">
      <c r="A14" s="7" t="s">
        <v>547</v>
      </c>
      <c r="B14" s="65">
        <v>4</v>
      </c>
      <c r="C14" s="34">
        <f>IF(B22=0, "-", B14/B22)</f>
        <v>2.3255813953488372E-2</v>
      </c>
      <c r="D14" s="65">
        <v>2</v>
      </c>
      <c r="E14" s="9">
        <f>IF(D22=0, "-", D14/D22)</f>
        <v>1.1560693641618497E-2</v>
      </c>
      <c r="F14" s="81">
        <v>38</v>
      </c>
      <c r="G14" s="34">
        <f>IF(F22=0, "-", F14/F22)</f>
        <v>2.3384615384615386E-2</v>
      </c>
      <c r="H14" s="65">
        <v>21</v>
      </c>
      <c r="I14" s="9">
        <f>IF(H22=0, "-", H14/H22)</f>
        <v>1.6266460108443067E-2</v>
      </c>
      <c r="J14" s="8">
        <f t="shared" si="0"/>
        <v>1</v>
      </c>
      <c r="K14" s="9">
        <f t="shared" si="1"/>
        <v>0.80952380952380953</v>
      </c>
    </row>
    <row r="15" spans="1:11" x14ac:dyDescent="0.2">
      <c r="A15" s="7" t="s">
        <v>548</v>
      </c>
      <c r="B15" s="65">
        <v>0</v>
      </c>
      <c r="C15" s="34">
        <f>IF(B22=0, "-", B15/B22)</f>
        <v>0</v>
      </c>
      <c r="D15" s="65">
        <v>0</v>
      </c>
      <c r="E15" s="9">
        <f>IF(D22=0, "-", D15/D22)</f>
        <v>0</v>
      </c>
      <c r="F15" s="81">
        <v>1</v>
      </c>
      <c r="G15" s="34">
        <f>IF(F22=0, "-", F15/F22)</f>
        <v>6.1538461538461541E-4</v>
      </c>
      <c r="H15" s="65">
        <v>6</v>
      </c>
      <c r="I15" s="9">
        <f>IF(H22=0, "-", H15/H22)</f>
        <v>4.6475600309837332E-3</v>
      </c>
      <c r="J15" s="8" t="str">
        <f t="shared" si="0"/>
        <v>-</v>
      </c>
      <c r="K15" s="9">
        <f t="shared" si="1"/>
        <v>-0.83333333333333337</v>
      </c>
    </row>
    <row r="16" spans="1:11" x14ac:dyDescent="0.2">
      <c r="A16" s="7" t="s">
        <v>549</v>
      </c>
      <c r="B16" s="65">
        <v>9</v>
      </c>
      <c r="C16" s="34">
        <f>IF(B22=0, "-", B16/B22)</f>
        <v>5.232558139534884E-2</v>
      </c>
      <c r="D16" s="65">
        <v>0</v>
      </c>
      <c r="E16" s="9">
        <f>IF(D22=0, "-", D16/D22)</f>
        <v>0</v>
      </c>
      <c r="F16" s="81">
        <v>74</v>
      </c>
      <c r="G16" s="34">
        <f>IF(F22=0, "-", F16/F22)</f>
        <v>4.5538461538461542E-2</v>
      </c>
      <c r="H16" s="65">
        <v>0</v>
      </c>
      <c r="I16" s="9">
        <f>IF(H22=0, "-", H16/H22)</f>
        <v>0</v>
      </c>
      <c r="J16" s="8" t="str">
        <f t="shared" si="0"/>
        <v>-</v>
      </c>
      <c r="K16" s="9" t="str">
        <f t="shared" si="1"/>
        <v>-</v>
      </c>
    </row>
    <row r="17" spans="1:11" x14ac:dyDescent="0.2">
      <c r="A17" s="7" t="s">
        <v>550</v>
      </c>
      <c r="B17" s="65">
        <v>16</v>
      </c>
      <c r="C17" s="34">
        <f>IF(B22=0, "-", B17/B22)</f>
        <v>9.3023255813953487E-2</v>
      </c>
      <c r="D17" s="65">
        <v>18</v>
      </c>
      <c r="E17" s="9">
        <f>IF(D22=0, "-", D17/D22)</f>
        <v>0.10404624277456648</v>
      </c>
      <c r="F17" s="81">
        <v>131</v>
      </c>
      <c r="G17" s="34">
        <f>IF(F22=0, "-", F17/F22)</f>
        <v>8.0615384615384617E-2</v>
      </c>
      <c r="H17" s="65">
        <v>146</v>
      </c>
      <c r="I17" s="9">
        <f>IF(H22=0, "-", H17/H22)</f>
        <v>0.11309062742060419</v>
      </c>
      <c r="J17" s="8">
        <f t="shared" si="0"/>
        <v>-0.1111111111111111</v>
      </c>
      <c r="K17" s="9">
        <f t="shared" si="1"/>
        <v>-0.10273972602739725</v>
      </c>
    </row>
    <row r="18" spans="1:11" x14ac:dyDescent="0.2">
      <c r="A18" s="7" t="s">
        <v>551</v>
      </c>
      <c r="B18" s="65">
        <v>0</v>
      </c>
      <c r="C18" s="34">
        <f>IF(B22=0, "-", B18/B22)</f>
        <v>0</v>
      </c>
      <c r="D18" s="65">
        <v>0</v>
      </c>
      <c r="E18" s="9">
        <f>IF(D22=0, "-", D18/D22)</f>
        <v>0</v>
      </c>
      <c r="F18" s="81">
        <v>1</v>
      </c>
      <c r="G18" s="34">
        <f>IF(F22=0, "-", F18/F22)</f>
        <v>6.1538461538461541E-4</v>
      </c>
      <c r="H18" s="65">
        <v>0</v>
      </c>
      <c r="I18" s="9">
        <f>IF(H22=0, "-", H18/H22)</f>
        <v>0</v>
      </c>
      <c r="J18" s="8" t="str">
        <f t="shared" si="0"/>
        <v>-</v>
      </c>
      <c r="K18" s="9" t="str">
        <f t="shared" si="1"/>
        <v>-</v>
      </c>
    </row>
    <row r="19" spans="1:11" x14ac:dyDescent="0.2">
      <c r="A19" s="7" t="s">
        <v>552</v>
      </c>
      <c r="B19" s="65">
        <v>6</v>
      </c>
      <c r="C19" s="34">
        <f>IF(B22=0, "-", B19/B22)</f>
        <v>3.4883720930232558E-2</v>
      </c>
      <c r="D19" s="65">
        <v>8</v>
      </c>
      <c r="E19" s="9">
        <f>IF(D22=0, "-", D19/D22)</f>
        <v>4.6242774566473986E-2</v>
      </c>
      <c r="F19" s="81">
        <v>55</v>
      </c>
      <c r="G19" s="34">
        <f>IF(F22=0, "-", F19/F22)</f>
        <v>3.3846153846153845E-2</v>
      </c>
      <c r="H19" s="65">
        <v>43</v>
      </c>
      <c r="I19" s="9">
        <f>IF(H22=0, "-", H19/H22)</f>
        <v>3.3307513555383424E-2</v>
      </c>
      <c r="J19" s="8">
        <f t="shared" si="0"/>
        <v>-0.25</v>
      </c>
      <c r="K19" s="9">
        <f t="shared" si="1"/>
        <v>0.27906976744186046</v>
      </c>
    </row>
    <row r="20" spans="1:11" x14ac:dyDescent="0.2">
      <c r="A20" s="7" t="s">
        <v>553</v>
      </c>
      <c r="B20" s="65">
        <v>5</v>
      </c>
      <c r="C20" s="34">
        <f>IF(B22=0, "-", B20/B22)</f>
        <v>2.9069767441860465E-2</v>
      </c>
      <c r="D20" s="65">
        <v>12</v>
      </c>
      <c r="E20" s="9">
        <f>IF(D22=0, "-", D20/D22)</f>
        <v>6.9364161849710976E-2</v>
      </c>
      <c r="F20" s="81">
        <v>67</v>
      </c>
      <c r="G20" s="34">
        <f>IF(F22=0, "-", F20/F22)</f>
        <v>4.1230769230769231E-2</v>
      </c>
      <c r="H20" s="65">
        <v>62</v>
      </c>
      <c r="I20" s="9">
        <f>IF(H22=0, "-", H20/H22)</f>
        <v>4.8024786986831915E-2</v>
      </c>
      <c r="J20" s="8">
        <f t="shared" si="0"/>
        <v>-0.58333333333333337</v>
      </c>
      <c r="K20" s="9">
        <f t="shared" si="1"/>
        <v>8.0645161290322578E-2</v>
      </c>
    </row>
    <row r="21" spans="1:11" x14ac:dyDescent="0.2">
      <c r="A21" s="2"/>
      <c r="B21" s="68"/>
      <c r="C21" s="33"/>
      <c r="D21" s="68"/>
      <c r="E21" s="6"/>
      <c r="F21" s="82"/>
      <c r="G21" s="33"/>
      <c r="H21" s="68"/>
      <c r="I21" s="6"/>
      <c r="J21" s="5"/>
      <c r="K21" s="6"/>
    </row>
    <row r="22" spans="1:11" s="43" customFormat="1" x14ac:dyDescent="0.2">
      <c r="A22" s="162" t="s">
        <v>630</v>
      </c>
      <c r="B22" s="71">
        <f>SUM(B7:B21)</f>
        <v>172</v>
      </c>
      <c r="C22" s="40">
        <f>B22/9191</f>
        <v>1.8713959308018713E-2</v>
      </c>
      <c r="D22" s="71">
        <f>SUM(D7:D21)</f>
        <v>173</v>
      </c>
      <c r="E22" s="41">
        <f>D22/7882</f>
        <v>2.1948743973610758E-2</v>
      </c>
      <c r="F22" s="77">
        <f>SUM(F7:F21)</f>
        <v>1625</v>
      </c>
      <c r="G22" s="42">
        <f>F22/83975</f>
        <v>1.9350997320631141E-2</v>
      </c>
      <c r="H22" s="71">
        <f>SUM(H7:H21)</f>
        <v>1291</v>
      </c>
      <c r="I22" s="41">
        <f>H22/62775</f>
        <v>2.0565511748307449E-2</v>
      </c>
      <c r="J22" s="37">
        <f>IF(D22=0, "-", IF((B22-D22)/D22&lt;10, (B22-D22)/D22, "&gt;999%"))</f>
        <v>-5.7803468208092483E-3</v>
      </c>
      <c r="K22" s="38">
        <f>IF(H22=0, "-", IF((F22-H22)/H22&lt;10, (F22-H22)/H22, "&gt;999%"))</f>
        <v>0.25871417505809452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554</v>
      </c>
      <c r="B25" s="65">
        <v>10</v>
      </c>
      <c r="C25" s="34">
        <f>IF(B36=0, "-", B25/B36)</f>
        <v>0.16949152542372881</v>
      </c>
      <c r="D25" s="65">
        <v>7</v>
      </c>
      <c r="E25" s="9">
        <f>IF(D36=0, "-", D25/D36)</f>
        <v>0.1111111111111111</v>
      </c>
      <c r="F25" s="81">
        <v>70</v>
      </c>
      <c r="G25" s="34">
        <f>IF(F36=0, "-", F25/F36)</f>
        <v>0.14675052410901468</v>
      </c>
      <c r="H25" s="65">
        <v>62</v>
      </c>
      <c r="I25" s="9">
        <f>IF(H36=0, "-", H25/H36)</f>
        <v>0.13276231263383298</v>
      </c>
      <c r="J25" s="8">
        <f t="shared" ref="J25:J34" si="2">IF(D25=0, "-", IF((B25-D25)/D25&lt;10, (B25-D25)/D25, "&gt;999%"))</f>
        <v>0.42857142857142855</v>
      </c>
      <c r="K25" s="9">
        <f t="shared" ref="K25:K34" si="3">IF(H25=0, "-", IF((F25-H25)/H25&lt;10, (F25-H25)/H25, "&gt;999%"))</f>
        <v>0.12903225806451613</v>
      </c>
    </row>
    <row r="26" spans="1:11" x14ac:dyDescent="0.2">
      <c r="A26" s="7" t="s">
        <v>555</v>
      </c>
      <c r="B26" s="65">
        <v>11</v>
      </c>
      <c r="C26" s="34">
        <f>IF(B36=0, "-", B26/B36)</f>
        <v>0.1864406779661017</v>
      </c>
      <c r="D26" s="65">
        <v>27</v>
      </c>
      <c r="E26" s="9">
        <f>IF(D36=0, "-", D26/D36)</f>
        <v>0.42857142857142855</v>
      </c>
      <c r="F26" s="81">
        <v>126</v>
      </c>
      <c r="G26" s="34">
        <f>IF(F36=0, "-", F26/F36)</f>
        <v>0.26415094339622641</v>
      </c>
      <c r="H26" s="65">
        <v>151</v>
      </c>
      <c r="I26" s="9">
        <f>IF(H36=0, "-", H26/H36)</f>
        <v>0.32334047109207709</v>
      </c>
      <c r="J26" s="8">
        <f t="shared" si="2"/>
        <v>-0.59259259259259256</v>
      </c>
      <c r="K26" s="9">
        <f t="shared" si="3"/>
        <v>-0.16556291390728478</v>
      </c>
    </row>
    <row r="27" spans="1:11" x14ac:dyDescent="0.2">
      <c r="A27" s="7" t="s">
        <v>556</v>
      </c>
      <c r="B27" s="65">
        <v>0</v>
      </c>
      <c r="C27" s="34">
        <f>IF(B36=0, "-", B27/B36)</f>
        <v>0</v>
      </c>
      <c r="D27" s="65">
        <v>0</v>
      </c>
      <c r="E27" s="9">
        <f>IF(D36=0, "-", D27/D36)</f>
        <v>0</v>
      </c>
      <c r="F27" s="81">
        <v>5</v>
      </c>
      <c r="G27" s="34">
        <f>IF(F36=0, "-", F27/F36)</f>
        <v>1.0482180293501049E-2</v>
      </c>
      <c r="H27" s="65">
        <v>0</v>
      </c>
      <c r="I27" s="9">
        <f>IF(H36=0, "-", H27/H36)</f>
        <v>0</v>
      </c>
      <c r="J27" s="8" t="str">
        <f t="shared" si="2"/>
        <v>-</v>
      </c>
      <c r="K27" s="9" t="str">
        <f t="shared" si="3"/>
        <v>-</v>
      </c>
    </row>
    <row r="28" spans="1:11" x14ac:dyDescent="0.2">
      <c r="A28" s="7" t="s">
        <v>557</v>
      </c>
      <c r="B28" s="65">
        <v>34</v>
      </c>
      <c r="C28" s="34">
        <f>IF(B36=0, "-", B28/B36)</f>
        <v>0.57627118644067798</v>
      </c>
      <c r="D28" s="65">
        <v>27</v>
      </c>
      <c r="E28" s="9">
        <f>IF(D36=0, "-", D28/D36)</f>
        <v>0.42857142857142855</v>
      </c>
      <c r="F28" s="81">
        <v>223</v>
      </c>
      <c r="G28" s="34">
        <f>IF(F36=0, "-", F28/F36)</f>
        <v>0.46750524109014674</v>
      </c>
      <c r="H28" s="65">
        <v>219</v>
      </c>
      <c r="I28" s="9">
        <f>IF(H36=0, "-", H28/H36)</f>
        <v>0.46895074946466808</v>
      </c>
      <c r="J28" s="8">
        <f t="shared" si="2"/>
        <v>0.25925925925925924</v>
      </c>
      <c r="K28" s="9">
        <f t="shared" si="3"/>
        <v>1.8264840182648401E-2</v>
      </c>
    </row>
    <row r="29" spans="1:11" x14ac:dyDescent="0.2">
      <c r="A29" s="7" t="s">
        <v>558</v>
      </c>
      <c r="B29" s="65">
        <v>0</v>
      </c>
      <c r="C29" s="34">
        <f>IF(B36=0, "-", B29/B36)</f>
        <v>0</v>
      </c>
      <c r="D29" s="65">
        <v>1</v>
      </c>
      <c r="E29" s="9">
        <f>IF(D36=0, "-", D29/D36)</f>
        <v>1.5873015873015872E-2</v>
      </c>
      <c r="F29" s="81">
        <v>6</v>
      </c>
      <c r="G29" s="34">
        <f>IF(F36=0, "-", F29/F36)</f>
        <v>1.2578616352201259E-2</v>
      </c>
      <c r="H29" s="65">
        <v>4</v>
      </c>
      <c r="I29" s="9">
        <f>IF(H36=0, "-", H29/H36)</f>
        <v>8.5653104925053538E-3</v>
      </c>
      <c r="J29" s="8">
        <f t="shared" si="2"/>
        <v>-1</v>
      </c>
      <c r="K29" s="9">
        <f t="shared" si="3"/>
        <v>0.5</v>
      </c>
    </row>
    <row r="30" spans="1:11" x14ac:dyDescent="0.2">
      <c r="A30" s="7" t="s">
        <v>559</v>
      </c>
      <c r="B30" s="65">
        <v>3</v>
      </c>
      <c r="C30" s="34">
        <f>IF(B36=0, "-", B30/B36)</f>
        <v>5.0847457627118647E-2</v>
      </c>
      <c r="D30" s="65">
        <v>1</v>
      </c>
      <c r="E30" s="9">
        <f>IF(D36=0, "-", D30/D36)</f>
        <v>1.5873015873015872E-2</v>
      </c>
      <c r="F30" s="81">
        <v>19</v>
      </c>
      <c r="G30" s="34">
        <f>IF(F36=0, "-", F30/F36)</f>
        <v>3.9832285115303984E-2</v>
      </c>
      <c r="H30" s="65">
        <v>10</v>
      </c>
      <c r="I30" s="9">
        <f>IF(H36=0, "-", H30/H36)</f>
        <v>2.1413276231263382E-2</v>
      </c>
      <c r="J30" s="8">
        <f t="shared" si="2"/>
        <v>2</v>
      </c>
      <c r="K30" s="9">
        <f t="shared" si="3"/>
        <v>0.9</v>
      </c>
    </row>
    <row r="31" spans="1:11" x14ac:dyDescent="0.2">
      <c r="A31" s="7" t="s">
        <v>560</v>
      </c>
      <c r="B31" s="65">
        <v>0</v>
      </c>
      <c r="C31" s="34">
        <f>IF(B36=0, "-", B31/B36)</f>
        <v>0</v>
      </c>
      <c r="D31" s="65">
        <v>0</v>
      </c>
      <c r="E31" s="9">
        <f>IF(D36=0, "-", D31/D36)</f>
        <v>0</v>
      </c>
      <c r="F31" s="81">
        <v>4</v>
      </c>
      <c r="G31" s="34">
        <f>IF(F36=0, "-", F31/F36)</f>
        <v>8.385744234800839E-3</v>
      </c>
      <c r="H31" s="65">
        <v>1</v>
      </c>
      <c r="I31" s="9">
        <f>IF(H36=0, "-", H31/H36)</f>
        <v>2.1413276231263384E-3</v>
      </c>
      <c r="J31" s="8" t="str">
        <f t="shared" si="2"/>
        <v>-</v>
      </c>
      <c r="K31" s="9">
        <f t="shared" si="3"/>
        <v>3</v>
      </c>
    </row>
    <row r="32" spans="1:11" x14ac:dyDescent="0.2">
      <c r="A32" s="7" t="s">
        <v>561</v>
      </c>
      <c r="B32" s="65">
        <v>0</v>
      </c>
      <c r="C32" s="34">
        <f>IF(B36=0, "-", B32/B36)</f>
        <v>0</v>
      </c>
      <c r="D32" s="65">
        <v>0</v>
      </c>
      <c r="E32" s="9">
        <f>IF(D36=0, "-", D32/D36)</f>
        <v>0</v>
      </c>
      <c r="F32" s="81">
        <v>0</v>
      </c>
      <c r="G32" s="34">
        <f>IF(F36=0, "-", F32/F36)</f>
        <v>0</v>
      </c>
      <c r="H32" s="65">
        <v>6</v>
      </c>
      <c r="I32" s="9">
        <f>IF(H36=0, "-", H32/H36)</f>
        <v>1.284796573875803E-2</v>
      </c>
      <c r="J32" s="8" t="str">
        <f t="shared" si="2"/>
        <v>-</v>
      </c>
      <c r="K32" s="9">
        <f t="shared" si="3"/>
        <v>-1</v>
      </c>
    </row>
    <row r="33" spans="1:11" x14ac:dyDescent="0.2">
      <c r="A33" s="7" t="s">
        <v>562</v>
      </c>
      <c r="B33" s="65">
        <v>1</v>
      </c>
      <c r="C33" s="34">
        <f>IF(B36=0, "-", B33/B36)</f>
        <v>1.6949152542372881E-2</v>
      </c>
      <c r="D33" s="65">
        <v>0</v>
      </c>
      <c r="E33" s="9">
        <f>IF(D36=0, "-", D33/D36)</f>
        <v>0</v>
      </c>
      <c r="F33" s="81">
        <v>19</v>
      </c>
      <c r="G33" s="34">
        <f>IF(F36=0, "-", F33/F36)</f>
        <v>3.9832285115303984E-2</v>
      </c>
      <c r="H33" s="65">
        <v>9</v>
      </c>
      <c r="I33" s="9">
        <f>IF(H36=0, "-", H33/H36)</f>
        <v>1.9271948608137045E-2</v>
      </c>
      <c r="J33" s="8" t="str">
        <f t="shared" si="2"/>
        <v>-</v>
      </c>
      <c r="K33" s="9">
        <f t="shared" si="3"/>
        <v>1.1111111111111112</v>
      </c>
    </row>
    <row r="34" spans="1:11" x14ac:dyDescent="0.2">
      <c r="A34" s="7" t="s">
        <v>563</v>
      </c>
      <c r="B34" s="65">
        <v>0</v>
      </c>
      <c r="C34" s="34">
        <f>IF(B36=0, "-", B34/B36)</f>
        <v>0</v>
      </c>
      <c r="D34" s="65">
        <v>0</v>
      </c>
      <c r="E34" s="9">
        <f>IF(D36=0, "-", D34/D36)</f>
        <v>0</v>
      </c>
      <c r="F34" s="81">
        <v>5</v>
      </c>
      <c r="G34" s="34">
        <f>IF(F36=0, "-", F34/F36)</f>
        <v>1.0482180293501049E-2</v>
      </c>
      <c r="H34" s="65">
        <v>5</v>
      </c>
      <c r="I34" s="9">
        <f>IF(H36=0, "-", H34/H36)</f>
        <v>1.0706638115631691E-2</v>
      </c>
      <c r="J34" s="8" t="str">
        <f t="shared" si="2"/>
        <v>-</v>
      </c>
      <c r="K34" s="9">
        <f t="shared" si="3"/>
        <v>0</v>
      </c>
    </row>
    <row r="35" spans="1:11" x14ac:dyDescent="0.2">
      <c r="A35" s="2"/>
      <c r="B35" s="68"/>
      <c r="C35" s="33"/>
      <c r="D35" s="68"/>
      <c r="E35" s="6"/>
      <c r="F35" s="82"/>
      <c r="G35" s="33"/>
      <c r="H35" s="68"/>
      <c r="I35" s="6"/>
      <c r="J35" s="5"/>
      <c r="K35" s="6"/>
    </row>
    <row r="36" spans="1:11" s="43" customFormat="1" x14ac:dyDescent="0.2">
      <c r="A36" s="162" t="s">
        <v>629</v>
      </c>
      <c r="B36" s="71">
        <f>SUM(B25:B35)</f>
        <v>59</v>
      </c>
      <c r="C36" s="40">
        <f>B36/9191</f>
        <v>6.419323251006419E-3</v>
      </c>
      <c r="D36" s="71">
        <f>SUM(D25:D35)</f>
        <v>63</v>
      </c>
      <c r="E36" s="41">
        <f>D36/7882</f>
        <v>7.9928952042628773E-3</v>
      </c>
      <c r="F36" s="77">
        <f>SUM(F25:F35)</f>
        <v>477</v>
      </c>
      <c r="G36" s="42">
        <f>F36/83975</f>
        <v>5.6802619827329565E-3</v>
      </c>
      <c r="H36" s="71">
        <f>SUM(H25:H35)</f>
        <v>467</v>
      </c>
      <c r="I36" s="41">
        <f>H36/62775</f>
        <v>7.4392672242134606E-3</v>
      </c>
      <c r="J36" s="37">
        <f>IF(D36=0, "-", IF((B36-D36)/D36&lt;10, (B36-D36)/D36, "&gt;999%"))</f>
        <v>-6.3492063492063489E-2</v>
      </c>
      <c r="K36" s="38">
        <f>IF(H36=0, "-", IF((F36-H36)/H36&lt;10, (F36-H36)/H36, "&gt;999%"))</f>
        <v>2.1413276231263382E-2</v>
      </c>
    </row>
    <row r="37" spans="1:11" x14ac:dyDescent="0.2">
      <c r="B37" s="83"/>
      <c r="D37" s="83"/>
      <c r="F37" s="83"/>
      <c r="H37" s="83"/>
    </row>
    <row r="38" spans="1:11" x14ac:dyDescent="0.2">
      <c r="A38" s="163" t="s">
        <v>135</v>
      </c>
      <c r="B38" s="61" t="s">
        <v>12</v>
      </c>
      <c r="C38" s="62" t="s">
        <v>13</v>
      </c>
      <c r="D38" s="61" t="s">
        <v>12</v>
      </c>
      <c r="E38" s="63" t="s">
        <v>13</v>
      </c>
      <c r="F38" s="62" t="s">
        <v>12</v>
      </c>
      <c r="G38" s="62" t="s">
        <v>13</v>
      </c>
      <c r="H38" s="61" t="s">
        <v>12</v>
      </c>
      <c r="I38" s="63" t="s">
        <v>13</v>
      </c>
      <c r="J38" s="61"/>
      <c r="K38" s="63"/>
    </row>
    <row r="39" spans="1:11" x14ac:dyDescent="0.2">
      <c r="A39" s="7" t="s">
        <v>564</v>
      </c>
      <c r="B39" s="65">
        <v>5</v>
      </c>
      <c r="C39" s="34">
        <f>IF(B56=0, "-", B39/B56)</f>
        <v>3.0864197530864196E-2</v>
      </c>
      <c r="D39" s="65">
        <v>0</v>
      </c>
      <c r="E39" s="9">
        <f>IF(D56=0, "-", D39/D56)</f>
        <v>0</v>
      </c>
      <c r="F39" s="81">
        <v>27</v>
      </c>
      <c r="G39" s="34">
        <f>IF(F56=0, "-", F39/F56)</f>
        <v>2.0914020139426802E-2</v>
      </c>
      <c r="H39" s="65">
        <v>12</v>
      </c>
      <c r="I39" s="9">
        <f>IF(H56=0, "-", H39/H56)</f>
        <v>1.2295081967213115E-2</v>
      </c>
      <c r="J39" s="8" t="str">
        <f t="shared" ref="J39:J54" si="4">IF(D39=0, "-", IF((B39-D39)/D39&lt;10, (B39-D39)/D39, "&gt;999%"))</f>
        <v>-</v>
      </c>
      <c r="K39" s="9">
        <f t="shared" ref="K39:K54" si="5">IF(H39=0, "-", IF((F39-H39)/H39&lt;10, (F39-H39)/H39, "&gt;999%"))</f>
        <v>1.25</v>
      </c>
    </row>
    <row r="40" spans="1:11" x14ac:dyDescent="0.2">
      <c r="A40" s="7" t="s">
        <v>565</v>
      </c>
      <c r="B40" s="65">
        <v>3</v>
      </c>
      <c r="C40" s="34">
        <f>IF(B56=0, "-", B40/B56)</f>
        <v>1.8518518518518517E-2</v>
      </c>
      <c r="D40" s="65">
        <v>2</v>
      </c>
      <c r="E40" s="9">
        <f>IF(D56=0, "-", D40/D56)</f>
        <v>1.7241379310344827E-2</v>
      </c>
      <c r="F40" s="81">
        <v>4</v>
      </c>
      <c r="G40" s="34">
        <f>IF(F56=0, "-", F40/F56)</f>
        <v>3.0983733539891559E-3</v>
      </c>
      <c r="H40" s="65">
        <v>2</v>
      </c>
      <c r="I40" s="9">
        <f>IF(H56=0, "-", H40/H56)</f>
        <v>2.0491803278688526E-3</v>
      </c>
      <c r="J40" s="8">
        <f t="shared" si="4"/>
        <v>0.5</v>
      </c>
      <c r="K40" s="9">
        <f t="shared" si="5"/>
        <v>1</v>
      </c>
    </row>
    <row r="41" spans="1:11" x14ac:dyDescent="0.2">
      <c r="A41" s="7" t="s">
        <v>566</v>
      </c>
      <c r="B41" s="65">
        <v>12</v>
      </c>
      <c r="C41" s="34">
        <f>IF(B56=0, "-", B41/B56)</f>
        <v>7.407407407407407E-2</v>
      </c>
      <c r="D41" s="65">
        <v>4</v>
      </c>
      <c r="E41" s="9">
        <f>IF(D56=0, "-", D41/D56)</f>
        <v>3.4482758620689655E-2</v>
      </c>
      <c r="F41" s="81">
        <v>44</v>
      </c>
      <c r="G41" s="34">
        <f>IF(F56=0, "-", F41/F56)</f>
        <v>3.4082106893880713E-2</v>
      </c>
      <c r="H41" s="65">
        <v>12</v>
      </c>
      <c r="I41" s="9">
        <f>IF(H56=0, "-", H41/H56)</f>
        <v>1.2295081967213115E-2</v>
      </c>
      <c r="J41" s="8">
        <f t="shared" si="4"/>
        <v>2</v>
      </c>
      <c r="K41" s="9">
        <f t="shared" si="5"/>
        <v>2.6666666666666665</v>
      </c>
    </row>
    <row r="42" spans="1:11" x14ac:dyDescent="0.2">
      <c r="A42" s="7" t="s">
        <v>567</v>
      </c>
      <c r="B42" s="65">
        <v>9</v>
      </c>
      <c r="C42" s="34">
        <f>IF(B56=0, "-", B42/B56)</f>
        <v>5.5555555555555552E-2</v>
      </c>
      <c r="D42" s="65">
        <v>3</v>
      </c>
      <c r="E42" s="9">
        <f>IF(D56=0, "-", D42/D56)</f>
        <v>2.5862068965517241E-2</v>
      </c>
      <c r="F42" s="81">
        <v>46</v>
      </c>
      <c r="G42" s="34">
        <f>IF(F56=0, "-", F42/F56)</f>
        <v>3.5631293570875293E-2</v>
      </c>
      <c r="H42" s="65">
        <v>32</v>
      </c>
      <c r="I42" s="9">
        <f>IF(H56=0, "-", H42/H56)</f>
        <v>3.2786885245901641E-2</v>
      </c>
      <c r="J42" s="8">
        <f t="shared" si="4"/>
        <v>2</v>
      </c>
      <c r="K42" s="9">
        <f t="shared" si="5"/>
        <v>0.4375</v>
      </c>
    </row>
    <row r="43" spans="1:11" x14ac:dyDescent="0.2">
      <c r="A43" s="7" t="s">
        <v>568</v>
      </c>
      <c r="B43" s="65">
        <v>18</v>
      </c>
      <c r="C43" s="34">
        <f>IF(B56=0, "-", B43/B56)</f>
        <v>0.1111111111111111</v>
      </c>
      <c r="D43" s="65">
        <v>8</v>
      </c>
      <c r="E43" s="9">
        <f>IF(D56=0, "-", D43/D56)</f>
        <v>6.8965517241379309E-2</v>
      </c>
      <c r="F43" s="81">
        <v>93</v>
      </c>
      <c r="G43" s="34">
        <f>IF(F56=0, "-", F43/F56)</f>
        <v>7.2037180480247875E-2</v>
      </c>
      <c r="H43" s="65">
        <v>93</v>
      </c>
      <c r="I43" s="9">
        <f>IF(H56=0, "-", H43/H56)</f>
        <v>9.5286885245901634E-2</v>
      </c>
      <c r="J43" s="8">
        <f t="shared" si="4"/>
        <v>1.25</v>
      </c>
      <c r="K43" s="9">
        <f t="shared" si="5"/>
        <v>0</v>
      </c>
    </row>
    <row r="44" spans="1:11" x14ac:dyDescent="0.2">
      <c r="A44" s="7" t="s">
        <v>56</v>
      </c>
      <c r="B44" s="65">
        <v>1</v>
      </c>
      <c r="C44" s="34">
        <f>IF(B56=0, "-", B44/B56)</f>
        <v>6.1728395061728392E-3</v>
      </c>
      <c r="D44" s="65">
        <v>0</v>
      </c>
      <c r="E44" s="9">
        <f>IF(D56=0, "-", D44/D56)</f>
        <v>0</v>
      </c>
      <c r="F44" s="81">
        <v>7</v>
      </c>
      <c r="G44" s="34">
        <f>IF(F56=0, "-", F44/F56)</f>
        <v>5.422153369481022E-3</v>
      </c>
      <c r="H44" s="65">
        <v>4</v>
      </c>
      <c r="I44" s="9">
        <f>IF(H56=0, "-", H44/H56)</f>
        <v>4.0983606557377051E-3</v>
      </c>
      <c r="J44" s="8" t="str">
        <f t="shared" si="4"/>
        <v>-</v>
      </c>
      <c r="K44" s="9">
        <f t="shared" si="5"/>
        <v>0.75</v>
      </c>
    </row>
    <row r="45" spans="1:11" x14ac:dyDescent="0.2">
      <c r="A45" s="7" t="s">
        <v>569</v>
      </c>
      <c r="B45" s="65">
        <v>33</v>
      </c>
      <c r="C45" s="34">
        <f>IF(B56=0, "-", B45/B56)</f>
        <v>0.20370370370370369</v>
      </c>
      <c r="D45" s="65">
        <v>33</v>
      </c>
      <c r="E45" s="9">
        <f>IF(D56=0, "-", D45/D56)</f>
        <v>0.28448275862068967</v>
      </c>
      <c r="F45" s="81">
        <v>251</v>
      </c>
      <c r="G45" s="34">
        <f>IF(F56=0, "-", F45/F56)</f>
        <v>0.19442292796281951</v>
      </c>
      <c r="H45" s="65">
        <v>216</v>
      </c>
      <c r="I45" s="9">
        <f>IF(H56=0, "-", H45/H56)</f>
        <v>0.22131147540983606</v>
      </c>
      <c r="J45" s="8">
        <f t="shared" si="4"/>
        <v>0</v>
      </c>
      <c r="K45" s="9">
        <f t="shared" si="5"/>
        <v>0.16203703703703703</v>
      </c>
    </row>
    <row r="46" spans="1:11" x14ac:dyDescent="0.2">
      <c r="A46" s="7" t="s">
        <v>570</v>
      </c>
      <c r="B46" s="65">
        <v>13</v>
      </c>
      <c r="C46" s="34">
        <f>IF(B56=0, "-", B46/B56)</f>
        <v>8.0246913580246909E-2</v>
      </c>
      <c r="D46" s="65">
        <v>4</v>
      </c>
      <c r="E46" s="9">
        <f>IF(D56=0, "-", D46/D56)</f>
        <v>3.4482758620689655E-2</v>
      </c>
      <c r="F46" s="81">
        <v>37</v>
      </c>
      <c r="G46" s="34">
        <f>IF(F56=0, "-", F46/F56)</f>
        <v>2.8659953524399689E-2</v>
      </c>
      <c r="H46" s="65">
        <v>23</v>
      </c>
      <c r="I46" s="9">
        <f>IF(H56=0, "-", H46/H56)</f>
        <v>2.3565573770491802E-2</v>
      </c>
      <c r="J46" s="8">
        <f t="shared" si="4"/>
        <v>2.25</v>
      </c>
      <c r="K46" s="9">
        <f t="shared" si="5"/>
        <v>0.60869565217391308</v>
      </c>
    </row>
    <row r="47" spans="1:11" x14ac:dyDescent="0.2">
      <c r="A47" s="7" t="s">
        <v>63</v>
      </c>
      <c r="B47" s="65">
        <v>18</v>
      </c>
      <c r="C47" s="34">
        <f>IF(B56=0, "-", B47/B56)</f>
        <v>0.1111111111111111</v>
      </c>
      <c r="D47" s="65">
        <v>18</v>
      </c>
      <c r="E47" s="9">
        <f>IF(D56=0, "-", D47/D56)</f>
        <v>0.15517241379310345</v>
      </c>
      <c r="F47" s="81">
        <v>159</v>
      </c>
      <c r="G47" s="34">
        <f>IF(F56=0, "-", F47/F56)</f>
        <v>0.12316034082106894</v>
      </c>
      <c r="H47" s="65">
        <v>104</v>
      </c>
      <c r="I47" s="9">
        <f>IF(H56=0, "-", H47/H56)</f>
        <v>0.10655737704918032</v>
      </c>
      <c r="J47" s="8">
        <f t="shared" si="4"/>
        <v>0</v>
      </c>
      <c r="K47" s="9">
        <f t="shared" si="5"/>
        <v>0.52884615384615385</v>
      </c>
    </row>
    <row r="48" spans="1:11" x14ac:dyDescent="0.2">
      <c r="A48" s="7" t="s">
        <v>571</v>
      </c>
      <c r="B48" s="65">
        <v>2</v>
      </c>
      <c r="C48" s="34">
        <f>IF(B56=0, "-", B48/B56)</f>
        <v>1.2345679012345678E-2</v>
      </c>
      <c r="D48" s="65">
        <v>4</v>
      </c>
      <c r="E48" s="9">
        <f>IF(D56=0, "-", D48/D56)</f>
        <v>3.4482758620689655E-2</v>
      </c>
      <c r="F48" s="81">
        <v>71</v>
      </c>
      <c r="G48" s="34">
        <f>IF(F56=0, "-", F48/F56)</f>
        <v>5.4996127033307515E-2</v>
      </c>
      <c r="H48" s="65">
        <v>54</v>
      </c>
      <c r="I48" s="9">
        <f>IF(H56=0, "-", H48/H56)</f>
        <v>5.5327868852459015E-2</v>
      </c>
      <c r="J48" s="8">
        <f t="shared" si="4"/>
        <v>-0.5</v>
      </c>
      <c r="K48" s="9">
        <f t="shared" si="5"/>
        <v>0.31481481481481483</v>
      </c>
    </row>
    <row r="49" spans="1:11" x14ac:dyDescent="0.2">
      <c r="A49" s="7" t="s">
        <v>572</v>
      </c>
      <c r="B49" s="65">
        <v>7</v>
      </c>
      <c r="C49" s="34">
        <f>IF(B56=0, "-", B49/B56)</f>
        <v>4.3209876543209874E-2</v>
      </c>
      <c r="D49" s="65">
        <v>10</v>
      </c>
      <c r="E49" s="9">
        <f>IF(D56=0, "-", D49/D56)</f>
        <v>8.6206896551724144E-2</v>
      </c>
      <c r="F49" s="81">
        <v>72</v>
      </c>
      <c r="G49" s="34">
        <f>IF(F56=0, "-", F49/F56)</f>
        <v>5.5770720371804805E-2</v>
      </c>
      <c r="H49" s="65">
        <v>41</v>
      </c>
      <c r="I49" s="9">
        <f>IF(H56=0, "-", H49/H56)</f>
        <v>4.2008196721311473E-2</v>
      </c>
      <c r="J49" s="8">
        <f t="shared" si="4"/>
        <v>-0.3</v>
      </c>
      <c r="K49" s="9">
        <f t="shared" si="5"/>
        <v>0.75609756097560976</v>
      </c>
    </row>
    <row r="50" spans="1:11" x14ac:dyDescent="0.2">
      <c r="A50" s="7" t="s">
        <v>573</v>
      </c>
      <c r="B50" s="65">
        <v>8</v>
      </c>
      <c r="C50" s="34">
        <f>IF(B56=0, "-", B50/B56)</f>
        <v>4.9382716049382713E-2</v>
      </c>
      <c r="D50" s="65">
        <v>2</v>
      </c>
      <c r="E50" s="9">
        <f>IF(D56=0, "-", D50/D56)</f>
        <v>1.7241379310344827E-2</v>
      </c>
      <c r="F50" s="81">
        <v>119</v>
      </c>
      <c r="G50" s="34">
        <f>IF(F56=0, "-", F50/F56)</f>
        <v>9.2176607281177381E-2</v>
      </c>
      <c r="H50" s="65">
        <v>51</v>
      </c>
      <c r="I50" s="9">
        <f>IF(H56=0, "-", H50/H56)</f>
        <v>5.225409836065574E-2</v>
      </c>
      <c r="J50" s="8">
        <f t="shared" si="4"/>
        <v>3</v>
      </c>
      <c r="K50" s="9">
        <f t="shared" si="5"/>
        <v>1.3333333333333333</v>
      </c>
    </row>
    <row r="51" spans="1:11" x14ac:dyDescent="0.2">
      <c r="A51" s="7" t="s">
        <v>574</v>
      </c>
      <c r="B51" s="65">
        <v>15</v>
      </c>
      <c r="C51" s="34">
        <f>IF(B56=0, "-", B51/B56)</f>
        <v>9.2592592592592587E-2</v>
      </c>
      <c r="D51" s="65">
        <v>8</v>
      </c>
      <c r="E51" s="9">
        <f>IF(D56=0, "-", D51/D56)</f>
        <v>6.8965517241379309E-2</v>
      </c>
      <c r="F51" s="81">
        <v>147</v>
      </c>
      <c r="G51" s="34">
        <f>IF(F56=0, "-", F51/F56)</f>
        <v>0.11386522075910147</v>
      </c>
      <c r="H51" s="65">
        <v>97</v>
      </c>
      <c r="I51" s="9">
        <f>IF(H56=0, "-", H51/H56)</f>
        <v>9.9385245901639344E-2</v>
      </c>
      <c r="J51" s="8">
        <f t="shared" si="4"/>
        <v>0.875</v>
      </c>
      <c r="K51" s="9">
        <f t="shared" si="5"/>
        <v>0.51546391752577314</v>
      </c>
    </row>
    <row r="52" spans="1:11" x14ac:dyDescent="0.2">
      <c r="A52" s="7" t="s">
        <v>575</v>
      </c>
      <c r="B52" s="65">
        <v>3</v>
      </c>
      <c r="C52" s="34">
        <f>IF(B56=0, "-", B52/B56)</f>
        <v>1.8518518518518517E-2</v>
      </c>
      <c r="D52" s="65">
        <v>8</v>
      </c>
      <c r="E52" s="9">
        <f>IF(D56=0, "-", D52/D56)</f>
        <v>6.8965517241379309E-2</v>
      </c>
      <c r="F52" s="81">
        <v>47</v>
      </c>
      <c r="G52" s="34">
        <f>IF(F56=0, "-", F52/F56)</f>
        <v>3.6405886909372583E-2</v>
      </c>
      <c r="H52" s="65">
        <v>50</v>
      </c>
      <c r="I52" s="9">
        <f>IF(H56=0, "-", H52/H56)</f>
        <v>5.1229508196721313E-2</v>
      </c>
      <c r="J52" s="8">
        <f t="shared" si="4"/>
        <v>-0.625</v>
      </c>
      <c r="K52" s="9">
        <f t="shared" si="5"/>
        <v>-0.06</v>
      </c>
    </row>
    <row r="53" spans="1:11" x14ac:dyDescent="0.2">
      <c r="A53" s="7" t="s">
        <v>576</v>
      </c>
      <c r="B53" s="65">
        <v>15</v>
      </c>
      <c r="C53" s="34">
        <f>IF(B56=0, "-", B53/B56)</f>
        <v>9.2592592592592587E-2</v>
      </c>
      <c r="D53" s="65">
        <v>9</v>
      </c>
      <c r="E53" s="9">
        <f>IF(D56=0, "-", D53/D56)</f>
        <v>7.7586206896551727E-2</v>
      </c>
      <c r="F53" s="81">
        <v>148</v>
      </c>
      <c r="G53" s="34">
        <f>IF(F56=0, "-", F53/F56)</f>
        <v>0.11463981409759876</v>
      </c>
      <c r="H53" s="65">
        <v>174</v>
      </c>
      <c r="I53" s="9">
        <f>IF(H56=0, "-", H53/H56)</f>
        <v>0.17827868852459017</v>
      </c>
      <c r="J53" s="8">
        <f t="shared" si="4"/>
        <v>0.66666666666666663</v>
      </c>
      <c r="K53" s="9">
        <f t="shared" si="5"/>
        <v>-0.14942528735632185</v>
      </c>
    </row>
    <row r="54" spans="1:11" x14ac:dyDescent="0.2">
      <c r="A54" s="7" t="s">
        <v>577</v>
      </c>
      <c r="B54" s="65">
        <v>0</v>
      </c>
      <c r="C54" s="34">
        <f>IF(B56=0, "-", B54/B56)</f>
        <v>0</v>
      </c>
      <c r="D54" s="65">
        <v>3</v>
      </c>
      <c r="E54" s="9">
        <f>IF(D56=0, "-", D54/D56)</f>
        <v>2.5862068965517241E-2</v>
      </c>
      <c r="F54" s="81">
        <v>19</v>
      </c>
      <c r="G54" s="34">
        <f>IF(F56=0, "-", F54/F56)</f>
        <v>1.4717273431448489E-2</v>
      </c>
      <c r="H54" s="65">
        <v>11</v>
      </c>
      <c r="I54" s="9">
        <f>IF(H56=0, "-", H54/H56)</f>
        <v>1.1270491803278689E-2</v>
      </c>
      <c r="J54" s="8">
        <f t="shared" si="4"/>
        <v>-1</v>
      </c>
      <c r="K54" s="9">
        <f t="shared" si="5"/>
        <v>0.72727272727272729</v>
      </c>
    </row>
    <row r="55" spans="1:11" x14ac:dyDescent="0.2">
      <c r="A55" s="2"/>
      <c r="B55" s="68"/>
      <c r="C55" s="33"/>
      <c r="D55" s="68"/>
      <c r="E55" s="6"/>
      <c r="F55" s="82"/>
      <c r="G55" s="33"/>
      <c r="H55" s="68"/>
      <c r="I55" s="6"/>
      <c r="J55" s="5"/>
      <c r="K55" s="6"/>
    </row>
    <row r="56" spans="1:11" s="43" customFormat="1" x14ac:dyDescent="0.2">
      <c r="A56" s="162" t="s">
        <v>628</v>
      </c>
      <c r="B56" s="71">
        <f>SUM(B39:B55)</f>
        <v>162</v>
      </c>
      <c r="C56" s="40">
        <f>B56/9191</f>
        <v>1.7625938418017625E-2</v>
      </c>
      <c r="D56" s="71">
        <f>SUM(D39:D55)</f>
        <v>116</v>
      </c>
      <c r="E56" s="41">
        <f>D56/7882</f>
        <v>1.4717076884039584E-2</v>
      </c>
      <c r="F56" s="77">
        <f>SUM(F39:F55)</f>
        <v>1291</v>
      </c>
      <c r="G56" s="42">
        <f>F56/83975</f>
        <v>1.5373623102113725E-2</v>
      </c>
      <c r="H56" s="71">
        <f>SUM(H39:H55)</f>
        <v>976</v>
      </c>
      <c r="I56" s="41">
        <f>H56/62775</f>
        <v>1.5547590601354043E-2</v>
      </c>
      <c r="J56" s="37">
        <f>IF(D56=0, "-", IF((B56-D56)/D56&lt;10, (B56-D56)/D56, "&gt;999%"))</f>
        <v>0.39655172413793105</v>
      </c>
      <c r="K56" s="38">
        <f>IF(H56=0, "-", IF((F56-H56)/H56&lt;10, (F56-H56)/H56, "&gt;999%"))</f>
        <v>0.32274590163934425</v>
      </c>
    </row>
    <row r="57" spans="1:11" x14ac:dyDescent="0.2">
      <c r="B57" s="83"/>
      <c r="D57" s="83"/>
      <c r="F57" s="83"/>
      <c r="H57" s="83"/>
    </row>
    <row r="58" spans="1:11" x14ac:dyDescent="0.2">
      <c r="A58" s="27" t="s">
        <v>627</v>
      </c>
      <c r="B58" s="71">
        <v>393</v>
      </c>
      <c r="C58" s="40">
        <f>B58/9191</f>
        <v>4.275922097704276E-2</v>
      </c>
      <c r="D58" s="71">
        <v>352</v>
      </c>
      <c r="E58" s="41">
        <f>D58/7882</f>
        <v>4.4658716061913219E-2</v>
      </c>
      <c r="F58" s="77">
        <v>3393</v>
      </c>
      <c r="G58" s="42">
        <f>F58/83975</f>
        <v>4.0404882405477821E-2</v>
      </c>
      <c r="H58" s="71">
        <v>2734</v>
      </c>
      <c r="I58" s="41">
        <f>H58/62775</f>
        <v>4.3552369573874948E-2</v>
      </c>
      <c r="J58" s="37">
        <f>IF(D58=0, "-", IF((B58-D58)/D58&lt;10, (B58-D58)/D58, "&gt;999%"))</f>
        <v>0.11647727272727272</v>
      </c>
      <c r="K58" s="38">
        <f>IF(H58=0, "-", IF((F58-H58)/H58&lt;10, (F58-H58)/H58, "&gt;999%"))</f>
        <v>0.24103877103145574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634</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5</v>
      </c>
      <c r="C7" s="39">
        <f>IF(B32=0, "-", B7/B32)</f>
        <v>1.2722646310432569E-2</v>
      </c>
      <c r="D7" s="65">
        <v>0</v>
      </c>
      <c r="E7" s="21">
        <f>IF(D32=0, "-", D7/D32)</f>
        <v>0</v>
      </c>
      <c r="F7" s="81">
        <v>27</v>
      </c>
      <c r="G7" s="39">
        <f>IF(F32=0, "-", F7/F32)</f>
        <v>7.9575596816976128E-3</v>
      </c>
      <c r="H7" s="65">
        <v>12</v>
      </c>
      <c r="I7" s="21">
        <f>IF(H32=0, "-", H7/H32)</f>
        <v>4.3891733723482075E-3</v>
      </c>
      <c r="J7" s="20" t="str">
        <f t="shared" ref="J7:J30" si="0">IF(D7=0, "-", IF((B7-D7)/D7&lt;10, (B7-D7)/D7, "&gt;999%"))</f>
        <v>-</v>
      </c>
      <c r="K7" s="21">
        <f t="shared" ref="K7:K30" si="1">IF(H7=0, "-", IF((F7-H7)/H7&lt;10, (F7-H7)/H7, "&gt;999%"))</f>
        <v>1.25</v>
      </c>
    </row>
    <row r="8" spans="1:11" x14ac:dyDescent="0.2">
      <c r="A8" s="7" t="s">
        <v>41</v>
      </c>
      <c r="B8" s="65">
        <v>3</v>
      </c>
      <c r="C8" s="39">
        <f>IF(B32=0, "-", B8/B32)</f>
        <v>7.6335877862595417E-3</v>
      </c>
      <c r="D8" s="65">
        <v>2</v>
      </c>
      <c r="E8" s="21">
        <f>IF(D32=0, "-", D8/D32)</f>
        <v>5.681818181818182E-3</v>
      </c>
      <c r="F8" s="81">
        <v>4</v>
      </c>
      <c r="G8" s="39">
        <f>IF(F32=0, "-", F8/F32)</f>
        <v>1.1788977306218685E-3</v>
      </c>
      <c r="H8" s="65">
        <v>2</v>
      </c>
      <c r="I8" s="21">
        <f>IF(H32=0, "-", H8/H32)</f>
        <v>7.3152889539136799E-4</v>
      </c>
      <c r="J8" s="20">
        <f t="shared" si="0"/>
        <v>0.5</v>
      </c>
      <c r="K8" s="21">
        <f t="shared" si="1"/>
        <v>1</v>
      </c>
    </row>
    <row r="9" spans="1:11" x14ac:dyDescent="0.2">
      <c r="A9" s="7" t="s">
        <v>44</v>
      </c>
      <c r="B9" s="65">
        <v>16</v>
      </c>
      <c r="C9" s="39">
        <f>IF(B32=0, "-", B9/B32)</f>
        <v>4.0712468193384227E-2</v>
      </c>
      <c r="D9" s="65">
        <v>10</v>
      </c>
      <c r="E9" s="21">
        <f>IF(D32=0, "-", D9/D32)</f>
        <v>2.8409090909090908E-2</v>
      </c>
      <c r="F9" s="81">
        <v>96</v>
      </c>
      <c r="G9" s="39">
        <f>IF(F32=0, "-", F9/F32)</f>
        <v>2.8293545534924844E-2</v>
      </c>
      <c r="H9" s="65">
        <v>54</v>
      </c>
      <c r="I9" s="21">
        <f>IF(H32=0, "-", H9/H32)</f>
        <v>1.9751280175566936E-2</v>
      </c>
      <c r="J9" s="20">
        <f t="shared" si="0"/>
        <v>0.6</v>
      </c>
      <c r="K9" s="21">
        <f t="shared" si="1"/>
        <v>0.77777777777777779</v>
      </c>
    </row>
    <row r="10" spans="1:11" x14ac:dyDescent="0.2">
      <c r="A10" s="7" t="s">
        <v>45</v>
      </c>
      <c r="B10" s="65">
        <v>3</v>
      </c>
      <c r="C10" s="39">
        <f>IF(B32=0, "-", B10/B32)</f>
        <v>7.6335877862595417E-3</v>
      </c>
      <c r="D10" s="65">
        <v>7</v>
      </c>
      <c r="E10" s="21">
        <f>IF(D32=0, "-", D10/D32)</f>
        <v>1.9886363636363636E-2</v>
      </c>
      <c r="F10" s="81">
        <v>75</v>
      </c>
      <c r="G10" s="39">
        <f>IF(F32=0, "-", F10/F32)</f>
        <v>2.2104332449160036E-2</v>
      </c>
      <c r="H10" s="65">
        <v>66</v>
      </c>
      <c r="I10" s="21">
        <f>IF(H32=0, "-", H10/H32)</f>
        <v>2.4140453547915143E-2</v>
      </c>
      <c r="J10" s="20">
        <f t="shared" si="0"/>
        <v>-0.5714285714285714</v>
      </c>
      <c r="K10" s="21">
        <f t="shared" si="1"/>
        <v>0.13636363636363635</v>
      </c>
    </row>
    <row r="11" spans="1:11" x14ac:dyDescent="0.2">
      <c r="A11" s="7" t="s">
        <v>46</v>
      </c>
      <c r="B11" s="65">
        <v>12</v>
      </c>
      <c r="C11" s="39">
        <f>IF(B32=0, "-", B11/B32)</f>
        <v>3.0534351145038167E-2</v>
      </c>
      <c r="D11" s="65">
        <v>4</v>
      </c>
      <c r="E11" s="21">
        <f>IF(D32=0, "-", D11/D32)</f>
        <v>1.1363636363636364E-2</v>
      </c>
      <c r="F11" s="81">
        <v>44</v>
      </c>
      <c r="G11" s="39">
        <f>IF(F32=0, "-", F11/F32)</f>
        <v>1.2967875036840553E-2</v>
      </c>
      <c r="H11" s="65">
        <v>12</v>
      </c>
      <c r="I11" s="21">
        <f>IF(H32=0, "-", H11/H32)</f>
        <v>4.3891733723482075E-3</v>
      </c>
      <c r="J11" s="20">
        <f t="shared" si="0"/>
        <v>2</v>
      </c>
      <c r="K11" s="21">
        <f t="shared" si="1"/>
        <v>2.6666666666666665</v>
      </c>
    </row>
    <row r="12" spans="1:11" x14ac:dyDescent="0.2">
      <c r="A12" s="7" t="s">
        <v>47</v>
      </c>
      <c r="B12" s="65">
        <v>50</v>
      </c>
      <c r="C12" s="39">
        <f>IF(B32=0, "-", B12/B32)</f>
        <v>0.1272264631043257</v>
      </c>
      <c r="D12" s="65">
        <v>39</v>
      </c>
      <c r="E12" s="21">
        <f>IF(D32=0, "-", D12/D32)</f>
        <v>0.11079545454545454</v>
      </c>
      <c r="F12" s="81">
        <v>380</v>
      </c>
      <c r="G12" s="39">
        <f>IF(F32=0, "-", F12/F32)</f>
        <v>0.11199528440907751</v>
      </c>
      <c r="H12" s="65">
        <v>336</v>
      </c>
      <c r="I12" s="21">
        <f>IF(H32=0, "-", H12/H32)</f>
        <v>0.12289685442574981</v>
      </c>
      <c r="J12" s="20">
        <f t="shared" si="0"/>
        <v>0.28205128205128205</v>
      </c>
      <c r="K12" s="21">
        <f t="shared" si="1"/>
        <v>0.13095238095238096</v>
      </c>
    </row>
    <row r="13" spans="1:11" x14ac:dyDescent="0.2">
      <c r="A13" s="7" t="s">
        <v>50</v>
      </c>
      <c r="B13" s="65">
        <v>51</v>
      </c>
      <c r="C13" s="39">
        <f>IF(B32=0, "-", B13/B32)</f>
        <v>0.12977099236641221</v>
      </c>
      <c r="D13" s="65">
        <v>72</v>
      </c>
      <c r="E13" s="21">
        <f>IF(D32=0, "-", D13/D32)</f>
        <v>0.20454545454545456</v>
      </c>
      <c r="F13" s="81">
        <v>459</v>
      </c>
      <c r="G13" s="39">
        <f>IF(F32=0, "-", F13/F32)</f>
        <v>0.13527851458885942</v>
      </c>
      <c r="H13" s="65">
        <v>471</v>
      </c>
      <c r="I13" s="21">
        <f>IF(H32=0, "-", H13/H32)</f>
        <v>0.17227505486466715</v>
      </c>
      <c r="J13" s="20">
        <f t="shared" si="0"/>
        <v>-0.29166666666666669</v>
      </c>
      <c r="K13" s="21">
        <f t="shared" si="1"/>
        <v>-2.5477707006369428E-2</v>
      </c>
    </row>
    <row r="14" spans="1:11" x14ac:dyDescent="0.2">
      <c r="A14" s="7" t="s">
        <v>54</v>
      </c>
      <c r="B14" s="65">
        <v>2</v>
      </c>
      <c r="C14" s="39">
        <f>IF(B32=0, "-", B14/B32)</f>
        <v>5.0890585241730284E-3</v>
      </c>
      <c r="D14" s="65">
        <v>0</v>
      </c>
      <c r="E14" s="21">
        <f>IF(D32=0, "-", D14/D32)</f>
        <v>0</v>
      </c>
      <c r="F14" s="81">
        <v>24</v>
      </c>
      <c r="G14" s="39">
        <f>IF(F32=0, "-", F14/F32)</f>
        <v>7.073386383731211E-3</v>
      </c>
      <c r="H14" s="65">
        <v>19</v>
      </c>
      <c r="I14" s="21">
        <f>IF(H32=0, "-", H14/H32)</f>
        <v>6.9495245062179958E-3</v>
      </c>
      <c r="J14" s="20" t="str">
        <f t="shared" si="0"/>
        <v>-</v>
      </c>
      <c r="K14" s="21">
        <f t="shared" si="1"/>
        <v>0.26315789473684209</v>
      </c>
    </row>
    <row r="15" spans="1:11" x14ac:dyDescent="0.2">
      <c r="A15" s="7" t="s">
        <v>56</v>
      </c>
      <c r="B15" s="65">
        <v>1</v>
      </c>
      <c r="C15" s="39">
        <f>IF(B32=0, "-", B15/B32)</f>
        <v>2.5445292620865142E-3</v>
      </c>
      <c r="D15" s="65">
        <v>0</v>
      </c>
      <c r="E15" s="21">
        <f>IF(D32=0, "-", D15/D32)</f>
        <v>0</v>
      </c>
      <c r="F15" s="81">
        <v>7</v>
      </c>
      <c r="G15" s="39">
        <f>IF(F32=0, "-", F15/F32)</f>
        <v>2.0630710285882699E-3</v>
      </c>
      <c r="H15" s="65">
        <v>4</v>
      </c>
      <c r="I15" s="21">
        <f>IF(H32=0, "-", H15/H32)</f>
        <v>1.463057790782736E-3</v>
      </c>
      <c r="J15" s="20" t="str">
        <f t="shared" si="0"/>
        <v>-</v>
      </c>
      <c r="K15" s="21">
        <f t="shared" si="1"/>
        <v>0.75</v>
      </c>
    </row>
    <row r="16" spans="1:11" x14ac:dyDescent="0.2">
      <c r="A16" s="7" t="s">
        <v>57</v>
      </c>
      <c r="B16" s="65">
        <v>125</v>
      </c>
      <c r="C16" s="39">
        <f>IF(B32=0, "-", B16/B32)</f>
        <v>0.31806615776081426</v>
      </c>
      <c r="D16" s="65">
        <v>110</v>
      </c>
      <c r="E16" s="21">
        <f>IF(D32=0, "-", D16/D32)</f>
        <v>0.3125</v>
      </c>
      <c r="F16" s="81">
        <v>1038</v>
      </c>
      <c r="G16" s="39">
        <f>IF(F32=0, "-", F16/F32)</f>
        <v>0.30592396109637487</v>
      </c>
      <c r="H16" s="65">
        <v>840</v>
      </c>
      <c r="I16" s="21">
        <f>IF(H32=0, "-", H16/H32)</f>
        <v>0.30724213606437456</v>
      </c>
      <c r="J16" s="20">
        <f t="shared" si="0"/>
        <v>0.13636363636363635</v>
      </c>
      <c r="K16" s="21">
        <f t="shared" si="1"/>
        <v>0.23571428571428571</v>
      </c>
    </row>
    <row r="17" spans="1:11" x14ac:dyDescent="0.2">
      <c r="A17" s="7" t="s">
        <v>60</v>
      </c>
      <c r="B17" s="65">
        <v>17</v>
      </c>
      <c r="C17" s="39">
        <f>IF(B32=0, "-", B17/B32)</f>
        <v>4.3256997455470736E-2</v>
      </c>
      <c r="D17" s="65">
        <v>7</v>
      </c>
      <c r="E17" s="21">
        <f>IF(D32=0, "-", D17/D32)</f>
        <v>1.9886363636363636E-2</v>
      </c>
      <c r="F17" s="81">
        <v>82</v>
      </c>
      <c r="G17" s="39">
        <f>IF(F32=0, "-", F17/F32)</f>
        <v>2.4167403477748307E-2</v>
      </c>
      <c r="H17" s="65">
        <v>54</v>
      </c>
      <c r="I17" s="21">
        <f>IF(H32=0, "-", H17/H32)</f>
        <v>1.9751280175566936E-2</v>
      </c>
      <c r="J17" s="20">
        <f t="shared" si="0"/>
        <v>1.4285714285714286</v>
      </c>
      <c r="K17" s="21">
        <f t="shared" si="1"/>
        <v>0.51851851851851849</v>
      </c>
    </row>
    <row r="18" spans="1:11" x14ac:dyDescent="0.2">
      <c r="A18" s="7" t="s">
        <v>63</v>
      </c>
      <c r="B18" s="65">
        <v>18</v>
      </c>
      <c r="C18" s="39">
        <f>IF(B32=0, "-", B18/B32)</f>
        <v>4.5801526717557252E-2</v>
      </c>
      <c r="D18" s="65">
        <v>18</v>
      </c>
      <c r="E18" s="21">
        <f>IF(D32=0, "-", D18/D32)</f>
        <v>5.113636363636364E-2</v>
      </c>
      <c r="F18" s="81">
        <v>159</v>
      </c>
      <c r="G18" s="39">
        <f>IF(F32=0, "-", F18/F32)</f>
        <v>4.6861184792219276E-2</v>
      </c>
      <c r="H18" s="65">
        <v>104</v>
      </c>
      <c r="I18" s="21">
        <f>IF(H32=0, "-", H18/H32)</f>
        <v>3.8039502560351136E-2</v>
      </c>
      <c r="J18" s="20">
        <f t="shared" si="0"/>
        <v>0</v>
      </c>
      <c r="K18" s="21">
        <f t="shared" si="1"/>
        <v>0.52884615384615385</v>
      </c>
    </row>
    <row r="19" spans="1:11" x14ac:dyDescent="0.2">
      <c r="A19" s="7" t="s">
        <v>67</v>
      </c>
      <c r="B19" s="65">
        <v>9</v>
      </c>
      <c r="C19" s="39">
        <f>IF(B32=0, "-", B19/B32)</f>
        <v>2.2900763358778626E-2</v>
      </c>
      <c r="D19" s="65">
        <v>0</v>
      </c>
      <c r="E19" s="21">
        <f>IF(D32=0, "-", D19/D32)</f>
        <v>0</v>
      </c>
      <c r="F19" s="81">
        <v>74</v>
      </c>
      <c r="G19" s="39">
        <f>IF(F32=0, "-", F19/F32)</f>
        <v>2.180960801650457E-2</v>
      </c>
      <c r="H19" s="65">
        <v>0</v>
      </c>
      <c r="I19" s="21">
        <f>IF(H32=0, "-", H19/H32)</f>
        <v>0</v>
      </c>
      <c r="J19" s="20" t="str">
        <f t="shared" si="0"/>
        <v>-</v>
      </c>
      <c r="K19" s="21" t="str">
        <f t="shared" si="1"/>
        <v>-</v>
      </c>
    </row>
    <row r="20" spans="1:11" x14ac:dyDescent="0.2">
      <c r="A20" s="7" t="s">
        <v>70</v>
      </c>
      <c r="B20" s="65">
        <v>2</v>
      </c>
      <c r="C20" s="39">
        <f>IF(B32=0, "-", B20/B32)</f>
        <v>5.0890585241730284E-3</v>
      </c>
      <c r="D20" s="65">
        <v>4</v>
      </c>
      <c r="E20" s="21">
        <f>IF(D32=0, "-", D20/D32)</f>
        <v>1.1363636363636364E-2</v>
      </c>
      <c r="F20" s="81">
        <v>71</v>
      </c>
      <c r="G20" s="39">
        <f>IF(F32=0, "-", F20/F32)</f>
        <v>2.0925434718538166E-2</v>
      </c>
      <c r="H20" s="65">
        <v>54</v>
      </c>
      <c r="I20" s="21">
        <f>IF(H32=0, "-", H20/H32)</f>
        <v>1.9751280175566936E-2</v>
      </c>
      <c r="J20" s="20">
        <f t="shared" si="0"/>
        <v>-0.5</v>
      </c>
      <c r="K20" s="21">
        <f t="shared" si="1"/>
        <v>0.31481481481481483</v>
      </c>
    </row>
    <row r="21" spans="1:11" x14ac:dyDescent="0.2">
      <c r="A21" s="7" t="s">
        <v>71</v>
      </c>
      <c r="B21" s="65">
        <v>10</v>
      </c>
      <c r="C21" s="39">
        <f>IF(B32=0, "-", B21/B32)</f>
        <v>2.5445292620865138E-2</v>
      </c>
      <c r="D21" s="65">
        <v>11</v>
      </c>
      <c r="E21" s="21">
        <f>IF(D32=0, "-", D21/D32)</f>
        <v>3.125E-2</v>
      </c>
      <c r="F21" s="81">
        <v>91</v>
      </c>
      <c r="G21" s="39">
        <f>IF(F32=0, "-", F21/F32)</f>
        <v>2.681992337164751E-2</v>
      </c>
      <c r="H21" s="65">
        <v>51</v>
      </c>
      <c r="I21" s="21">
        <f>IF(H32=0, "-", H21/H32)</f>
        <v>1.8653986832479885E-2</v>
      </c>
      <c r="J21" s="20">
        <f t="shared" si="0"/>
        <v>-9.0909090909090912E-2</v>
      </c>
      <c r="K21" s="21">
        <f t="shared" si="1"/>
        <v>0.78431372549019607</v>
      </c>
    </row>
    <row r="22" spans="1:11" x14ac:dyDescent="0.2">
      <c r="A22" s="7" t="s">
        <v>76</v>
      </c>
      <c r="B22" s="65">
        <v>8</v>
      </c>
      <c r="C22" s="39">
        <f>IF(B32=0, "-", B22/B32)</f>
        <v>2.0356234096692113E-2</v>
      </c>
      <c r="D22" s="65">
        <v>2</v>
      </c>
      <c r="E22" s="21">
        <f>IF(D32=0, "-", D22/D32)</f>
        <v>5.681818181818182E-3</v>
      </c>
      <c r="F22" s="81">
        <v>123</v>
      </c>
      <c r="G22" s="39">
        <f>IF(F32=0, "-", F22/F32)</f>
        <v>3.6251105216622455E-2</v>
      </c>
      <c r="H22" s="65">
        <v>52</v>
      </c>
      <c r="I22" s="21">
        <f>IF(H32=0, "-", H22/H32)</f>
        <v>1.9019751280175568E-2</v>
      </c>
      <c r="J22" s="20">
        <f t="shared" si="0"/>
        <v>3</v>
      </c>
      <c r="K22" s="21">
        <f t="shared" si="1"/>
        <v>1.3653846153846154</v>
      </c>
    </row>
    <row r="23" spans="1:11" x14ac:dyDescent="0.2">
      <c r="A23" s="7" t="s">
        <v>77</v>
      </c>
      <c r="B23" s="65">
        <v>16</v>
      </c>
      <c r="C23" s="39">
        <f>IF(B32=0, "-", B23/B32)</f>
        <v>4.0712468193384227E-2</v>
      </c>
      <c r="D23" s="65">
        <v>18</v>
      </c>
      <c r="E23" s="21">
        <f>IF(D32=0, "-", D23/D32)</f>
        <v>5.113636363636364E-2</v>
      </c>
      <c r="F23" s="81">
        <v>131</v>
      </c>
      <c r="G23" s="39">
        <f>IF(F32=0, "-", F23/F32)</f>
        <v>3.8608900677866195E-2</v>
      </c>
      <c r="H23" s="65">
        <v>146</v>
      </c>
      <c r="I23" s="21">
        <f>IF(H32=0, "-", H23/H32)</f>
        <v>5.3401609363569864E-2</v>
      </c>
      <c r="J23" s="20">
        <f t="shared" si="0"/>
        <v>-0.1111111111111111</v>
      </c>
      <c r="K23" s="21">
        <f t="shared" si="1"/>
        <v>-0.10273972602739725</v>
      </c>
    </row>
    <row r="24" spans="1:11" x14ac:dyDescent="0.2">
      <c r="A24" s="7" t="s">
        <v>82</v>
      </c>
      <c r="B24" s="65">
        <v>0</v>
      </c>
      <c r="C24" s="39">
        <f>IF(B32=0, "-", B24/B32)</f>
        <v>0</v>
      </c>
      <c r="D24" s="65">
        <v>0</v>
      </c>
      <c r="E24" s="21">
        <f>IF(D32=0, "-", D24/D32)</f>
        <v>0</v>
      </c>
      <c r="F24" s="81">
        <v>1</v>
      </c>
      <c r="G24" s="39">
        <f>IF(F32=0, "-", F24/F32)</f>
        <v>2.9472443265546712E-4</v>
      </c>
      <c r="H24" s="65">
        <v>0</v>
      </c>
      <c r="I24" s="21">
        <f>IF(H32=0, "-", H24/H32)</f>
        <v>0</v>
      </c>
      <c r="J24" s="20" t="str">
        <f t="shared" si="0"/>
        <v>-</v>
      </c>
      <c r="K24" s="21" t="str">
        <f t="shared" si="1"/>
        <v>-</v>
      </c>
    </row>
    <row r="25" spans="1:11" x14ac:dyDescent="0.2">
      <c r="A25" s="7" t="s">
        <v>85</v>
      </c>
      <c r="B25" s="65">
        <v>6</v>
      </c>
      <c r="C25" s="39">
        <f>IF(B32=0, "-", B25/B32)</f>
        <v>1.5267175572519083E-2</v>
      </c>
      <c r="D25" s="65">
        <v>8</v>
      </c>
      <c r="E25" s="21">
        <f>IF(D32=0, "-", D25/D32)</f>
        <v>2.2727272727272728E-2</v>
      </c>
      <c r="F25" s="81">
        <v>55</v>
      </c>
      <c r="G25" s="39">
        <f>IF(F32=0, "-", F25/F32)</f>
        <v>1.6209843796050692E-2</v>
      </c>
      <c r="H25" s="65">
        <v>43</v>
      </c>
      <c r="I25" s="21">
        <f>IF(H32=0, "-", H25/H32)</f>
        <v>1.5727871250914412E-2</v>
      </c>
      <c r="J25" s="20">
        <f t="shared" si="0"/>
        <v>-0.25</v>
      </c>
      <c r="K25" s="21">
        <f t="shared" si="1"/>
        <v>0.27906976744186046</v>
      </c>
    </row>
    <row r="26" spans="1:11" x14ac:dyDescent="0.2">
      <c r="A26" s="7" t="s">
        <v>87</v>
      </c>
      <c r="B26" s="65">
        <v>15</v>
      </c>
      <c r="C26" s="39">
        <f>IF(B32=0, "-", B26/B32)</f>
        <v>3.8167938931297711E-2</v>
      </c>
      <c r="D26" s="65">
        <v>8</v>
      </c>
      <c r="E26" s="21">
        <f>IF(D32=0, "-", D26/D32)</f>
        <v>2.2727272727272728E-2</v>
      </c>
      <c r="F26" s="81">
        <v>147</v>
      </c>
      <c r="G26" s="39">
        <f>IF(F32=0, "-", F26/F32)</f>
        <v>4.3324491600353669E-2</v>
      </c>
      <c r="H26" s="65">
        <v>103</v>
      </c>
      <c r="I26" s="21">
        <f>IF(H32=0, "-", H26/H32)</f>
        <v>3.7673738112655453E-2</v>
      </c>
      <c r="J26" s="20">
        <f t="shared" si="0"/>
        <v>0.875</v>
      </c>
      <c r="K26" s="21">
        <f t="shared" si="1"/>
        <v>0.42718446601941745</v>
      </c>
    </row>
    <row r="27" spans="1:11" x14ac:dyDescent="0.2">
      <c r="A27" s="7" t="s">
        <v>93</v>
      </c>
      <c r="B27" s="65">
        <v>4</v>
      </c>
      <c r="C27" s="39">
        <f>IF(B32=0, "-", B27/B32)</f>
        <v>1.0178117048346057E-2</v>
      </c>
      <c r="D27" s="65">
        <v>8</v>
      </c>
      <c r="E27" s="21">
        <f>IF(D32=0, "-", D27/D32)</f>
        <v>2.2727272727272728E-2</v>
      </c>
      <c r="F27" s="81">
        <v>66</v>
      </c>
      <c r="G27" s="39">
        <f>IF(F32=0, "-", F27/F32)</f>
        <v>1.9451812555260833E-2</v>
      </c>
      <c r="H27" s="65">
        <v>59</v>
      </c>
      <c r="I27" s="21">
        <f>IF(H32=0, "-", H27/H32)</f>
        <v>2.1580102414045354E-2</v>
      </c>
      <c r="J27" s="20">
        <f t="shared" si="0"/>
        <v>-0.5</v>
      </c>
      <c r="K27" s="21">
        <f t="shared" si="1"/>
        <v>0.11864406779661017</v>
      </c>
    </row>
    <row r="28" spans="1:11" x14ac:dyDescent="0.2">
      <c r="A28" s="7" t="s">
        <v>94</v>
      </c>
      <c r="B28" s="65">
        <v>5</v>
      </c>
      <c r="C28" s="39">
        <f>IF(B32=0, "-", B28/B32)</f>
        <v>1.2722646310432569E-2</v>
      </c>
      <c r="D28" s="65">
        <v>12</v>
      </c>
      <c r="E28" s="21">
        <f>IF(D32=0, "-", D28/D32)</f>
        <v>3.4090909090909088E-2</v>
      </c>
      <c r="F28" s="81">
        <v>67</v>
      </c>
      <c r="G28" s="39">
        <f>IF(F32=0, "-", F28/F32)</f>
        <v>1.9746536987916299E-2</v>
      </c>
      <c r="H28" s="65">
        <v>62</v>
      </c>
      <c r="I28" s="21">
        <f>IF(H32=0, "-", H28/H32)</f>
        <v>2.2677395757132408E-2</v>
      </c>
      <c r="J28" s="20">
        <f t="shared" si="0"/>
        <v>-0.58333333333333337</v>
      </c>
      <c r="K28" s="21">
        <f t="shared" si="1"/>
        <v>8.0645161290322578E-2</v>
      </c>
    </row>
    <row r="29" spans="1:11" x14ac:dyDescent="0.2">
      <c r="A29" s="7" t="s">
        <v>96</v>
      </c>
      <c r="B29" s="65">
        <v>15</v>
      </c>
      <c r="C29" s="39">
        <f>IF(B32=0, "-", B29/B32)</f>
        <v>3.8167938931297711E-2</v>
      </c>
      <c r="D29" s="65">
        <v>9</v>
      </c>
      <c r="E29" s="21">
        <f>IF(D32=0, "-", D29/D32)</f>
        <v>2.556818181818182E-2</v>
      </c>
      <c r="F29" s="81">
        <v>153</v>
      </c>
      <c r="G29" s="39">
        <f>IF(F32=0, "-", F29/F32)</f>
        <v>4.5092838196286469E-2</v>
      </c>
      <c r="H29" s="65">
        <v>179</v>
      </c>
      <c r="I29" s="21">
        <f>IF(H32=0, "-", H29/H32)</f>
        <v>6.5471836137527425E-2</v>
      </c>
      <c r="J29" s="20">
        <f t="shared" si="0"/>
        <v>0.66666666666666663</v>
      </c>
      <c r="K29" s="21">
        <f t="shared" si="1"/>
        <v>-0.14525139664804471</v>
      </c>
    </row>
    <row r="30" spans="1:11" x14ac:dyDescent="0.2">
      <c r="A30" s="7" t="s">
        <v>97</v>
      </c>
      <c r="B30" s="65">
        <v>0</v>
      </c>
      <c r="C30" s="39">
        <f>IF(B32=0, "-", B30/B32)</f>
        <v>0</v>
      </c>
      <c r="D30" s="65">
        <v>3</v>
      </c>
      <c r="E30" s="21">
        <f>IF(D32=0, "-", D30/D32)</f>
        <v>8.5227272727272721E-3</v>
      </c>
      <c r="F30" s="81">
        <v>19</v>
      </c>
      <c r="G30" s="39">
        <f>IF(F32=0, "-", F30/F32)</f>
        <v>5.5997642204538758E-3</v>
      </c>
      <c r="H30" s="65">
        <v>11</v>
      </c>
      <c r="I30" s="21">
        <f>IF(H32=0, "-", H30/H32)</f>
        <v>4.0234089246525238E-3</v>
      </c>
      <c r="J30" s="20">
        <f t="shared" si="0"/>
        <v>-1</v>
      </c>
      <c r="K30" s="21">
        <f t="shared" si="1"/>
        <v>0.72727272727272729</v>
      </c>
    </row>
    <row r="31" spans="1:11" x14ac:dyDescent="0.2">
      <c r="A31" s="2"/>
      <c r="B31" s="68"/>
      <c r="C31" s="33"/>
      <c r="D31" s="68"/>
      <c r="E31" s="6"/>
      <c r="F31" s="82"/>
      <c r="G31" s="33"/>
      <c r="H31" s="68"/>
      <c r="I31" s="6"/>
      <c r="J31" s="5"/>
      <c r="K31" s="6"/>
    </row>
    <row r="32" spans="1:11" s="43" customFormat="1" x14ac:dyDescent="0.2">
      <c r="A32" s="162" t="s">
        <v>627</v>
      </c>
      <c r="B32" s="71">
        <f>SUM(B7:B31)</f>
        <v>393</v>
      </c>
      <c r="C32" s="40">
        <v>1</v>
      </c>
      <c r="D32" s="71">
        <f>SUM(D7:D31)</f>
        <v>352</v>
      </c>
      <c r="E32" s="41">
        <v>1</v>
      </c>
      <c r="F32" s="77">
        <f>SUM(F7:F31)</f>
        <v>3393</v>
      </c>
      <c r="G32" s="42">
        <v>1</v>
      </c>
      <c r="H32" s="71">
        <f>SUM(H7:H31)</f>
        <v>2734</v>
      </c>
      <c r="I32" s="41">
        <v>1</v>
      </c>
      <c r="J32" s="37">
        <f>IF(D32=0, "-", (B32-D32)/D32)</f>
        <v>0.11647727272727272</v>
      </c>
      <c r="K32" s="38">
        <f>IF(H32=0, "-", (F32-H32)/H32)</f>
        <v>0.24103877103145574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2"/>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317</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255</v>
      </c>
      <c r="B9" s="65">
        <v>4</v>
      </c>
      <c r="C9" s="66">
        <v>2</v>
      </c>
      <c r="D9" s="65">
        <v>17</v>
      </c>
      <c r="E9" s="66">
        <v>5</v>
      </c>
      <c r="F9" s="67"/>
      <c r="G9" s="65">
        <f>B9-C9</f>
        <v>2</v>
      </c>
      <c r="H9" s="66">
        <f>D9-E9</f>
        <v>12</v>
      </c>
      <c r="I9" s="20">
        <f>IF(C9=0, "-", IF(G9/C9&lt;10, G9/C9, "&gt;999%"))</f>
        <v>1</v>
      </c>
      <c r="J9" s="21">
        <f>IF(E9=0, "-", IF(H9/E9&lt;10, H9/E9, "&gt;999%"))</f>
        <v>2.4</v>
      </c>
    </row>
    <row r="10" spans="1:10" x14ac:dyDescent="0.2">
      <c r="A10" s="158" t="s">
        <v>216</v>
      </c>
      <c r="B10" s="65">
        <v>0</v>
      </c>
      <c r="C10" s="66">
        <v>0</v>
      </c>
      <c r="D10" s="65">
        <v>5</v>
      </c>
      <c r="E10" s="66">
        <v>5</v>
      </c>
      <c r="F10" s="67"/>
      <c r="G10" s="65">
        <f>B10-C10</f>
        <v>0</v>
      </c>
      <c r="H10" s="66">
        <f>D10-E10</f>
        <v>0</v>
      </c>
      <c r="I10" s="20" t="str">
        <f>IF(C10=0, "-", IF(G10/C10&lt;10, G10/C10, "&gt;999%"))</f>
        <v>-</v>
      </c>
      <c r="J10" s="21">
        <f>IF(E10=0, "-", IF(H10/E10&lt;10, H10/E10, "&gt;999%"))</f>
        <v>0</v>
      </c>
    </row>
    <row r="11" spans="1:10" x14ac:dyDescent="0.2">
      <c r="A11" s="158" t="s">
        <v>417</v>
      </c>
      <c r="B11" s="65">
        <v>4</v>
      </c>
      <c r="C11" s="66">
        <v>13</v>
      </c>
      <c r="D11" s="65">
        <v>13</v>
      </c>
      <c r="E11" s="66">
        <v>41</v>
      </c>
      <c r="F11" s="67"/>
      <c r="G11" s="65">
        <f>B11-C11</f>
        <v>-9</v>
      </c>
      <c r="H11" s="66">
        <f>D11-E11</f>
        <v>-28</v>
      </c>
      <c r="I11" s="20">
        <f>IF(C11=0, "-", IF(G11/C11&lt;10, G11/C11, "&gt;999%"))</f>
        <v>-0.69230769230769229</v>
      </c>
      <c r="J11" s="21">
        <f>IF(E11=0, "-", IF(H11/E11&lt;10, H11/E11, "&gt;999%"))</f>
        <v>-0.68292682926829273</v>
      </c>
    </row>
    <row r="12" spans="1:10" s="160" customFormat="1" x14ac:dyDescent="0.2">
      <c r="A12" s="178" t="s">
        <v>635</v>
      </c>
      <c r="B12" s="71">
        <v>8</v>
      </c>
      <c r="C12" s="72">
        <v>15</v>
      </c>
      <c r="D12" s="71">
        <v>36</v>
      </c>
      <c r="E12" s="72">
        <v>51</v>
      </c>
      <c r="F12" s="73"/>
      <c r="G12" s="71">
        <f>B12-C12</f>
        <v>-7</v>
      </c>
      <c r="H12" s="72">
        <f>D12-E12</f>
        <v>-15</v>
      </c>
      <c r="I12" s="37">
        <f>IF(C12=0, "-", IF(G12/C12&lt;10, G12/C12, "&gt;999%"))</f>
        <v>-0.46666666666666667</v>
      </c>
      <c r="J12" s="38">
        <f>IF(E12=0, "-", IF(H12/E12&lt;10, H12/E12, "&gt;999%"))</f>
        <v>-0.29411764705882354</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318</v>
      </c>
      <c r="B15" s="65">
        <v>0</v>
      </c>
      <c r="C15" s="66">
        <v>0</v>
      </c>
      <c r="D15" s="65">
        <v>1</v>
      </c>
      <c r="E15" s="66">
        <v>0</v>
      </c>
      <c r="F15" s="67"/>
      <c r="G15" s="65">
        <f>B15-C15</f>
        <v>0</v>
      </c>
      <c r="H15" s="66">
        <f>D15-E15</f>
        <v>1</v>
      </c>
      <c r="I15" s="20" t="str">
        <f>IF(C15=0, "-", IF(G15/C15&lt;10, G15/C15, "&gt;999%"))</f>
        <v>-</v>
      </c>
      <c r="J15" s="21" t="str">
        <f>IF(E15=0, "-", IF(H15/E15&lt;10, H15/E15, "&gt;999%"))</f>
        <v>-</v>
      </c>
    </row>
    <row r="16" spans="1:10" s="160" customFormat="1" x14ac:dyDescent="0.2">
      <c r="A16" s="178" t="s">
        <v>636</v>
      </c>
      <c r="B16" s="71">
        <v>0</v>
      </c>
      <c r="C16" s="72">
        <v>0</v>
      </c>
      <c r="D16" s="71">
        <v>1</v>
      </c>
      <c r="E16" s="72">
        <v>0</v>
      </c>
      <c r="F16" s="73"/>
      <c r="G16" s="71">
        <f>B16-C16</f>
        <v>0</v>
      </c>
      <c r="H16" s="72">
        <f>D16-E16</f>
        <v>1</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335</v>
      </c>
      <c r="B19" s="65">
        <v>1</v>
      </c>
      <c r="C19" s="66">
        <v>0</v>
      </c>
      <c r="D19" s="65">
        <v>3</v>
      </c>
      <c r="E19" s="66">
        <v>3</v>
      </c>
      <c r="F19" s="67"/>
      <c r="G19" s="65">
        <f>B19-C19</f>
        <v>1</v>
      </c>
      <c r="H19" s="66">
        <f>D19-E19</f>
        <v>0</v>
      </c>
      <c r="I19" s="20" t="str">
        <f>IF(C19=0, "-", IF(G19/C19&lt;10, G19/C19, "&gt;999%"))</f>
        <v>-</v>
      </c>
      <c r="J19" s="21">
        <f>IF(E19=0, "-", IF(H19/E19&lt;10, H19/E19, "&gt;999%"))</f>
        <v>0</v>
      </c>
    </row>
    <row r="20" spans="1:10" x14ac:dyDescent="0.2">
      <c r="A20" s="158" t="s">
        <v>476</v>
      </c>
      <c r="B20" s="65">
        <v>2</v>
      </c>
      <c r="C20" s="66">
        <v>0</v>
      </c>
      <c r="D20" s="65">
        <v>4</v>
      </c>
      <c r="E20" s="66">
        <v>0</v>
      </c>
      <c r="F20" s="67"/>
      <c r="G20" s="65">
        <f>B20-C20</f>
        <v>2</v>
      </c>
      <c r="H20" s="66">
        <f>D20-E20</f>
        <v>4</v>
      </c>
      <c r="I20" s="20" t="str">
        <f>IF(C20=0, "-", IF(G20/C20&lt;10, G20/C20, "&gt;999%"))</f>
        <v>-</v>
      </c>
      <c r="J20" s="21" t="str">
        <f>IF(E20=0, "-", IF(H20/E20&lt;10, H20/E20, "&gt;999%"))</f>
        <v>-</v>
      </c>
    </row>
    <row r="21" spans="1:10" s="160" customFormat="1" x14ac:dyDescent="0.2">
      <c r="A21" s="178" t="s">
        <v>637</v>
      </c>
      <c r="B21" s="71">
        <v>3</v>
      </c>
      <c r="C21" s="72">
        <v>0</v>
      </c>
      <c r="D21" s="71">
        <v>7</v>
      </c>
      <c r="E21" s="72">
        <v>3</v>
      </c>
      <c r="F21" s="73"/>
      <c r="G21" s="71">
        <f>B21-C21</f>
        <v>3</v>
      </c>
      <c r="H21" s="72">
        <f>D21-E21</f>
        <v>4</v>
      </c>
      <c r="I21" s="37" t="str">
        <f>IF(C21=0, "-", IF(G21/C21&lt;10, G21/C21, "&gt;999%"))</f>
        <v>-</v>
      </c>
      <c r="J21" s="38">
        <f>IF(E21=0, "-", IF(H21/E21&lt;10, H21/E21, "&gt;999%"))</f>
        <v>1.3333333333333333</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213</v>
      </c>
      <c r="B24" s="65">
        <v>6</v>
      </c>
      <c r="C24" s="66">
        <v>1</v>
      </c>
      <c r="D24" s="65">
        <v>33</v>
      </c>
      <c r="E24" s="66">
        <v>21</v>
      </c>
      <c r="F24" s="67"/>
      <c r="G24" s="65">
        <f t="shared" ref="G24:G41" si="0">B24-C24</f>
        <v>5</v>
      </c>
      <c r="H24" s="66">
        <f t="shared" ref="H24:H41" si="1">D24-E24</f>
        <v>12</v>
      </c>
      <c r="I24" s="20">
        <f t="shared" ref="I24:I41" si="2">IF(C24=0, "-", IF(G24/C24&lt;10, G24/C24, "&gt;999%"))</f>
        <v>5</v>
      </c>
      <c r="J24" s="21">
        <f t="shared" ref="J24:J41" si="3">IF(E24=0, "-", IF(H24/E24&lt;10, H24/E24, "&gt;999%"))</f>
        <v>0.5714285714285714</v>
      </c>
    </row>
    <row r="25" spans="1:10" x14ac:dyDescent="0.2">
      <c r="A25" s="158" t="s">
        <v>235</v>
      </c>
      <c r="B25" s="65">
        <v>0</v>
      </c>
      <c r="C25" s="66">
        <v>24</v>
      </c>
      <c r="D25" s="65">
        <v>36</v>
      </c>
      <c r="E25" s="66">
        <v>164</v>
      </c>
      <c r="F25" s="67"/>
      <c r="G25" s="65">
        <f t="shared" si="0"/>
        <v>-24</v>
      </c>
      <c r="H25" s="66">
        <f t="shared" si="1"/>
        <v>-128</v>
      </c>
      <c r="I25" s="20">
        <f t="shared" si="2"/>
        <v>-1</v>
      </c>
      <c r="J25" s="21">
        <f t="shared" si="3"/>
        <v>-0.78048780487804881</v>
      </c>
    </row>
    <row r="26" spans="1:10" x14ac:dyDescent="0.2">
      <c r="A26" s="158" t="s">
        <v>308</v>
      </c>
      <c r="B26" s="65">
        <v>0</v>
      </c>
      <c r="C26" s="66">
        <v>0</v>
      </c>
      <c r="D26" s="65">
        <v>0</v>
      </c>
      <c r="E26" s="66">
        <v>11</v>
      </c>
      <c r="F26" s="67"/>
      <c r="G26" s="65">
        <f t="shared" si="0"/>
        <v>0</v>
      </c>
      <c r="H26" s="66">
        <f t="shared" si="1"/>
        <v>-11</v>
      </c>
      <c r="I26" s="20" t="str">
        <f t="shared" si="2"/>
        <v>-</v>
      </c>
      <c r="J26" s="21">
        <f t="shared" si="3"/>
        <v>-1</v>
      </c>
    </row>
    <row r="27" spans="1:10" x14ac:dyDescent="0.2">
      <c r="A27" s="158" t="s">
        <v>256</v>
      </c>
      <c r="B27" s="65">
        <v>8</v>
      </c>
      <c r="C27" s="66">
        <v>5</v>
      </c>
      <c r="D27" s="65">
        <v>54</v>
      </c>
      <c r="E27" s="66">
        <v>45</v>
      </c>
      <c r="F27" s="67"/>
      <c r="G27" s="65">
        <f t="shared" si="0"/>
        <v>3</v>
      </c>
      <c r="H27" s="66">
        <f t="shared" si="1"/>
        <v>9</v>
      </c>
      <c r="I27" s="20">
        <f t="shared" si="2"/>
        <v>0.6</v>
      </c>
      <c r="J27" s="21">
        <f t="shared" si="3"/>
        <v>0.2</v>
      </c>
    </row>
    <row r="28" spans="1:10" x14ac:dyDescent="0.2">
      <c r="A28" s="158" t="s">
        <v>319</v>
      </c>
      <c r="B28" s="65">
        <v>2</v>
      </c>
      <c r="C28" s="66">
        <v>0</v>
      </c>
      <c r="D28" s="65">
        <v>10</v>
      </c>
      <c r="E28" s="66">
        <v>8</v>
      </c>
      <c r="F28" s="67"/>
      <c r="G28" s="65">
        <f t="shared" si="0"/>
        <v>2</v>
      </c>
      <c r="H28" s="66">
        <f t="shared" si="1"/>
        <v>2</v>
      </c>
      <c r="I28" s="20" t="str">
        <f t="shared" si="2"/>
        <v>-</v>
      </c>
      <c r="J28" s="21">
        <f t="shared" si="3"/>
        <v>0.25</v>
      </c>
    </row>
    <row r="29" spans="1:10" x14ac:dyDescent="0.2">
      <c r="A29" s="158" t="s">
        <v>257</v>
      </c>
      <c r="B29" s="65">
        <v>4</v>
      </c>
      <c r="C29" s="66">
        <v>3</v>
      </c>
      <c r="D29" s="65">
        <v>41</v>
      </c>
      <c r="E29" s="66">
        <v>21</v>
      </c>
      <c r="F29" s="67"/>
      <c r="G29" s="65">
        <f t="shared" si="0"/>
        <v>1</v>
      </c>
      <c r="H29" s="66">
        <f t="shared" si="1"/>
        <v>20</v>
      </c>
      <c r="I29" s="20">
        <f t="shared" si="2"/>
        <v>0.33333333333333331</v>
      </c>
      <c r="J29" s="21">
        <f t="shared" si="3"/>
        <v>0.95238095238095233</v>
      </c>
    </row>
    <row r="30" spans="1:10" x14ac:dyDescent="0.2">
      <c r="A30" s="158" t="s">
        <v>272</v>
      </c>
      <c r="B30" s="65">
        <v>3</v>
      </c>
      <c r="C30" s="66">
        <v>6</v>
      </c>
      <c r="D30" s="65">
        <v>10</v>
      </c>
      <c r="E30" s="66">
        <v>12</v>
      </c>
      <c r="F30" s="67"/>
      <c r="G30" s="65">
        <f t="shared" si="0"/>
        <v>-3</v>
      </c>
      <c r="H30" s="66">
        <f t="shared" si="1"/>
        <v>-2</v>
      </c>
      <c r="I30" s="20">
        <f t="shared" si="2"/>
        <v>-0.5</v>
      </c>
      <c r="J30" s="21">
        <f t="shared" si="3"/>
        <v>-0.16666666666666666</v>
      </c>
    </row>
    <row r="31" spans="1:10" x14ac:dyDescent="0.2">
      <c r="A31" s="158" t="s">
        <v>273</v>
      </c>
      <c r="B31" s="65">
        <v>0</v>
      </c>
      <c r="C31" s="66">
        <v>0</v>
      </c>
      <c r="D31" s="65">
        <v>4</v>
      </c>
      <c r="E31" s="66">
        <v>3</v>
      </c>
      <c r="F31" s="67"/>
      <c r="G31" s="65">
        <f t="shared" si="0"/>
        <v>0</v>
      </c>
      <c r="H31" s="66">
        <f t="shared" si="1"/>
        <v>1</v>
      </c>
      <c r="I31" s="20" t="str">
        <f t="shared" si="2"/>
        <v>-</v>
      </c>
      <c r="J31" s="21">
        <f t="shared" si="3"/>
        <v>0.33333333333333331</v>
      </c>
    </row>
    <row r="32" spans="1:10" x14ac:dyDescent="0.2">
      <c r="A32" s="158" t="s">
        <v>284</v>
      </c>
      <c r="B32" s="65">
        <v>1</v>
      </c>
      <c r="C32" s="66">
        <v>0</v>
      </c>
      <c r="D32" s="65">
        <v>2</v>
      </c>
      <c r="E32" s="66">
        <v>0</v>
      </c>
      <c r="F32" s="67"/>
      <c r="G32" s="65">
        <f t="shared" si="0"/>
        <v>1</v>
      </c>
      <c r="H32" s="66">
        <f t="shared" si="1"/>
        <v>2</v>
      </c>
      <c r="I32" s="20" t="str">
        <f t="shared" si="2"/>
        <v>-</v>
      </c>
      <c r="J32" s="21" t="str">
        <f t="shared" si="3"/>
        <v>-</v>
      </c>
    </row>
    <row r="33" spans="1:10" x14ac:dyDescent="0.2">
      <c r="A33" s="158" t="s">
        <v>456</v>
      </c>
      <c r="B33" s="65">
        <v>0</v>
      </c>
      <c r="C33" s="66">
        <v>3</v>
      </c>
      <c r="D33" s="65">
        <v>14</v>
      </c>
      <c r="E33" s="66">
        <v>3</v>
      </c>
      <c r="F33" s="67"/>
      <c r="G33" s="65">
        <f t="shared" si="0"/>
        <v>-3</v>
      </c>
      <c r="H33" s="66">
        <f t="shared" si="1"/>
        <v>11</v>
      </c>
      <c r="I33" s="20">
        <f t="shared" si="2"/>
        <v>-1</v>
      </c>
      <c r="J33" s="21">
        <f t="shared" si="3"/>
        <v>3.6666666666666665</v>
      </c>
    </row>
    <row r="34" spans="1:10" x14ac:dyDescent="0.2">
      <c r="A34" s="158" t="s">
        <v>385</v>
      </c>
      <c r="B34" s="65">
        <v>15</v>
      </c>
      <c r="C34" s="66">
        <v>9</v>
      </c>
      <c r="D34" s="65">
        <v>113</v>
      </c>
      <c r="E34" s="66">
        <v>69</v>
      </c>
      <c r="F34" s="67"/>
      <c r="G34" s="65">
        <f t="shared" si="0"/>
        <v>6</v>
      </c>
      <c r="H34" s="66">
        <f t="shared" si="1"/>
        <v>44</v>
      </c>
      <c r="I34" s="20">
        <f t="shared" si="2"/>
        <v>0.66666666666666663</v>
      </c>
      <c r="J34" s="21">
        <f t="shared" si="3"/>
        <v>0.6376811594202898</v>
      </c>
    </row>
    <row r="35" spans="1:10" x14ac:dyDescent="0.2">
      <c r="A35" s="158" t="s">
        <v>386</v>
      </c>
      <c r="B35" s="65">
        <v>19</v>
      </c>
      <c r="C35" s="66">
        <v>23</v>
      </c>
      <c r="D35" s="65">
        <v>336</v>
      </c>
      <c r="E35" s="66">
        <v>194</v>
      </c>
      <c r="F35" s="67"/>
      <c r="G35" s="65">
        <f t="shared" si="0"/>
        <v>-4</v>
      </c>
      <c r="H35" s="66">
        <f t="shared" si="1"/>
        <v>142</v>
      </c>
      <c r="I35" s="20">
        <f t="shared" si="2"/>
        <v>-0.17391304347826086</v>
      </c>
      <c r="J35" s="21">
        <f t="shared" si="3"/>
        <v>0.73195876288659789</v>
      </c>
    </row>
    <row r="36" spans="1:10" x14ac:dyDescent="0.2">
      <c r="A36" s="158" t="s">
        <v>418</v>
      </c>
      <c r="B36" s="65">
        <v>29</v>
      </c>
      <c r="C36" s="66">
        <v>20</v>
      </c>
      <c r="D36" s="65">
        <v>167</v>
      </c>
      <c r="E36" s="66">
        <v>160</v>
      </c>
      <c r="F36" s="67"/>
      <c r="G36" s="65">
        <f t="shared" si="0"/>
        <v>9</v>
      </c>
      <c r="H36" s="66">
        <f t="shared" si="1"/>
        <v>7</v>
      </c>
      <c r="I36" s="20">
        <f t="shared" si="2"/>
        <v>0.45</v>
      </c>
      <c r="J36" s="21">
        <f t="shared" si="3"/>
        <v>4.3749999999999997E-2</v>
      </c>
    </row>
    <row r="37" spans="1:10" x14ac:dyDescent="0.2">
      <c r="A37" s="158" t="s">
        <v>457</v>
      </c>
      <c r="B37" s="65">
        <v>4</v>
      </c>
      <c r="C37" s="66">
        <v>18</v>
      </c>
      <c r="D37" s="65">
        <v>76</v>
      </c>
      <c r="E37" s="66">
        <v>65</v>
      </c>
      <c r="F37" s="67"/>
      <c r="G37" s="65">
        <f t="shared" si="0"/>
        <v>-14</v>
      </c>
      <c r="H37" s="66">
        <f t="shared" si="1"/>
        <v>11</v>
      </c>
      <c r="I37" s="20">
        <f t="shared" si="2"/>
        <v>-0.77777777777777779</v>
      </c>
      <c r="J37" s="21">
        <f t="shared" si="3"/>
        <v>0.16923076923076924</v>
      </c>
    </row>
    <row r="38" spans="1:10" x14ac:dyDescent="0.2">
      <c r="A38" s="158" t="s">
        <v>477</v>
      </c>
      <c r="B38" s="65">
        <v>2</v>
      </c>
      <c r="C38" s="66">
        <v>8</v>
      </c>
      <c r="D38" s="65">
        <v>20</v>
      </c>
      <c r="E38" s="66">
        <v>16</v>
      </c>
      <c r="F38" s="67"/>
      <c r="G38" s="65">
        <f t="shared" si="0"/>
        <v>-6</v>
      </c>
      <c r="H38" s="66">
        <f t="shared" si="1"/>
        <v>4</v>
      </c>
      <c r="I38" s="20">
        <f t="shared" si="2"/>
        <v>-0.75</v>
      </c>
      <c r="J38" s="21">
        <f t="shared" si="3"/>
        <v>0.25</v>
      </c>
    </row>
    <row r="39" spans="1:10" x14ac:dyDescent="0.2">
      <c r="A39" s="158" t="s">
        <v>336</v>
      </c>
      <c r="B39" s="65">
        <v>0</v>
      </c>
      <c r="C39" s="66">
        <v>0</v>
      </c>
      <c r="D39" s="65">
        <v>2</v>
      </c>
      <c r="E39" s="66">
        <v>0</v>
      </c>
      <c r="F39" s="67"/>
      <c r="G39" s="65">
        <f t="shared" si="0"/>
        <v>0</v>
      </c>
      <c r="H39" s="66">
        <f t="shared" si="1"/>
        <v>2</v>
      </c>
      <c r="I39" s="20" t="str">
        <f t="shared" si="2"/>
        <v>-</v>
      </c>
      <c r="J39" s="21" t="str">
        <f t="shared" si="3"/>
        <v>-</v>
      </c>
    </row>
    <row r="40" spans="1:10" x14ac:dyDescent="0.2">
      <c r="A40" s="158" t="s">
        <v>320</v>
      </c>
      <c r="B40" s="65">
        <v>0</v>
      </c>
      <c r="C40" s="66">
        <v>1</v>
      </c>
      <c r="D40" s="65">
        <v>1</v>
      </c>
      <c r="E40" s="66">
        <v>3</v>
      </c>
      <c r="F40" s="67"/>
      <c r="G40" s="65">
        <f t="shared" si="0"/>
        <v>-1</v>
      </c>
      <c r="H40" s="66">
        <f t="shared" si="1"/>
        <v>-2</v>
      </c>
      <c r="I40" s="20">
        <f t="shared" si="2"/>
        <v>-1</v>
      </c>
      <c r="J40" s="21">
        <f t="shared" si="3"/>
        <v>-0.66666666666666663</v>
      </c>
    </row>
    <row r="41" spans="1:10" s="160" customFormat="1" x14ac:dyDescent="0.2">
      <c r="A41" s="178" t="s">
        <v>638</v>
      </c>
      <c r="B41" s="71">
        <v>93</v>
      </c>
      <c r="C41" s="72">
        <v>121</v>
      </c>
      <c r="D41" s="71">
        <v>919</v>
      </c>
      <c r="E41" s="72">
        <v>795</v>
      </c>
      <c r="F41" s="73"/>
      <c r="G41" s="71">
        <f t="shared" si="0"/>
        <v>-28</v>
      </c>
      <c r="H41" s="72">
        <f t="shared" si="1"/>
        <v>124</v>
      </c>
      <c r="I41" s="37">
        <f t="shared" si="2"/>
        <v>-0.23140495867768596</v>
      </c>
      <c r="J41" s="38">
        <f t="shared" si="3"/>
        <v>0.15597484276729559</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478</v>
      </c>
      <c r="B44" s="65">
        <v>1</v>
      </c>
      <c r="C44" s="66">
        <v>0</v>
      </c>
      <c r="D44" s="65">
        <v>10</v>
      </c>
      <c r="E44" s="66">
        <v>4</v>
      </c>
      <c r="F44" s="67"/>
      <c r="G44" s="65">
        <f>B44-C44</f>
        <v>1</v>
      </c>
      <c r="H44" s="66">
        <f>D44-E44</f>
        <v>6</v>
      </c>
      <c r="I44" s="20" t="str">
        <f>IF(C44=0, "-", IF(G44/C44&lt;10, G44/C44, "&gt;999%"))</f>
        <v>-</v>
      </c>
      <c r="J44" s="21">
        <f>IF(E44=0, "-", IF(H44/E44&lt;10, H44/E44, "&gt;999%"))</f>
        <v>1.5</v>
      </c>
    </row>
    <row r="45" spans="1:10" x14ac:dyDescent="0.2">
      <c r="A45" s="158" t="s">
        <v>337</v>
      </c>
      <c r="B45" s="65">
        <v>0</v>
      </c>
      <c r="C45" s="66">
        <v>0</v>
      </c>
      <c r="D45" s="65">
        <v>9</v>
      </c>
      <c r="E45" s="66">
        <v>8</v>
      </c>
      <c r="F45" s="67"/>
      <c r="G45" s="65">
        <f>B45-C45</f>
        <v>0</v>
      </c>
      <c r="H45" s="66">
        <f>D45-E45</f>
        <v>1</v>
      </c>
      <c r="I45" s="20" t="str">
        <f>IF(C45=0, "-", IF(G45/C45&lt;10, G45/C45, "&gt;999%"))</f>
        <v>-</v>
      </c>
      <c r="J45" s="21">
        <f>IF(E45=0, "-", IF(H45/E45&lt;10, H45/E45, "&gt;999%"))</f>
        <v>0.125</v>
      </c>
    </row>
    <row r="46" spans="1:10" x14ac:dyDescent="0.2">
      <c r="A46" s="158" t="s">
        <v>285</v>
      </c>
      <c r="B46" s="65">
        <v>0</v>
      </c>
      <c r="C46" s="66">
        <v>0</v>
      </c>
      <c r="D46" s="65">
        <v>1</v>
      </c>
      <c r="E46" s="66">
        <v>2</v>
      </c>
      <c r="F46" s="67"/>
      <c r="G46" s="65">
        <f>B46-C46</f>
        <v>0</v>
      </c>
      <c r="H46" s="66">
        <f>D46-E46</f>
        <v>-1</v>
      </c>
      <c r="I46" s="20" t="str">
        <f>IF(C46=0, "-", IF(G46/C46&lt;10, G46/C46, "&gt;999%"))</f>
        <v>-</v>
      </c>
      <c r="J46" s="21">
        <f>IF(E46=0, "-", IF(H46/E46&lt;10, H46/E46, "&gt;999%"))</f>
        <v>-0.5</v>
      </c>
    </row>
    <row r="47" spans="1:10" s="160" customFormat="1" x14ac:dyDescent="0.2">
      <c r="A47" s="178" t="s">
        <v>639</v>
      </c>
      <c r="B47" s="71">
        <v>1</v>
      </c>
      <c r="C47" s="72">
        <v>0</v>
      </c>
      <c r="D47" s="71">
        <v>20</v>
      </c>
      <c r="E47" s="72">
        <v>14</v>
      </c>
      <c r="F47" s="73"/>
      <c r="G47" s="71">
        <f>B47-C47</f>
        <v>1</v>
      </c>
      <c r="H47" s="72">
        <f>D47-E47</f>
        <v>6</v>
      </c>
      <c r="I47" s="37" t="str">
        <f>IF(C47=0, "-", IF(G47/C47&lt;10, G47/C47, "&gt;999%"))</f>
        <v>-</v>
      </c>
      <c r="J47" s="38">
        <f>IF(E47=0, "-", IF(H47/E47&lt;10, H47/E47, "&gt;999%"))</f>
        <v>0.42857142857142855</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236</v>
      </c>
      <c r="B50" s="65">
        <v>19</v>
      </c>
      <c r="C50" s="66">
        <v>22</v>
      </c>
      <c r="D50" s="65">
        <v>138</v>
      </c>
      <c r="E50" s="66">
        <v>126</v>
      </c>
      <c r="F50" s="67"/>
      <c r="G50" s="65">
        <f t="shared" ref="G50:G69" si="4">B50-C50</f>
        <v>-3</v>
      </c>
      <c r="H50" s="66">
        <f t="shared" ref="H50:H69" si="5">D50-E50</f>
        <v>12</v>
      </c>
      <c r="I50" s="20">
        <f t="shared" ref="I50:I69" si="6">IF(C50=0, "-", IF(G50/C50&lt;10, G50/C50, "&gt;999%"))</f>
        <v>-0.13636363636363635</v>
      </c>
      <c r="J50" s="21">
        <f t="shared" ref="J50:J69" si="7">IF(E50=0, "-", IF(H50/E50&lt;10, H50/E50, "&gt;999%"))</f>
        <v>9.5238095238095233E-2</v>
      </c>
    </row>
    <row r="51" spans="1:10" x14ac:dyDescent="0.2">
      <c r="A51" s="158" t="s">
        <v>309</v>
      </c>
      <c r="B51" s="65">
        <v>0</v>
      </c>
      <c r="C51" s="66">
        <v>2</v>
      </c>
      <c r="D51" s="65">
        <v>17</v>
      </c>
      <c r="E51" s="66">
        <v>22</v>
      </c>
      <c r="F51" s="67"/>
      <c r="G51" s="65">
        <f t="shared" si="4"/>
        <v>-2</v>
      </c>
      <c r="H51" s="66">
        <f t="shared" si="5"/>
        <v>-5</v>
      </c>
      <c r="I51" s="20">
        <f t="shared" si="6"/>
        <v>-1</v>
      </c>
      <c r="J51" s="21">
        <f t="shared" si="7"/>
        <v>-0.22727272727272727</v>
      </c>
    </row>
    <row r="52" spans="1:10" x14ac:dyDescent="0.2">
      <c r="A52" s="158" t="s">
        <v>237</v>
      </c>
      <c r="B52" s="65">
        <v>23</v>
      </c>
      <c r="C52" s="66">
        <v>20</v>
      </c>
      <c r="D52" s="65">
        <v>151</v>
      </c>
      <c r="E52" s="66">
        <v>68</v>
      </c>
      <c r="F52" s="67"/>
      <c r="G52" s="65">
        <f t="shared" si="4"/>
        <v>3</v>
      </c>
      <c r="H52" s="66">
        <f t="shared" si="5"/>
        <v>83</v>
      </c>
      <c r="I52" s="20">
        <f t="shared" si="6"/>
        <v>0.15</v>
      </c>
      <c r="J52" s="21">
        <f t="shared" si="7"/>
        <v>1.2205882352941178</v>
      </c>
    </row>
    <row r="53" spans="1:10" x14ac:dyDescent="0.2">
      <c r="A53" s="158" t="s">
        <v>258</v>
      </c>
      <c r="B53" s="65">
        <v>16</v>
      </c>
      <c r="C53" s="66">
        <v>25</v>
      </c>
      <c r="D53" s="65">
        <v>176</v>
      </c>
      <c r="E53" s="66">
        <v>129</v>
      </c>
      <c r="F53" s="67"/>
      <c r="G53" s="65">
        <f t="shared" si="4"/>
        <v>-9</v>
      </c>
      <c r="H53" s="66">
        <f t="shared" si="5"/>
        <v>47</v>
      </c>
      <c r="I53" s="20">
        <f t="shared" si="6"/>
        <v>-0.36</v>
      </c>
      <c r="J53" s="21">
        <f t="shared" si="7"/>
        <v>0.36434108527131781</v>
      </c>
    </row>
    <row r="54" spans="1:10" x14ac:dyDescent="0.2">
      <c r="A54" s="158" t="s">
        <v>321</v>
      </c>
      <c r="B54" s="65">
        <v>6</v>
      </c>
      <c r="C54" s="66">
        <v>12</v>
      </c>
      <c r="D54" s="65">
        <v>55</v>
      </c>
      <c r="E54" s="66">
        <v>18</v>
      </c>
      <c r="F54" s="67"/>
      <c r="G54" s="65">
        <f t="shared" si="4"/>
        <v>-6</v>
      </c>
      <c r="H54" s="66">
        <f t="shared" si="5"/>
        <v>37</v>
      </c>
      <c r="I54" s="20">
        <f t="shared" si="6"/>
        <v>-0.5</v>
      </c>
      <c r="J54" s="21">
        <f t="shared" si="7"/>
        <v>2.0555555555555554</v>
      </c>
    </row>
    <row r="55" spans="1:10" x14ac:dyDescent="0.2">
      <c r="A55" s="158" t="s">
        <v>274</v>
      </c>
      <c r="B55" s="65">
        <v>0</v>
      </c>
      <c r="C55" s="66">
        <v>2</v>
      </c>
      <c r="D55" s="65">
        <v>17</v>
      </c>
      <c r="E55" s="66">
        <v>11</v>
      </c>
      <c r="F55" s="67"/>
      <c r="G55" s="65">
        <f t="shared" si="4"/>
        <v>-2</v>
      </c>
      <c r="H55" s="66">
        <f t="shared" si="5"/>
        <v>6</v>
      </c>
      <c r="I55" s="20">
        <f t="shared" si="6"/>
        <v>-1</v>
      </c>
      <c r="J55" s="21">
        <f t="shared" si="7"/>
        <v>0.54545454545454541</v>
      </c>
    </row>
    <row r="56" spans="1:10" x14ac:dyDescent="0.2">
      <c r="A56" s="158" t="s">
        <v>286</v>
      </c>
      <c r="B56" s="65">
        <v>0</v>
      </c>
      <c r="C56" s="66">
        <v>0</v>
      </c>
      <c r="D56" s="65">
        <v>2</v>
      </c>
      <c r="E56" s="66">
        <v>0</v>
      </c>
      <c r="F56" s="67"/>
      <c r="G56" s="65">
        <f t="shared" si="4"/>
        <v>0</v>
      </c>
      <c r="H56" s="66">
        <f t="shared" si="5"/>
        <v>2</v>
      </c>
      <c r="I56" s="20" t="str">
        <f t="shared" si="6"/>
        <v>-</v>
      </c>
      <c r="J56" s="21" t="str">
        <f t="shared" si="7"/>
        <v>-</v>
      </c>
    </row>
    <row r="57" spans="1:10" x14ac:dyDescent="0.2">
      <c r="A57" s="158" t="s">
        <v>287</v>
      </c>
      <c r="B57" s="65">
        <v>0</v>
      </c>
      <c r="C57" s="66">
        <v>0</v>
      </c>
      <c r="D57" s="65">
        <v>2</v>
      </c>
      <c r="E57" s="66">
        <v>5</v>
      </c>
      <c r="F57" s="67"/>
      <c r="G57" s="65">
        <f t="shared" si="4"/>
        <v>0</v>
      </c>
      <c r="H57" s="66">
        <f t="shared" si="5"/>
        <v>-3</v>
      </c>
      <c r="I57" s="20" t="str">
        <f t="shared" si="6"/>
        <v>-</v>
      </c>
      <c r="J57" s="21">
        <f t="shared" si="7"/>
        <v>-0.6</v>
      </c>
    </row>
    <row r="58" spans="1:10" x14ac:dyDescent="0.2">
      <c r="A58" s="158" t="s">
        <v>338</v>
      </c>
      <c r="B58" s="65">
        <v>0</v>
      </c>
      <c r="C58" s="66">
        <v>0</v>
      </c>
      <c r="D58" s="65">
        <v>0</v>
      </c>
      <c r="E58" s="66">
        <v>6</v>
      </c>
      <c r="F58" s="67"/>
      <c r="G58" s="65">
        <f t="shared" si="4"/>
        <v>0</v>
      </c>
      <c r="H58" s="66">
        <f t="shared" si="5"/>
        <v>-6</v>
      </c>
      <c r="I58" s="20" t="str">
        <f t="shared" si="6"/>
        <v>-</v>
      </c>
      <c r="J58" s="21">
        <f t="shared" si="7"/>
        <v>-1</v>
      </c>
    </row>
    <row r="59" spans="1:10" x14ac:dyDescent="0.2">
      <c r="A59" s="158" t="s">
        <v>288</v>
      </c>
      <c r="B59" s="65">
        <v>1</v>
      </c>
      <c r="C59" s="66">
        <v>0</v>
      </c>
      <c r="D59" s="65">
        <v>2</v>
      </c>
      <c r="E59" s="66">
        <v>3</v>
      </c>
      <c r="F59" s="67"/>
      <c r="G59" s="65">
        <f t="shared" si="4"/>
        <v>1</v>
      </c>
      <c r="H59" s="66">
        <f t="shared" si="5"/>
        <v>-1</v>
      </c>
      <c r="I59" s="20" t="str">
        <f t="shared" si="6"/>
        <v>-</v>
      </c>
      <c r="J59" s="21">
        <f t="shared" si="7"/>
        <v>-0.33333333333333331</v>
      </c>
    </row>
    <row r="60" spans="1:10" x14ac:dyDescent="0.2">
      <c r="A60" s="158" t="s">
        <v>238</v>
      </c>
      <c r="B60" s="65">
        <v>1</v>
      </c>
      <c r="C60" s="66">
        <v>0</v>
      </c>
      <c r="D60" s="65">
        <v>7</v>
      </c>
      <c r="E60" s="66">
        <v>5</v>
      </c>
      <c r="F60" s="67"/>
      <c r="G60" s="65">
        <f t="shared" si="4"/>
        <v>1</v>
      </c>
      <c r="H60" s="66">
        <f t="shared" si="5"/>
        <v>2</v>
      </c>
      <c r="I60" s="20" t="str">
        <f t="shared" si="6"/>
        <v>-</v>
      </c>
      <c r="J60" s="21">
        <f t="shared" si="7"/>
        <v>0.4</v>
      </c>
    </row>
    <row r="61" spans="1:10" x14ac:dyDescent="0.2">
      <c r="A61" s="158" t="s">
        <v>387</v>
      </c>
      <c r="B61" s="65">
        <v>16</v>
      </c>
      <c r="C61" s="66">
        <v>26</v>
      </c>
      <c r="D61" s="65">
        <v>137</v>
      </c>
      <c r="E61" s="66">
        <v>104</v>
      </c>
      <c r="F61" s="67"/>
      <c r="G61" s="65">
        <f t="shared" si="4"/>
        <v>-10</v>
      </c>
      <c r="H61" s="66">
        <f t="shared" si="5"/>
        <v>33</v>
      </c>
      <c r="I61" s="20">
        <f t="shared" si="6"/>
        <v>-0.38461538461538464</v>
      </c>
      <c r="J61" s="21">
        <f t="shared" si="7"/>
        <v>0.31730769230769229</v>
      </c>
    </row>
    <row r="62" spans="1:10" x14ac:dyDescent="0.2">
      <c r="A62" s="158" t="s">
        <v>388</v>
      </c>
      <c r="B62" s="65">
        <v>4</v>
      </c>
      <c r="C62" s="66">
        <v>9</v>
      </c>
      <c r="D62" s="65">
        <v>60</v>
      </c>
      <c r="E62" s="66">
        <v>44</v>
      </c>
      <c r="F62" s="67"/>
      <c r="G62" s="65">
        <f t="shared" si="4"/>
        <v>-5</v>
      </c>
      <c r="H62" s="66">
        <f t="shared" si="5"/>
        <v>16</v>
      </c>
      <c r="I62" s="20">
        <f t="shared" si="6"/>
        <v>-0.55555555555555558</v>
      </c>
      <c r="J62" s="21">
        <f t="shared" si="7"/>
        <v>0.36363636363636365</v>
      </c>
    </row>
    <row r="63" spans="1:10" x14ac:dyDescent="0.2">
      <c r="A63" s="158" t="s">
        <v>419</v>
      </c>
      <c r="B63" s="65">
        <v>32</v>
      </c>
      <c r="C63" s="66">
        <v>24</v>
      </c>
      <c r="D63" s="65">
        <v>220</v>
      </c>
      <c r="E63" s="66">
        <v>180</v>
      </c>
      <c r="F63" s="67"/>
      <c r="G63" s="65">
        <f t="shared" si="4"/>
        <v>8</v>
      </c>
      <c r="H63" s="66">
        <f t="shared" si="5"/>
        <v>40</v>
      </c>
      <c r="I63" s="20">
        <f t="shared" si="6"/>
        <v>0.33333333333333331</v>
      </c>
      <c r="J63" s="21">
        <f t="shared" si="7"/>
        <v>0.22222222222222221</v>
      </c>
    </row>
    <row r="64" spans="1:10" x14ac:dyDescent="0.2">
      <c r="A64" s="158" t="s">
        <v>420</v>
      </c>
      <c r="B64" s="65">
        <v>4</v>
      </c>
      <c r="C64" s="66">
        <v>7</v>
      </c>
      <c r="D64" s="65">
        <v>41</v>
      </c>
      <c r="E64" s="66">
        <v>53</v>
      </c>
      <c r="F64" s="67"/>
      <c r="G64" s="65">
        <f t="shared" si="4"/>
        <v>-3</v>
      </c>
      <c r="H64" s="66">
        <f t="shared" si="5"/>
        <v>-12</v>
      </c>
      <c r="I64" s="20">
        <f t="shared" si="6"/>
        <v>-0.42857142857142855</v>
      </c>
      <c r="J64" s="21">
        <f t="shared" si="7"/>
        <v>-0.22641509433962265</v>
      </c>
    </row>
    <row r="65" spans="1:10" x14ac:dyDescent="0.2">
      <c r="A65" s="158" t="s">
        <v>458</v>
      </c>
      <c r="B65" s="65">
        <v>8</v>
      </c>
      <c r="C65" s="66">
        <v>15</v>
      </c>
      <c r="D65" s="65">
        <v>122</v>
      </c>
      <c r="E65" s="66">
        <v>87</v>
      </c>
      <c r="F65" s="67"/>
      <c r="G65" s="65">
        <f t="shared" si="4"/>
        <v>-7</v>
      </c>
      <c r="H65" s="66">
        <f t="shared" si="5"/>
        <v>35</v>
      </c>
      <c r="I65" s="20">
        <f t="shared" si="6"/>
        <v>-0.46666666666666667</v>
      </c>
      <c r="J65" s="21">
        <f t="shared" si="7"/>
        <v>0.40229885057471265</v>
      </c>
    </row>
    <row r="66" spans="1:10" x14ac:dyDescent="0.2">
      <c r="A66" s="158" t="s">
        <v>459</v>
      </c>
      <c r="B66" s="65">
        <v>3</v>
      </c>
      <c r="C66" s="66">
        <v>2</v>
      </c>
      <c r="D66" s="65">
        <v>20</v>
      </c>
      <c r="E66" s="66">
        <v>35</v>
      </c>
      <c r="F66" s="67"/>
      <c r="G66" s="65">
        <f t="shared" si="4"/>
        <v>1</v>
      </c>
      <c r="H66" s="66">
        <f t="shared" si="5"/>
        <v>-15</v>
      </c>
      <c r="I66" s="20">
        <f t="shared" si="6"/>
        <v>0.5</v>
      </c>
      <c r="J66" s="21">
        <f t="shared" si="7"/>
        <v>-0.42857142857142855</v>
      </c>
    </row>
    <row r="67" spans="1:10" x14ac:dyDescent="0.2">
      <c r="A67" s="158" t="s">
        <v>479</v>
      </c>
      <c r="B67" s="65">
        <v>3</v>
      </c>
      <c r="C67" s="66">
        <v>6</v>
      </c>
      <c r="D67" s="65">
        <v>21</v>
      </c>
      <c r="E67" s="66">
        <v>27</v>
      </c>
      <c r="F67" s="67"/>
      <c r="G67" s="65">
        <f t="shared" si="4"/>
        <v>-3</v>
      </c>
      <c r="H67" s="66">
        <f t="shared" si="5"/>
        <v>-6</v>
      </c>
      <c r="I67" s="20">
        <f t="shared" si="6"/>
        <v>-0.5</v>
      </c>
      <c r="J67" s="21">
        <f t="shared" si="7"/>
        <v>-0.22222222222222221</v>
      </c>
    </row>
    <row r="68" spans="1:10" x14ac:dyDescent="0.2">
      <c r="A68" s="158" t="s">
        <v>322</v>
      </c>
      <c r="B68" s="65">
        <v>0</v>
      </c>
      <c r="C68" s="66">
        <v>0</v>
      </c>
      <c r="D68" s="65">
        <v>6</v>
      </c>
      <c r="E68" s="66">
        <v>17</v>
      </c>
      <c r="F68" s="67"/>
      <c r="G68" s="65">
        <f t="shared" si="4"/>
        <v>0</v>
      </c>
      <c r="H68" s="66">
        <f t="shared" si="5"/>
        <v>-11</v>
      </c>
      <c r="I68" s="20" t="str">
        <f t="shared" si="6"/>
        <v>-</v>
      </c>
      <c r="J68" s="21">
        <f t="shared" si="7"/>
        <v>-0.6470588235294118</v>
      </c>
    </row>
    <row r="69" spans="1:10" s="160" customFormat="1" x14ac:dyDescent="0.2">
      <c r="A69" s="178" t="s">
        <v>640</v>
      </c>
      <c r="B69" s="71">
        <v>136</v>
      </c>
      <c r="C69" s="72">
        <v>172</v>
      </c>
      <c r="D69" s="71">
        <v>1194</v>
      </c>
      <c r="E69" s="72">
        <v>940</v>
      </c>
      <c r="F69" s="73"/>
      <c r="G69" s="71">
        <f t="shared" si="4"/>
        <v>-36</v>
      </c>
      <c r="H69" s="72">
        <f t="shared" si="5"/>
        <v>254</v>
      </c>
      <c r="I69" s="37">
        <f t="shared" si="6"/>
        <v>-0.20930232558139536</v>
      </c>
      <c r="J69" s="38">
        <f t="shared" si="7"/>
        <v>0.27021276595744681</v>
      </c>
    </row>
    <row r="70" spans="1:10" x14ac:dyDescent="0.2">
      <c r="A70" s="177"/>
      <c r="B70" s="143"/>
      <c r="C70" s="144"/>
      <c r="D70" s="143"/>
      <c r="E70" s="144"/>
      <c r="F70" s="145"/>
      <c r="G70" s="143"/>
      <c r="H70" s="144"/>
      <c r="I70" s="151"/>
      <c r="J70" s="152"/>
    </row>
    <row r="71" spans="1:10" s="139" customFormat="1" x14ac:dyDescent="0.2">
      <c r="A71" s="159" t="s">
        <v>37</v>
      </c>
      <c r="B71" s="65"/>
      <c r="C71" s="66"/>
      <c r="D71" s="65"/>
      <c r="E71" s="66"/>
      <c r="F71" s="67"/>
      <c r="G71" s="65"/>
      <c r="H71" s="66"/>
      <c r="I71" s="20"/>
      <c r="J71" s="21"/>
    </row>
    <row r="72" spans="1:10" x14ac:dyDescent="0.2">
      <c r="A72" s="158" t="s">
        <v>521</v>
      </c>
      <c r="B72" s="65">
        <v>20</v>
      </c>
      <c r="C72" s="66">
        <v>0</v>
      </c>
      <c r="D72" s="65">
        <v>135</v>
      </c>
      <c r="E72" s="66">
        <v>0</v>
      </c>
      <c r="F72" s="67"/>
      <c r="G72" s="65">
        <f>B72-C72</f>
        <v>20</v>
      </c>
      <c r="H72" s="66">
        <f>D72-E72</f>
        <v>135</v>
      </c>
      <c r="I72" s="20" t="str">
        <f>IF(C72=0, "-", IF(G72/C72&lt;10, G72/C72, "&gt;999%"))</f>
        <v>-</v>
      </c>
      <c r="J72" s="21" t="str">
        <f>IF(E72=0, "-", IF(H72/E72&lt;10, H72/E72, "&gt;999%"))</f>
        <v>-</v>
      </c>
    </row>
    <row r="73" spans="1:10" s="160" customFormat="1" x14ac:dyDescent="0.2">
      <c r="A73" s="178" t="s">
        <v>641</v>
      </c>
      <c r="B73" s="71">
        <v>20</v>
      </c>
      <c r="C73" s="72">
        <v>0</v>
      </c>
      <c r="D73" s="71">
        <v>135</v>
      </c>
      <c r="E73" s="72">
        <v>0</v>
      </c>
      <c r="F73" s="73"/>
      <c r="G73" s="71">
        <f>B73-C73</f>
        <v>20</v>
      </c>
      <c r="H73" s="72">
        <f>D73-E73</f>
        <v>135</v>
      </c>
      <c r="I73" s="37" t="str">
        <f>IF(C73=0, "-", IF(G73/C73&lt;10, G73/C73, "&gt;999%"))</f>
        <v>-</v>
      </c>
      <c r="J73" s="38" t="str">
        <f>IF(E73=0, "-", IF(H73/E73&lt;10, H73/E73, "&gt;999%"))</f>
        <v>-</v>
      </c>
    </row>
    <row r="74" spans="1:10" x14ac:dyDescent="0.2">
      <c r="A74" s="177"/>
      <c r="B74" s="143"/>
      <c r="C74" s="144"/>
      <c r="D74" s="143"/>
      <c r="E74" s="144"/>
      <c r="F74" s="145"/>
      <c r="G74" s="143"/>
      <c r="H74" s="144"/>
      <c r="I74" s="151"/>
      <c r="J74" s="152"/>
    </row>
    <row r="75" spans="1:10" s="139" customFormat="1" x14ac:dyDescent="0.2">
      <c r="A75" s="159" t="s">
        <v>38</v>
      </c>
      <c r="B75" s="65"/>
      <c r="C75" s="66"/>
      <c r="D75" s="65"/>
      <c r="E75" s="66"/>
      <c r="F75" s="67"/>
      <c r="G75" s="65"/>
      <c r="H75" s="66"/>
      <c r="I75" s="20"/>
      <c r="J75" s="21"/>
    </row>
    <row r="76" spans="1:10" x14ac:dyDescent="0.2">
      <c r="A76" s="158" t="s">
        <v>283</v>
      </c>
      <c r="B76" s="65">
        <v>1</v>
      </c>
      <c r="C76" s="66">
        <v>1</v>
      </c>
      <c r="D76" s="65">
        <v>6</v>
      </c>
      <c r="E76" s="66">
        <v>14</v>
      </c>
      <c r="F76" s="67"/>
      <c r="G76" s="65">
        <f>B76-C76</f>
        <v>0</v>
      </c>
      <c r="H76" s="66">
        <f>D76-E76</f>
        <v>-8</v>
      </c>
      <c r="I76" s="20">
        <f>IF(C76=0, "-", IF(G76/C76&lt;10, G76/C76, "&gt;999%"))</f>
        <v>0</v>
      </c>
      <c r="J76" s="21">
        <f>IF(E76=0, "-", IF(H76/E76&lt;10, H76/E76, "&gt;999%"))</f>
        <v>-0.5714285714285714</v>
      </c>
    </row>
    <row r="77" spans="1:10" s="160" customFormat="1" x14ac:dyDescent="0.2">
      <c r="A77" s="178" t="s">
        <v>642</v>
      </c>
      <c r="B77" s="71">
        <v>1</v>
      </c>
      <c r="C77" s="72">
        <v>1</v>
      </c>
      <c r="D77" s="71">
        <v>6</v>
      </c>
      <c r="E77" s="72">
        <v>14</v>
      </c>
      <c r="F77" s="73"/>
      <c r="G77" s="71">
        <f>B77-C77</f>
        <v>0</v>
      </c>
      <c r="H77" s="72">
        <f>D77-E77</f>
        <v>-8</v>
      </c>
      <c r="I77" s="37">
        <f>IF(C77=0, "-", IF(G77/C77&lt;10, G77/C77, "&gt;999%"))</f>
        <v>0</v>
      </c>
      <c r="J77" s="38">
        <f>IF(E77=0, "-", IF(H77/E77&lt;10, H77/E77, "&gt;999%"))</f>
        <v>-0.5714285714285714</v>
      </c>
    </row>
    <row r="78" spans="1:10" x14ac:dyDescent="0.2">
      <c r="A78" s="177"/>
      <c r="B78" s="143"/>
      <c r="C78" s="144"/>
      <c r="D78" s="143"/>
      <c r="E78" s="144"/>
      <c r="F78" s="145"/>
      <c r="G78" s="143"/>
      <c r="H78" s="144"/>
      <c r="I78" s="151"/>
      <c r="J78" s="152"/>
    </row>
    <row r="79" spans="1:10" s="139" customFormat="1" x14ac:dyDescent="0.2">
      <c r="A79" s="159" t="s">
        <v>39</v>
      </c>
      <c r="B79" s="65"/>
      <c r="C79" s="66"/>
      <c r="D79" s="65"/>
      <c r="E79" s="66"/>
      <c r="F79" s="67"/>
      <c r="G79" s="65"/>
      <c r="H79" s="66"/>
      <c r="I79" s="20"/>
      <c r="J79" s="21"/>
    </row>
    <row r="80" spans="1:10" x14ac:dyDescent="0.2">
      <c r="A80" s="158" t="s">
        <v>214</v>
      </c>
      <c r="B80" s="65">
        <v>0</v>
      </c>
      <c r="C80" s="66">
        <v>0</v>
      </c>
      <c r="D80" s="65">
        <v>3</v>
      </c>
      <c r="E80" s="66">
        <v>3</v>
      </c>
      <c r="F80" s="67"/>
      <c r="G80" s="65">
        <f>B80-C80</f>
        <v>0</v>
      </c>
      <c r="H80" s="66">
        <f>D80-E80</f>
        <v>0</v>
      </c>
      <c r="I80" s="20" t="str">
        <f>IF(C80=0, "-", IF(G80/C80&lt;10, G80/C80, "&gt;999%"))</f>
        <v>-</v>
      </c>
      <c r="J80" s="21">
        <f>IF(E80=0, "-", IF(H80/E80&lt;10, H80/E80, "&gt;999%"))</f>
        <v>0</v>
      </c>
    </row>
    <row r="81" spans="1:10" x14ac:dyDescent="0.2">
      <c r="A81" s="158" t="s">
        <v>347</v>
      </c>
      <c r="B81" s="65">
        <v>0</v>
      </c>
      <c r="C81" s="66">
        <v>0</v>
      </c>
      <c r="D81" s="65">
        <v>0</v>
      </c>
      <c r="E81" s="66">
        <v>1</v>
      </c>
      <c r="F81" s="67"/>
      <c r="G81" s="65">
        <f>B81-C81</f>
        <v>0</v>
      </c>
      <c r="H81" s="66">
        <f>D81-E81</f>
        <v>-1</v>
      </c>
      <c r="I81" s="20" t="str">
        <f>IF(C81=0, "-", IF(G81/C81&lt;10, G81/C81, "&gt;999%"))</f>
        <v>-</v>
      </c>
      <c r="J81" s="21">
        <f>IF(E81=0, "-", IF(H81/E81&lt;10, H81/E81, "&gt;999%"))</f>
        <v>-1</v>
      </c>
    </row>
    <row r="82" spans="1:10" x14ac:dyDescent="0.2">
      <c r="A82" s="158" t="s">
        <v>396</v>
      </c>
      <c r="B82" s="65">
        <v>0</v>
      </c>
      <c r="C82" s="66">
        <v>0</v>
      </c>
      <c r="D82" s="65">
        <v>3</v>
      </c>
      <c r="E82" s="66">
        <v>4</v>
      </c>
      <c r="F82" s="67"/>
      <c r="G82" s="65">
        <f>B82-C82</f>
        <v>0</v>
      </c>
      <c r="H82" s="66">
        <f>D82-E82</f>
        <v>-1</v>
      </c>
      <c r="I82" s="20" t="str">
        <f>IF(C82=0, "-", IF(G82/C82&lt;10, G82/C82, "&gt;999%"))</f>
        <v>-</v>
      </c>
      <c r="J82" s="21">
        <f>IF(E82=0, "-", IF(H82/E82&lt;10, H82/E82, "&gt;999%"))</f>
        <v>-0.25</v>
      </c>
    </row>
    <row r="83" spans="1:10" s="160" customFormat="1" x14ac:dyDescent="0.2">
      <c r="A83" s="178" t="s">
        <v>643</v>
      </c>
      <c r="B83" s="71">
        <v>0</v>
      </c>
      <c r="C83" s="72">
        <v>0</v>
      </c>
      <c r="D83" s="71">
        <v>6</v>
      </c>
      <c r="E83" s="72">
        <v>8</v>
      </c>
      <c r="F83" s="73"/>
      <c r="G83" s="71">
        <f>B83-C83</f>
        <v>0</v>
      </c>
      <c r="H83" s="72">
        <f>D83-E83</f>
        <v>-2</v>
      </c>
      <c r="I83" s="37" t="str">
        <f>IF(C83=0, "-", IF(G83/C83&lt;10, G83/C83, "&gt;999%"))</f>
        <v>-</v>
      </c>
      <c r="J83" s="38">
        <f>IF(E83=0, "-", IF(H83/E83&lt;10, H83/E83, "&gt;999%"))</f>
        <v>-0.25</v>
      </c>
    </row>
    <row r="84" spans="1:10" x14ac:dyDescent="0.2">
      <c r="A84" s="177"/>
      <c r="B84" s="143"/>
      <c r="C84" s="144"/>
      <c r="D84" s="143"/>
      <c r="E84" s="144"/>
      <c r="F84" s="145"/>
      <c r="G84" s="143"/>
      <c r="H84" s="144"/>
      <c r="I84" s="151"/>
      <c r="J84" s="152"/>
    </row>
    <row r="85" spans="1:10" s="139" customFormat="1" x14ac:dyDescent="0.2">
      <c r="A85" s="159" t="s">
        <v>40</v>
      </c>
      <c r="B85" s="65"/>
      <c r="C85" s="66"/>
      <c r="D85" s="65"/>
      <c r="E85" s="66"/>
      <c r="F85" s="67"/>
      <c r="G85" s="65"/>
      <c r="H85" s="66"/>
      <c r="I85" s="20"/>
      <c r="J85" s="21"/>
    </row>
    <row r="86" spans="1:10" x14ac:dyDescent="0.2">
      <c r="A86" s="158" t="s">
        <v>564</v>
      </c>
      <c r="B86" s="65">
        <v>5</v>
      </c>
      <c r="C86" s="66">
        <v>0</v>
      </c>
      <c r="D86" s="65">
        <v>27</v>
      </c>
      <c r="E86" s="66">
        <v>12</v>
      </c>
      <c r="F86" s="67"/>
      <c r="G86" s="65">
        <f>B86-C86</f>
        <v>5</v>
      </c>
      <c r="H86" s="66">
        <f>D86-E86</f>
        <v>15</v>
      </c>
      <c r="I86" s="20" t="str">
        <f>IF(C86=0, "-", IF(G86/C86&lt;10, G86/C86, "&gt;999%"))</f>
        <v>-</v>
      </c>
      <c r="J86" s="21">
        <f>IF(E86=0, "-", IF(H86/E86&lt;10, H86/E86, "&gt;999%"))</f>
        <v>1.25</v>
      </c>
    </row>
    <row r="87" spans="1:10" s="160" customFormat="1" x14ac:dyDescent="0.2">
      <c r="A87" s="178" t="s">
        <v>644</v>
      </c>
      <c r="B87" s="71">
        <v>5</v>
      </c>
      <c r="C87" s="72">
        <v>0</v>
      </c>
      <c r="D87" s="71">
        <v>27</v>
      </c>
      <c r="E87" s="72">
        <v>12</v>
      </c>
      <c r="F87" s="73"/>
      <c r="G87" s="71">
        <f>B87-C87</f>
        <v>5</v>
      </c>
      <c r="H87" s="72">
        <f>D87-E87</f>
        <v>15</v>
      </c>
      <c r="I87" s="37" t="str">
        <f>IF(C87=0, "-", IF(G87/C87&lt;10, G87/C87, "&gt;999%"))</f>
        <v>-</v>
      </c>
      <c r="J87" s="38">
        <f>IF(E87=0, "-", IF(H87/E87&lt;10, H87/E87, "&gt;999%"))</f>
        <v>1.25</v>
      </c>
    </row>
    <row r="88" spans="1:10" x14ac:dyDescent="0.2">
      <c r="A88" s="177"/>
      <c r="B88" s="143"/>
      <c r="C88" s="144"/>
      <c r="D88" s="143"/>
      <c r="E88" s="144"/>
      <c r="F88" s="145"/>
      <c r="G88" s="143"/>
      <c r="H88" s="144"/>
      <c r="I88" s="151"/>
      <c r="J88" s="152"/>
    </row>
    <row r="89" spans="1:10" s="139" customFormat="1" x14ac:dyDescent="0.2">
      <c r="A89" s="159" t="s">
        <v>41</v>
      </c>
      <c r="B89" s="65"/>
      <c r="C89" s="66"/>
      <c r="D89" s="65"/>
      <c r="E89" s="66"/>
      <c r="F89" s="67"/>
      <c r="G89" s="65"/>
      <c r="H89" s="66"/>
      <c r="I89" s="20"/>
      <c r="J89" s="21"/>
    </row>
    <row r="90" spans="1:10" x14ac:dyDescent="0.2">
      <c r="A90" s="158" t="s">
        <v>565</v>
      </c>
      <c r="B90" s="65">
        <v>3</v>
      </c>
      <c r="C90" s="66">
        <v>2</v>
      </c>
      <c r="D90" s="65">
        <v>4</v>
      </c>
      <c r="E90" s="66">
        <v>2</v>
      </c>
      <c r="F90" s="67"/>
      <c r="G90" s="65">
        <f>B90-C90</f>
        <v>1</v>
      </c>
      <c r="H90" s="66">
        <f>D90-E90</f>
        <v>2</v>
      </c>
      <c r="I90" s="20">
        <f>IF(C90=0, "-", IF(G90/C90&lt;10, G90/C90, "&gt;999%"))</f>
        <v>0.5</v>
      </c>
      <c r="J90" s="21">
        <f>IF(E90=0, "-", IF(H90/E90&lt;10, H90/E90, "&gt;999%"))</f>
        <v>1</v>
      </c>
    </row>
    <row r="91" spans="1:10" s="160" customFormat="1" x14ac:dyDescent="0.2">
      <c r="A91" s="178" t="s">
        <v>645</v>
      </c>
      <c r="B91" s="71">
        <v>3</v>
      </c>
      <c r="C91" s="72">
        <v>2</v>
      </c>
      <c r="D91" s="71">
        <v>4</v>
      </c>
      <c r="E91" s="72">
        <v>2</v>
      </c>
      <c r="F91" s="73"/>
      <c r="G91" s="71">
        <f>B91-C91</f>
        <v>1</v>
      </c>
      <c r="H91" s="72">
        <f>D91-E91</f>
        <v>2</v>
      </c>
      <c r="I91" s="37">
        <f>IF(C91=0, "-", IF(G91/C91&lt;10, G91/C91, "&gt;999%"))</f>
        <v>0.5</v>
      </c>
      <c r="J91" s="38">
        <f>IF(E91=0, "-", IF(H91/E91&lt;10, H91/E91, "&gt;999%"))</f>
        <v>1</v>
      </c>
    </row>
    <row r="92" spans="1:10" x14ac:dyDescent="0.2">
      <c r="A92" s="177"/>
      <c r="B92" s="143"/>
      <c r="C92" s="144"/>
      <c r="D92" s="143"/>
      <c r="E92" s="144"/>
      <c r="F92" s="145"/>
      <c r="G92" s="143"/>
      <c r="H92" s="144"/>
      <c r="I92" s="151"/>
      <c r="J92" s="152"/>
    </row>
    <row r="93" spans="1:10" s="139" customFormat="1" x14ac:dyDescent="0.2">
      <c r="A93" s="159" t="s">
        <v>42</v>
      </c>
      <c r="B93" s="65"/>
      <c r="C93" s="66"/>
      <c r="D93" s="65"/>
      <c r="E93" s="66"/>
      <c r="F93" s="67"/>
      <c r="G93" s="65"/>
      <c r="H93" s="66"/>
      <c r="I93" s="20"/>
      <c r="J93" s="21"/>
    </row>
    <row r="94" spans="1:10" x14ac:dyDescent="0.2">
      <c r="A94" s="158" t="s">
        <v>339</v>
      </c>
      <c r="B94" s="65">
        <v>1</v>
      </c>
      <c r="C94" s="66">
        <v>2</v>
      </c>
      <c r="D94" s="65">
        <v>19</v>
      </c>
      <c r="E94" s="66">
        <v>15</v>
      </c>
      <c r="F94" s="67"/>
      <c r="G94" s="65">
        <f>B94-C94</f>
        <v>-1</v>
      </c>
      <c r="H94" s="66">
        <f>D94-E94</f>
        <v>4</v>
      </c>
      <c r="I94" s="20">
        <f>IF(C94=0, "-", IF(G94/C94&lt;10, G94/C94, "&gt;999%"))</f>
        <v>-0.5</v>
      </c>
      <c r="J94" s="21">
        <f>IF(E94=0, "-", IF(H94/E94&lt;10, H94/E94, "&gt;999%"))</f>
        <v>0.26666666666666666</v>
      </c>
    </row>
    <row r="95" spans="1:10" s="160" customFormat="1" x14ac:dyDescent="0.2">
      <c r="A95" s="178" t="s">
        <v>646</v>
      </c>
      <c r="B95" s="71">
        <v>1</v>
      </c>
      <c r="C95" s="72">
        <v>2</v>
      </c>
      <c r="D95" s="71">
        <v>19</v>
      </c>
      <c r="E95" s="72">
        <v>15</v>
      </c>
      <c r="F95" s="73"/>
      <c r="G95" s="71">
        <f>B95-C95</f>
        <v>-1</v>
      </c>
      <c r="H95" s="72">
        <f>D95-E95</f>
        <v>4</v>
      </c>
      <c r="I95" s="37">
        <f>IF(C95=0, "-", IF(G95/C95&lt;10, G95/C95, "&gt;999%"))</f>
        <v>-0.5</v>
      </c>
      <c r="J95" s="38">
        <f>IF(E95=0, "-", IF(H95/E95&lt;10, H95/E95, "&gt;999%"))</f>
        <v>0.26666666666666666</v>
      </c>
    </row>
    <row r="96" spans="1:10" x14ac:dyDescent="0.2">
      <c r="A96" s="177"/>
      <c r="B96" s="143"/>
      <c r="C96" s="144"/>
      <c r="D96" s="143"/>
      <c r="E96" s="144"/>
      <c r="F96" s="145"/>
      <c r="G96" s="143"/>
      <c r="H96" s="144"/>
      <c r="I96" s="151"/>
      <c r="J96" s="152"/>
    </row>
    <row r="97" spans="1:10" s="139" customFormat="1" x14ac:dyDescent="0.2">
      <c r="A97" s="159" t="s">
        <v>43</v>
      </c>
      <c r="B97" s="65"/>
      <c r="C97" s="66"/>
      <c r="D97" s="65"/>
      <c r="E97" s="66"/>
      <c r="F97" s="67"/>
      <c r="G97" s="65"/>
      <c r="H97" s="66"/>
      <c r="I97" s="20"/>
      <c r="J97" s="21"/>
    </row>
    <row r="98" spans="1:10" x14ac:dyDescent="0.2">
      <c r="A98" s="158" t="s">
        <v>196</v>
      </c>
      <c r="B98" s="65">
        <v>10</v>
      </c>
      <c r="C98" s="66">
        <v>6</v>
      </c>
      <c r="D98" s="65">
        <v>51</v>
      </c>
      <c r="E98" s="66">
        <v>37</v>
      </c>
      <c r="F98" s="67"/>
      <c r="G98" s="65">
        <f>B98-C98</f>
        <v>4</v>
      </c>
      <c r="H98" s="66">
        <f>D98-E98</f>
        <v>14</v>
      </c>
      <c r="I98" s="20">
        <f>IF(C98=0, "-", IF(G98/C98&lt;10, G98/C98, "&gt;999%"))</f>
        <v>0.66666666666666663</v>
      </c>
      <c r="J98" s="21">
        <f>IF(E98=0, "-", IF(H98/E98&lt;10, H98/E98, "&gt;999%"))</f>
        <v>0.3783783783783784</v>
      </c>
    </row>
    <row r="99" spans="1:10" x14ac:dyDescent="0.2">
      <c r="A99" s="158" t="s">
        <v>361</v>
      </c>
      <c r="B99" s="65">
        <v>0</v>
      </c>
      <c r="C99" s="66">
        <v>2</v>
      </c>
      <c r="D99" s="65">
        <v>0</v>
      </c>
      <c r="E99" s="66">
        <v>6</v>
      </c>
      <c r="F99" s="67"/>
      <c r="G99" s="65">
        <f>B99-C99</f>
        <v>-2</v>
      </c>
      <c r="H99" s="66">
        <f>D99-E99</f>
        <v>-6</v>
      </c>
      <c r="I99" s="20">
        <f>IF(C99=0, "-", IF(G99/C99&lt;10, G99/C99, "&gt;999%"))</f>
        <v>-1</v>
      </c>
      <c r="J99" s="21">
        <f>IF(E99=0, "-", IF(H99/E99&lt;10, H99/E99, "&gt;999%"))</f>
        <v>-1</v>
      </c>
    </row>
    <row r="100" spans="1:10" s="160" customFormat="1" x14ac:dyDescent="0.2">
      <c r="A100" s="178" t="s">
        <v>647</v>
      </c>
      <c r="B100" s="71">
        <v>10</v>
      </c>
      <c r="C100" s="72">
        <v>8</v>
      </c>
      <c r="D100" s="71">
        <v>51</v>
      </c>
      <c r="E100" s="72">
        <v>43</v>
      </c>
      <c r="F100" s="73"/>
      <c r="G100" s="71">
        <f>B100-C100</f>
        <v>2</v>
      </c>
      <c r="H100" s="72">
        <f>D100-E100</f>
        <v>8</v>
      </c>
      <c r="I100" s="37">
        <f>IF(C100=0, "-", IF(G100/C100&lt;10, G100/C100, "&gt;999%"))</f>
        <v>0.25</v>
      </c>
      <c r="J100" s="38">
        <f>IF(E100=0, "-", IF(H100/E100&lt;10, H100/E100, "&gt;999%"))</f>
        <v>0.18604651162790697</v>
      </c>
    </row>
    <row r="101" spans="1:10" x14ac:dyDescent="0.2">
      <c r="A101" s="177"/>
      <c r="B101" s="143"/>
      <c r="C101" s="144"/>
      <c r="D101" s="143"/>
      <c r="E101" s="144"/>
      <c r="F101" s="145"/>
      <c r="G101" s="143"/>
      <c r="H101" s="144"/>
      <c r="I101" s="151"/>
      <c r="J101" s="152"/>
    </row>
    <row r="102" spans="1:10" s="139" customFormat="1" x14ac:dyDescent="0.2">
      <c r="A102" s="159" t="s">
        <v>44</v>
      </c>
      <c r="B102" s="65"/>
      <c r="C102" s="66"/>
      <c r="D102" s="65"/>
      <c r="E102" s="66"/>
      <c r="F102" s="67"/>
      <c r="G102" s="65"/>
      <c r="H102" s="66"/>
      <c r="I102" s="20"/>
      <c r="J102" s="21"/>
    </row>
    <row r="103" spans="1:10" x14ac:dyDescent="0.2">
      <c r="A103" s="158" t="s">
        <v>495</v>
      </c>
      <c r="B103" s="65">
        <v>0</v>
      </c>
      <c r="C103" s="66">
        <v>1</v>
      </c>
      <c r="D103" s="65">
        <v>0</v>
      </c>
      <c r="E103" s="66">
        <v>9</v>
      </c>
      <c r="F103" s="67"/>
      <c r="G103" s="65">
        <f>B103-C103</f>
        <v>-1</v>
      </c>
      <c r="H103" s="66">
        <f>D103-E103</f>
        <v>-9</v>
      </c>
      <c r="I103" s="20">
        <f>IF(C103=0, "-", IF(G103/C103&lt;10, G103/C103, "&gt;999%"))</f>
        <v>-1</v>
      </c>
      <c r="J103" s="21">
        <f>IF(E103=0, "-", IF(H103/E103&lt;10, H103/E103, "&gt;999%"))</f>
        <v>-1</v>
      </c>
    </row>
    <row r="104" spans="1:10" x14ac:dyDescent="0.2">
      <c r="A104" s="158" t="s">
        <v>540</v>
      </c>
      <c r="B104" s="65">
        <v>16</v>
      </c>
      <c r="C104" s="66">
        <v>10</v>
      </c>
      <c r="D104" s="65">
        <v>96</v>
      </c>
      <c r="E104" s="66">
        <v>54</v>
      </c>
      <c r="F104" s="67"/>
      <c r="G104" s="65">
        <f>B104-C104</f>
        <v>6</v>
      </c>
      <c r="H104" s="66">
        <f>D104-E104</f>
        <v>42</v>
      </c>
      <c r="I104" s="20">
        <f>IF(C104=0, "-", IF(G104/C104&lt;10, G104/C104, "&gt;999%"))</f>
        <v>0.6</v>
      </c>
      <c r="J104" s="21">
        <f>IF(E104=0, "-", IF(H104/E104&lt;10, H104/E104, "&gt;999%"))</f>
        <v>0.77777777777777779</v>
      </c>
    </row>
    <row r="105" spans="1:10" s="160" customFormat="1" x14ac:dyDescent="0.2">
      <c r="A105" s="178" t="s">
        <v>648</v>
      </c>
      <c r="B105" s="71">
        <v>16</v>
      </c>
      <c r="C105" s="72">
        <v>11</v>
      </c>
      <c r="D105" s="71">
        <v>96</v>
      </c>
      <c r="E105" s="72">
        <v>63</v>
      </c>
      <c r="F105" s="73"/>
      <c r="G105" s="71">
        <f>B105-C105</f>
        <v>5</v>
      </c>
      <c r="H105" s="72">
        <f>D105-E105</f>
        <v>33</v>
      </c>
      <c r="I105" s="37">
        <f>IF(C105=0, "-", IF(G105/C105&lt;10, G105/C105, "&gt;999%"))</f>
        <v>0.45454545454545453</v>
      </c>
      <c r="J105" s="38">
        <f>IF(E105=0, "-", IF(H105/E105&lt;10, H105/E105, "&gt;999%"))</f>
        <v>0.52380952380952384</v>
      </c>
    </row>
    <row r="106" spans="1:10" x14ac:dyDescent="0.2">
      <c r="A106" s="177"/>
      <c r="B106" s="143"/>
      <c r="C106" s="144"/>
      <c r="D106" s="143"/>
      <c r="E106" s="144"/>
      <c r="F106" s="145"/>
      <c r="G106" s="143"/>
      <c r="H106" s="144"/>
      <c r="I106" s="151"/>
      <c r="J106" s="152"/>
    </row>
    <row r="107" spans="1:10" s="139" customFormat="1" x14ac:dyDescent="0.2">
      <c r="A107" s="159" t="s">
        <v>45</v>
      </c>
      <c r="B107" s="65"/>
      <c r="C107" s="66"/>
      <c r="D107" s="65"/>
      <c r="E107" s="66"/>
      <c r="F107" s="67"/>
      <c r="G107" s="65"/>
      <c r="H107" s="66"/>
      <c r="I107" s="20"/>
      <c r="J107" s="21"/>
    </row>
    <row r="108" spans="1:10" x14ac:dyDescent="0.2">
      <c r="A108" s="158" t="s">
        <v>348</v>
      </c>
      <c r="B108" s="65">
        <v>0</v>
      </c>
      <c r="C108" s="66">
        <v>0</v>
      </c>
      <c r="D108" s="65">
        <v>1</v>
      </c>
      <c r="E108" s="66">
        <v>5</v>
      </c>
      <c r="F108" s="67"/>
      <c r="G108" s="65">
        <f t="shared" ref="G108:G122" si="8">B108-C108</f>
        <v>0</v>
      </c>
      <c r="H108" s="66">
        <f t="shared" ref="H108:H122" si="9">D108-E108</f>
        <v>-4</v>
      </c>
      <c r="I108" s="20" t="str">
        <f t="shared" ref="I108:I122" si="10">IF(C108=0, "-", IF(G108/C108&lt;10, G108/C108, "&gt;999%"))</f>
        <v>-</v>
      </c>
      <c r="J108" s="21">
        <f t="shared" ref="J108:J122" si="11">IF(E108=0, "-", IF(H108/E108&lt;10, H108/E108, "&gt;999%"))</f>
        <v>-0.8</v>
      </c>
    </row>
    <row r="109" spans="1:10" x14ac:dyDescent="0.2">
      <c r="A109" s="158" t="s">
        <v>431</v>
      </c>
      <c r="B109" s="65">
        <v>0</v>
      </c>
      <c r="C109" s="66">
        <v>3</v>
      </c>
      <c r="D109" s="65">
        <v>1</v>
      </c>
      <c r="E109" s="66">
        <v>71</v>
      </c>
      <c r="F109" s="67"/>
      <c r="G109" s="65">
        <f t="shared" si="8"/>
        <v>-3</v>
      </c>
      <c r="H109" s="66">
        <f t="shared" si="9"/>
        <v>-70</v>
      </c>
      <c r="I109" s="20">
        <f t="shared" si="10"/>
        <v>-1</v>
      </c>
      <c r="J109" s="21">
        <f t="shared" si="11"/>
        <v>-0.9859154929577465</v>
      </c>
    </row>
    <row r="110" spans="1:10" x14ac:dyDescent="0.2">
      <c r="A110" s="158" t="s">
        <v>397</v>
      </c>
      <c r="B110" s="65">
        <v>1</v>
      </c>
      <c r="C110" s="66">
        <v>0</v>
      </c>
      <c r="D110" s="65">
        <v>138</v>
      </c>
      <c r="E110" s="66">
        <v>90</v>
      </c>
      <c r="F110" s="67"/>
      <c r="G110" s="65">
        <f t="shared" si="8"/>
        <v>1</v>
      </c>
      <c r="H110" s="66">
        <f t="shared" si="9"/>
        <v>48</v>
      </c>
      <c r="I110" s="20" t="str">
        <f t="shared" si="10"/>
        <v>-</v>
      </c>
      <c r="J110" s="21">
        <f t="shared" si="11"/>
        <v>0.53333333333333333</v>
      </c>
    </row>
    <row r="111" spans="1:10" x14ac:dyDescent="0.2">
      <c r="A111" s="158" t="s">
        <v>432</v>
      </c>
      <c r="B111" s="65">
        <v>157</v>
      </c>
      <c r="C111" s="66">
        <v>76</v>
      </c>
      <c r="D111" s="65">
        <v>854</v>
      </c>
      <c r="E111" s="66">
        <v>455</v>
      </c>
      <c r="F111" s="67"/>
      <c r="G111" s="65">
        <f t="shared" si="8"/>
        <v>81</v>
      </c>
      <c r="H111" s="66">
        <f t="shared" si="9"/>
        <v>399</v>
      </c>
      <c r="I111" s="20">
        <f t="shared" si="10"/>
        <v>1.0657894736842106</v>
      </c>
      <c r="J111" s="21">
        <f t="shared" si="11"/>
        <v>0.87692307692307692</v>
      </c>
    </row>
    <row r="112" spans="1:10" x14ac:dyDescent="0.2">
      <c r="A112" s="158" t="s">
        <v>199</v>
      </c>
      <c r="B112" s="65">
        <v>2</v>
      </c>
      <c r="C112" s="66">
        <v>1</v>
      </c>
      <c r="D112" s="65">
        <v>28</v>
      </c>
      <c r="E112" s="66">
        <v>11</v>
      </c>
      <c r="F112" s="67"/>
      <c r="G112" s="65">
        <f t="shared" si="8"/>
        <v>1</v>
      </c>
      <c r="H112" s="66">
        <f t="shared" si="9"/>
        <v>17</v>
      </c>
      <c r="I112" s="20">
        <f t="shared" si="10"/>
        <v>1</v>
      </c>
      <c r="J112" s="21">
        <f t="shared" si="11"/>
        <v>1.5454545454545454</v>
      </c>
    </row>
    <row r="113" spans="1:10" x14ac:dyDescent="0.2">
      <c r="A113" s="158" t="s">
        <v>217</v>
      </c>
      <c r="B113" s="65">
        <v>9</v>
      </c>
      <c r="C113" s="66">
        <v>17</v>
      </c>
      <c r="D113" s="65">
        <v>84</v>
      </c>
      <c r="E113" s="66">
        <v>157</v>
      </c>
      <c r="F113" s="67"/>
      <c r="G113" s="65">
        <f t="shared" si="8"/>
        <v>-8</v>
      </c>
      <c r="H113" s="66">
        <f t="shared" si="9"/>
        <v>-73</v>
      </c>
      <c r="I113" s="20">
        <f t="shared" si="10"/>
        <v>-0.47058823529411764</v>
      </c>
      <c r="J113" s="21">
        <f t="shared" si="11"/>
        <v>-0.46496815286624205</v>
      </c>
    </row>
    <row r="114" spans="1:10" x14ac:dyDescent="0.2">
      <c r="A114" s="158" t="s">
        <v>244</v>
      </c>
      <c r="B114" s="65">
        <v>0</v>
      </c>
      <c r="C114" s="66">
        <v>0</v>
      </c>
      <c r="D114" s="65">
        <v>2</v>
      </c>
      <c r="E114" s="66">
        <v>5</v>
      </c>
      <c r="F114" s="67"/>
      <c r="G114" s="65">
        <f t="shared" si="8"/>
        <v>0</v>
      </c>
      <c r="H114" s="66">
        <f t="shared" si="9"/>
        <v>-3</v>
      </c>
      <c r="I114" s="20" t="str">
        <f t="shared" si="10"/>
        <v>-</v>
      </c>
      <c r="J114" s="21">
        <f t="shared" si="11"/>
        <v>-0.6</v>
      </c>
    </row>
    <row r="115" spans="1:10" x14ac:dyDescent="0.2">
      <c r="A115" s="158" t="s">
        <v>310</v>
      </c>
      <c r="B115" s="65">
        <v>13</v>
      </c>
      <c r="C115" s="66">
        <v>16</v>
      </c>
      <c r="D115" s="65">
        <v>137</v>
      </c>
      <c r="E115" s="66">
        <v>144</v>
      </c>
      <c r="F115" s="67"/>
      <c r="G115" s="65">
        <f t="shared" si="8"/>
        <v>-3</v>
      </c>
      <c r="H115" s="66">
        <f t="shared" si="9"/>
        <v>-7</v>
      </c>
      <c r="I115" s="20">
        <f t="shared" si="10"/>
        <v>-0.1875</v>
      </c>
      <c r="J115" s="21">
        <f t="shared" si="11"/>
        <v>-4.8611111111111112E-2</v>
      </c>
    </row>
    <row r="116" spans="1:10" x14ac:dyDescent="0.2">
      <c r="A116" s="158" t="s">
        <v>349</v>
      </c>
      <c r="B116" s="65">
        <v>23</v>
      </c>
      <c r="C116" s="66">
        <v>17</v>
      </c>
      <c r="D116" s="65">
        <v>211</v>
      </c>
      <c r="E116" s="66">
        <v>17</v>
      </c>
      <c r="F116" s="67"/>
      <c r="G116" s="65">
        <f t="shared" si="8"/>
        <v>6</v>
      </c>
      <c r="H116" s="66">
        <f t="shared" si="9"/>
        <v>194</v>
      </c>
      <c r="I116" s="20">
        <f t="shared" si="10"/>
        <v>0.35294117647058826</v>
      </c>
      <c r="J116" s="21" t="str">
        <f t="shared" si="11"/>
        <v>&gt;999%</v>
      </c>
    </row>
    <row r="117" spans="1:10" x14ac:dyDescent="0.2">
      <c r="A117" s="158" t="s">
        <v>510</v>
      </c>
      <c r="B117" s="65">
        <v>40</v>
      </c>
      <c r="C117" s="66">
        <v>41</v>
      </c>
      <c r="D117" s="65">
        <v>299</v>
      </c>
      <c r="E117" s="66">
        <v>212</v>
      </c>
      <c r="F117" s="67"/>
      <c r="G117" s="65">
        <f t="shared" si="8"/>
        <v>-1</v>
      </c>
      <c r="H117" s="66">
        <f t="shared" si="9"/>
        <v>87</v>
      </c>
      <c r="I117" s="20">
        <f t="shared" si="10"/>
        <v>-2.4390243902439025E-2</v>
      </c>
      <c r="J117" s="21">
        <f t="shared" si="11"/>
        <v>0.41037735849056606</v>
      </c>
    </row>
    <row r="118" spans="1:10" x14ac:dyDescent="0.2">
      <c r="A118" s="158" t="s">
        <v>522</v>
      </c>
      <c r="B118" s="65">
        <v>480</v>
      </c>
      <c r="C118" s="66">
        <v>389</v>
      </c>
      <c r="D118" s="65">
        <v>3681</v>
      </c>
      <c r="E118" s="66">
        <v>2599</v>
      </c>
      <c r="F118" s="67"/>
      <c r="G118" s="65">
        <f t="shared" si="8"/>
        <v>91</v>
      </c>
      <c r="H118" s="66">
        <f t="shared" si="9"/>
        <v>1082</v>
      </c>
      <c r="I118" s="20">
        <f t="shared" si="10"/>
        <v>0.23393316195372751</v>
      </c>
      <c r="J118" s="21">
        <f t="shared" si="11"/>
        <v>0.41631396691035011</v>
      </c>
    </row>
    <row r="119" spans="1:10" x14ac:dyDescent="0.2">
      <c r="A119" s="158" t="s">
        <v>487</v>
      </c>
      <c r="B119" s="65">
        <v>1</v>
      </c>
      <c r="C119" s="66">
        <v>0</v>
      </c>
      <c r="D119" s="65">
        <v>1</v>
      </c>
      <c r="E119" s="66">
        <v>0</v>
      </c>
      <c r="F119" s="67"/>
      <c r="G119" s="65">
        <f t="shared" si="8"/>
        <v>1</v>
      </c>
      <c r="H119" s="66">
        <f t="shared" si="9"/>
        <v>1</v>
      </c>
      <c r="I119" s="20" t="str">
        <f t="shared" si="10"/>
        <v>-</v>
      </c>
      <c r="J119" s="21" t="str">
        <f t="shared" si="11"/>
        <v>-</v>
      </c>
    </row>
    <row r="120" spans="1:10" x14ac:dyDescent="0.2">
      <c r="A120" s="158" t="s">
        <v>499</v>
      </c>
      <c r="B120" s="65">
        <v>9</v>
      </c>
      <c r="C120" s="66">
        <v>4</v>
      </c>
      <c r="D120" s="65">
        <v>211</v>
      </c>
      <c r="E120" s="66">
        <v>144</v>
      </c>
      <c r="F120" s="67"/>
      <c r="G120" s="65">
        <f t="shared" si="8"/>
        <v>5</v>
      </c>
      <c r="H120" s="66">
        <f t="shared" si="9"/>
        <v>67</v>
      </c>
      <c r="I120" s="20">
        <f t="shared" si="10"/>
        <v>1.25</v>
      </c>
      <c r="J120" s="21">
        <f t="shared" si="11"/>
        <v>0.46527777777777779</v>
      </c>
    </row>
    <row r="121" spans="1:10" x14ac:dyDescent="0.2">
      <c r="A121" s="158" t="s">
        <v>541</v>
      </c>
      <c r="B121" s="65">
        <v>3</v>
      </c>
      <c r="C121" s="66">
        <v>7</v>
      </c>
      <c r="D121" s="65">
        <v>75</v>
      </c>
      <c r="E121" s="66">
        <v>66</v>
      </c>
      <c r="F121" s="67"/>
      <c r="G121" s="65">
        <f t="shared" si="8"/>
        <v>-4</v>
      </c>
      <c r="H121" s="66">
        <f t="shared" si="9"/>
        <v>9</v>
      </c>
      <c r="I121" s="20">
        <f t="shared" si="10"/>
        <v>-0.5714285714285714</v>
      </c>
      <c r="J121" s="21">
        <f t="shared" si="11"/>
        <v>0.13636363636363635</v>
      </c>
    </row>
    <row r="122" spans="1:10" s="160" customFormat="1" x14ac:dyDescent="0.2">
      <c r="A122" s="178" t="s">
        <v>649</v>
      </c>
      <c r="B122" s="71">
        <v>738</v>
      </c>
      <c r="C122" s="72">
        <v>571</v>
      </c>
      <c r="D122" s="71">
        <v>5723</v>
      </c>
      <c r="E122" s="72">
        <v>3976</v>
      </c>
      <c r="F122" s="73"/>
      <c r="G122" s="71">
        <f t="shared" si="8"/>
        <v>167</v>
      </c>
      <c r="H122" s="72">
        <f t="shared" si="9"/>
        <v>1747</v>
      </c>
      <c r="I122" s="37">
        <f t="shared" si="10"/>
        <v>0.29246935201401053</v>
      </c>
      <c r="J122" s="38">
        <f t="shared" si="11"/>
        <v>0.43938631790744465</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566</v>
      </c>
      <c r="B125" s="65">
        <v>12</v>
      </c>
      <c r="C125" s="66">
        <v>4</v>
      </c>
      <c r="D125" s="65">
        <v>44</v>
      </c>
      <c r="E125" s="66">
        <v>12</v>
      </c>
      <c r="F125" s="67"/>
      <c r="G125" s="65">
        <f>B125-C125</f>
        <v>8</v>
      </c>
      <c r="H125" s="66">
        <f>D125-E125</f>
        <v>32</v>
      </c>
      <c r="I125" s="20">
        <f>IF(C125=0, "-", IF(G125/C125&lt;10, G125/C125, "&gt;999%"))</f>
        <v>2</v>
      </c>
      <c r="J125" s="21">
        <f>IF(E125=0, "-", IF(H125/E125&lt;10, H125/E125, "&gt;999%"))</f>
        <v>2.6666666666666665</v>
      </c>
    </row>
    <row r="126" spans="1:10" s="160" customFormat="1" x14ac:dyDescent="0.2">
      <c r="A126" s="178" t="s">
        <v>650</v>
      </c>
      <c r="B126" s="71">
        <v>12</v>
      </c>
      <c r="C126" s="72">
        <v>4</v>
      </c>
      <c r="D126" s="71">
        <v>44</v>
      </c>
      <c r="E126" s="72">
        <v>12</v>
      </c>
      <c r="F126" s="73"/>
      <c r="G126" s="71">
        <f>B126-C126</f>
        <v>8</v>
      </c>
      <c r="H126" s="72">
        <f>D126-E126</f>
        <v>32</v>
      </c>
      <c r="I126" s="37">
        <f>IF(C126=0, "-", IF(G126/C126&lt;10, G126/C126, "&gt;999%"))</f>
        <v>2</v>
      </c>
      <c r="J126" s="38">
        <f>IF(E126=0, "-", IF(H126/E126&lt;10, H126/E126, "&gt;999%"))</f>
        <v>2.6666666666666665</v>
      </c>
    </row>
    <row r="127" spans="1:10" x14ac:dyDescent="0.2">
      <c r="A127" s="177"/>
      <c r="B127" s="143"/>
      <c r="C127" s="144"/>
      <c r="D127" s="143"/>
      <c r="E127" s="144"/>
      <c r="F127" s="145"/>
      <c r="G127" s="143"/>
      <c r="H127" s="144"/>
      <c r="I127" s="151"/>
      <c r="J127" s="152"/>
    </row>
    <row r="128" spans="1:10" s="139" customFormat="1" x14ac:dyDescent="0.2">
      <c r="A128" s="159" t="s">
        <v>47</v>
      </c>
      <c r="B128" s="65"/>
      <c r="C128" s="66"/>
      <c r="D128" s="65"/>
      <c r="E128" s="66"/>
      <c r="F128" s="67"/>
      <c r="G128" s="65"/>
      <c r="H128" s="66"/>
      <c r="I128" s="20"/>
      <c r="J128" s="21"/>
    </row>
    <row r="129" spans="1:10" x14ac:dyDescent="0.2">
      <c r="A129" s="158" t="s">
        <v>542</v>
      </c>
      <c r="B129" s="65">
        <v>31</v>
      </c>
      <c r="C129" s="66">
        <v>29</v>
      </c>
      <c r="D129" s="65">
        <v>264</v>
      </c>
      <c r="E129" s="66">
        <v>242</v>
      </c>
      <c r="F129" s="67"/>
      <c r="G129" s="65">
        <f>B129-C129</f>
        <v>2</v>
      </c>
      <c r="H129" s="66">
        <f>D129-E129</f>
        <v>22</v>
      </c>
      <c r="I129" s="20">
        <f>IF(C129=0, "-", IF(G129/C129&lt;10, G129/C129, "&gt;999%"))</f>
        <v>6.8965517241379309E-2</v>
      </c>
      <c r="J129" s="21">
        <f>IF(E129=0, "-", IF(H129/E129&lt;10, H129/E129, "&gt;999%"))</f>
        <v>9.0909090909090912E-2</v>
      </c>
    </row>
    <row r="130" spans="1:10" x14ac:dyDescent="0.2">
      <c r="A130" s="158" t="s">
        <v>554</v>
      </c>
      <c r="B130" s="65">
        <v>10</v>
      </c>
      <c r="C130" s="66">
        <v>7</v>
      </c>
      <c r="D130" s="65">
        <v>70</v>
      </c>
      <c r="E130" s="66">
        <v>62</v>
      </c>
      <c r="F130" s="67"/>
      <c r="G130" s="65">
        <f>B130-C130</f>
        <v>3</v>
      </c>
      <c r="H130" s="66">
        <f>D130-E130</f>
        <v>8</v>
      </c>
      <c r="I130" s="20">
        <f>IF(C130=0, "-", IF(G130/C130&lt;10, G130/C130, "&gt;999%"))</f>
        <v>0.42857142857142855</v>
      </c>
      <c r="J130" s="21">
        <f>IF(E130=0, "-", IF(H130/E130&lt;10, H130/E130, "&gt;999%"))</f>
        <v>0.12903225806451613</v>
      </c>
    </row>
    <row r="131" spans="1:10" x14ac:dyDescent="0.2">
      <c r="A131" s="158" t="s">
        <v>567</v>
      </c>
      <c r="B131" s="65">
        <v>9</v>
      </c>
      <c r="C131" s="66">
        <v>3</v>
      </c>
      <c r="D131" s="65">
        <v>46</v>
      </c>
      <c r="E131" s="66">
        <v>32</v>
      </c>
      <c r="F131" s="67"/>
      <c r="G131" s="65">
        <f>B131-C131</f>
        <v>6</v>
      </c>
      <c r="H131" s="66">
        <f>D131-E131</f>
        <v>14</v>
      </c>
      <c r="I131" s="20">
        <f>IF(C131=0, "-", IF(G131/C131&lt;10, G131/C131, "&gt;999%"))</f>
        <v>2</v>
      </c>
      <c r="J131" s="21">
        <f>IF(E131=0, "-", IF(H131/E131&lt;10, H131/E131, "&gt;999%"))</f>
        <v>0.4375</v>
      </c>
    </row>
    <row r="132" spans="1:10" s="160" customFormat="1" x14ac:dyDescent="0.2">
      <c r="A132" s="178" t="s">
        <v>651</v>
      </c>
      <c r="B132" s="71">
        <v>50</v>
      </c>
      <c r="C132" s="72">
        <v>39</v>
      </c>
      <c r="D132" s="71">
        <v>380</v>
      </c>
      <c r="E132" s="72">
        <v>336</v>
      </c>
      <c r="F132" s="73"/>
      <c r="G132" s="71">
        <f>B132-C132</f>
        <v>11</v>
      </c>
      <c r="H132" s="72">
        <f>D132-E132</f>
        <v>44</v>
      </c>
      <c r="I132" s="37">
        <f>IF(C132=0, "-", IF(G132/C132&lt;10, G132/C132, "&gt;999%"))</f>
        <v>0.28205128205128205</v>
      </c>
      <c r="J132" s="38">
        <f>IF(E132=0, "-", IF(H132/E132&lt;10, H132/E132, "&gt;999%"))</f>
        <v>0.13095238095238096</v>
      </c>
    </row>
    <row r="133" spans="1:10" x14ac:dyDescent="0.2">
      <c r="A133" s="177"/>
      <c r="B133" s="143"/>
      <c r="C133" s="144"/>
      <c r="D133" s="143"/>
      <c r="E133" s="144"/>
      <c r="F133" s="145"/>
      <c r="G133" s="143"/>
      <c r="H133" s="144"/>
      <c r="I133" s="151"/>
      <c r="J133" s="152"/>
    </row>
    <row r="134" spans="1:10" s="139" customFormat="1" x14ac:dyDescent="0.2">
      <c r="A134" s="159" t="s">
        <v>48</v>
      </c>
      <c r="B134" s="65"/>
      <c r="C134" s="66"/>
      <c r="D134" s="65"/>
      <c r="E134" s="66"/>
      <c r="F134" s="67"/>
      <c r="G134" s="65"/>
      <c r="H134" s="66"/>
      <c r="I134" s="20"/>
      <c r="J134" s="21"/>
    </row>
    <row r="135" spans="1:10" x14ac:dyDescent="0.2">
      <c r="A135" s="158" t="s">
        <v>259</v>
      </c>
      <c r="B135" s="65">
        <v>0</v>
      </c>
      <c r="C135" s="66">
        <v>2</v>
      </c>
      <c r="D135" s="65">
        <v>1</v>
      </c>
      <c r="E135" s="66">
        <v>2</v>
      </c>
      <c r="F135" s="67"/>
      <c r="G135" s="65">
        <f>B135-C135</f>
        <v>-2</v>
      </c>
      <c r="H135" s="66">
        <f>D135-E135</f>
        <v>-1</v>
      </c>
      <c r="I135" s="20">
        <f>IF(C135=0, "-", IF(G135/C135&lt;10, G135/C135, "&gt;999%"))</f>
        <v>-1</v>
      </c>
      <c r="J135" s="21">
        <f>IF(E135=0, "-", IF(H135/E135&lt;10, H135/E135, "&gt;999%"))</f>
        <v>-0.5</v>
      </c>
    </row>
    <row r="136" spans="1:10" x14ac:dyDescent="0.2">
      <c r="A136" s="158" t="s">
        <v>275</v>
      </c>
      <c r="B136" s="65">
        <v>1</v>
      </c>
      <c r="C136" s="66">
        <v>2</v>
      </c>
      <c r="D136" s="65">
        <v>3</v>
      </c>
      <c r="E136" s="66">
        <v>2</v>
      </c>
      <c r="F136" s="67"/>
      <c r="G136" s="65">
        <f>B136-C136</f>
        <v>-1</v>
      </c>
      <c r="H136" s="66">
        <f>D136-E136</f>
        <v>1</v>
      </c>
      <c r="I136" s="20">
        <f>IF(C136=0, "-", IF(G136/C136&lt;10, G136/C136, "&gt;999%"))</f>
        <v>-0.5</v>
      </c>
      <c r="J136" s="21">
        <f>IF(E136=0, "-", IF(H136/E136&lt;10, H136/E136, "&gt;999%"))</f>
        <v>0.5</v>
      </c>
    </row>
    <row r="137" spans="1:10" x14ac:dyDescent="0.2">
      <c r="A137" s="158" t="s">
        <v>421</v>
      </c>
      <c r="B137" s="65">
        <v>1</v>
      </c>
      <c r="C137" s="66">
        <v>0</v>
      </c>
      <c r="D137" s="65">
        <v>7</v>
      </c>
      <c r="E137" s="66">
        <v>0</v>
      </c>
      <c r="F137" s="67"/>
      <c r="G137" s="65">
        <f>B137-C137</f>
        <v>1</v>
      </c>
      <c r="H137" s="66">
        <f>D137-E137</f>
        <v>7</v>
      </c>
      <c r="I137" s="20" t="str">
        <f>IF(C137=0, "-", IF(G137/C137&lt;10, G137/C137, "&gt;999%"))</f>
        <v>-</v>
      </c>
      <c r="J137" s="21" t="str">
        <f>IF(E137=0, "-", IF(H137/E137&lt;10, H137/E137, "&gt;999%"))</f>
        <v>-</v>
      </c>
    </row>
    <row r="138" spans="1:10" x14ac:dyDescent="0.2">
      <c r="A138" s="158" t="s">
        <v>460</v>
      </c>
      <c r="B138" s="65">
        <v>1</v>
      </c>
      <c r="C138" s="66">
        <v>0</v>
      </c>
      <c r="D138" s="65">
        <v>17</v>
      </c>
      <c r="E138" s="66">
        <v>0</v>
      </c>
      <c r="F138" s="67"/>
      <c r="G138" s="65">
        <f>B138-C138</f>
        <v>1</v>
      </c>
      <c r="H138" s="66">
        <f>D138-E138</f>
        <v>17</v>
      </c>
      <c r="I138" s="20" t="str">
        <f>IF(C138=0, "-", IF(G138/C138&lt;10, G138/C138, "&gt;999%"))</f>
        <v>-</v>
      </c>
      <c r="J138" s="21" t="str">
        <f>IF(E138=0, "-", IF(H138/E138&lt;10, H138/E138, "&gt;999%"))</f>
        <v>-</v>
      </c>
    </row>
    <row r="139" spans="1:10" s="160" customFormat="1" x14ac:dyDescent="0.2">
      <c r="A139" s="178" t="s">
        <v>652</v>
      </c>
      <c r="B139" s="71">
        <v>3</v>
      </c>
      <c r="C139" s="72">
        <v>4</v>
      </c>
      <c r="D139" s="71">
        <v>28</v>
      </c>
      <c r="E139" s="72">
        <v>4</v>
      </c>
      <c r="F139" s="73"/>
      <c r="G139" s="71">
        <f>B139-C139</f>
        <v>-1</v>
      </c>
      <c r="H139" s="72">
        <f>D139-E139</f>
        <v>24</v>
      </c>
      <c r="I139" s="37">
        <f>IF(C139=0, "-", IF(G139/C139&lt;10, G139/C139, "&gt;999%"))</f>
        <v>-0.25</v>
      </c>
      <c r="J139" s="38">
        <f>IF(E139=0, "-", IF(H139/E139&lt;10, H139/E139, "&gt;999%"))</f>
        <v>6</v>
      </c>
    </row>
    <row r="140" spans="1:10" x14ac:dyDescent="0.2">
      <c r="A140" s="177"/>
      <c r="B140" s="143"/>
      <c r="C140" s="144"/>
      <c r="D140" s="143"/>
      <c r="E140" s="144"/>
      <c r="F140" s="145"/>
      <c r="G140" s="143"/>
      <c r="H140" s="144"/>
      <c r="I140" s="151"/>
      <c r="J140" s="152"/>
    </row>
    <row r="141" spans="1:10" s="139" customFormat="1" x14ac:dyDescent="0.2">
      <c r="A141" s="159" t="s">
        <v>49</v>
      </c>
      <c r="B141" s="65"/>
      <c r="C141" s="66"/>
      <c r="D141" s="65"/>
      <c r="E141" s="66"/>
      <c r="F141" s="67"/>
      <c r="G141" s="65"/>
      <c r="H141" s="66"/>
      <c r="I141" s="20"/>
      <c r="J141" s="21"/>
    </row>
    <row r="142" spans="1:10" x14ac:dyDescent="0.2">
      <c r="A142" s="158" t="s">
        <v>362</v>
      </c>
      <c r="B142" s="65">
        <v>0</v>
      </c>
      <c r="C142" s="66">
        <v>26</v>
      </c>
      <c r="D142" s="65">
        <v>133</v>
      </c>
      <c r="E142" s="66">
        <v>76</v>
      </c>
      <c r="F142" s="67"/>
      <c r="G142" s="65">
        <f t="shared" ref="G142:G150" si="12">B142-C142</f>
        <v>-26</v>
      </c>
      <c r="H142" s="66">
        <f t="shared" ref="H142:H150" si="13">D142-E142</f>
        <v>57</v>
      </c>
      <c r="I142" s="20">
        <f t="shared" ref="I142:I150" si="14">IF(C142=0, "-", IF(G142/C142&lt;10, G142/C142, "&gt;999%"))</f>
        <v>-1</v>
      </c>
      <c r="J142" s="21">
        <f t="shared" ref="J142:J150" si="15">IF(E142=0, "-", IF(H142/E142&lt;10, H142/E142, "&gt;999%"))</f>
        <v>0.75</v>
      </c>
    </row>
    <row r="143" spans="1:10" x14ac:dyDescent="0.2">
      <c r="A143" s="158" t="s">
        <v>398</v>
      </c>
      <c r="B143" s="65">
        <v>36</v>
      </c>
      <c r="C143" s="66">
        <v>12</v>
      </c>
      <c r="D143" s="65">
        <v>212</v>
      </c>
      <c r="E143" s="66">
        <v>34</v>
      </c>
      <c r="F143" s="67"/>
      <c r="G143" s="65">
        <f t="shared" si="12"/>
        <v>24</v>
      </c>
      <c r="H143" s="66">
        <f t="shared" si="13"/>
        <v>178</v>
      </c>
      <c r="I143" s="20">
        <f t="shared" si="14"/>
        <v>2</v>
      </c>
      <c r="J143" s="21">
        <f t="shared" si="15"/>
        <v>5.2352941176470589</v>
      </c>
    </row>
    <row r="144" spans="1:10" x14ac:dyDescent="0.2">
      <c r="A144" s="158" t="s">
        <v>433</v>
      </c>
      <c r="B144" s="65">
        <v>4</v>
      </c>
      <c r="C144" s="66">
        <v>4</v>
      </c>
      <c r="D144" s="65">
        <v>49</v>
      </c>
      <c r="E144" s="66">
        <v>29</v>
      </c>
      <c r="F144" s="67"/>
      <c r="G144" s="65">
        <f t="shared" si="12"/>
        <v>0</v>
      </c>
      <c r="H144" s="66">
        <f t="shared" si="13"/>
        <v>20</v>
      </c>
      <c r="I144" s="20">
        <f t="shared" si="14"/>
        <v>0</v>
      </c>
      <c r="J144" s="21">
        <f t="shared" si="15"/>
        <v>0.68965517241379315</v>
      </c>
    </row>
    <row r="145" spans="1:10" x14ac:dyDescent="0.2">
      <c r="A145" s="158" t="s">
        <v>363</v>
      </c>
      <c r="B145" s="65">
        <v>73</v>
      </c>
      <c r="C145" s="66">
        <v>0</v>
      </c>
      <c r="D145" s="65">
        <v>245</v>
      </c>
      <c r="E145" s="66">
        <v>0</v>
      </c>
      <c r="F145" s="67"/>
      <c r="G145" s="65">
        <f t="shared" si="12"/>
        <v>73</v>
      </c>
      <c r="H145" s="66">
        <f t="shared" si="13"/>
        <v>245</v>
      </c>
      <c r="I145" s="20" t="str">
        <f t="shared" si="14"/>
        <v>-</v>
      </c>
      <c r="J145" s="21" t="str">
        <f t="shared" si="15"/>
        <v>-</v>
      </c>
    </row>
    <row r="146" spans="1:10" x14ac:dyDescent="0.2">
      <c r="A146" s="158" t="s">
        <v>511</v>
      </c>
      <c r="B146" s="65">
        <v>15</v>
      </c>
      <c r="C146" s="66">
        <v>18</v>
      </c>
      <c r="D146" s="65">
        <v>74</v>
      </c>
      <c r="E146" s="66">
        <v>49</v>
      </c>
      <c r="F146" s="67"/>
      <c r="G146" s="65">
        <f t="shared" si="12"/>
        <v>-3</v>
      </c>
      <c r="H146" s="66">
        <f t="shared" si="13"/>
        <v>25</v>
      </c>
      <c r="I146" s="20">
        <f t="shared" si="14"/>
        <v>-0.16666666666666666</v>
      </c>
      <c r="J146" s="21">
        <f t="shared" si="15"/>
        <v>0.51020408163265307</v>
      </c>
    </row>
    <row r="147" spans="1:10" x14ac:dyDescent="0.2">
      <c r="A147" s="158" t="s">
        <v>523</v>
      </c>
      <c r="B147" s="65">
        <v>8</v>
      </c>
      <c r="C147" s="66">
        <v>6</v>
      </c>
      <c r="D147" s="65">
        <v>49</v>
      </c>
      <c r="E147" s="66">
        <v>33</v>
      </c>
      <c r="F147" s="67"/>
      <c r="G147" s="65">
        <f t="shared" si="12"/>
        <v>2</v>
      </c>
      <c r="H147" s="66">
        <f t="shared" si="13"/>
        <v>16</v>
      </c>
      <c r="I147" s="20">
        <f t="shared" si="14"/>
        <v>0.33333333333333331</v>
      </c>
      <c r="J147" s="21">
        <f t="shared" si="15"/>
        <v>0.48484848484848486</v>
      </c>
    </row>
    <row r="148" spans="1:10" x14ac:dyDescent="0.2">
      <c r="A148" s="158" t="s">
        <v>512</v>
      </c>
      <c r="B148" s="65">
        <v>4</v>
      </c>
      <c r="C148" s="66">
        <v>0</v>
      </c>
      <c r="D148" s="65">
        <v>5</v>
      </c>
      <c r="E148" s="66">
        <v>0</v>
      </c>
      <c r="F148" s="67"/>
      <c r="G148" s="65">
        <f t="shared" si="12"/>
        <v>4</v>
      </c>
      <c r="H148" s="66">
        <f t="shared" si="13"/>
        <v>5</v>
      </c>
      <c r="I148" s="20" t="str">
        <f t="shared" si="14"/>
        <v>-</v>
      </c>
      <c r="J148" s="21" t="str">
        <f t="shared" si="15"/>
        <v>-</v>
      </c>
    </row>
    <row r="149" spans="1:10" x14ac:dyDescent="0.2">
      <c r="A149" s="158" t="s">
        <v>524</v>
      </c>
      <c r="B149" s="65">
        <v>26</v>
      </c>
      <c r="C149" s="66">
        <v>0</v>
      </c>
      <c r="D149" s="65">
        <v>341</v>
      </c>
      <c r="E149" s="66">
        <v>0</v>
      </c>
      <c r="F149" s="67"/>
      <c r="G149" s="65">
        <f t="shared" si="12"/>
        <v>26</v>
      </c>
      <c r="H149" s="66">
        <f t="shared" si="13"/>
        <v>341</v>
      </c>
      <c r="I149" s="20" t="str">
        <f t="shared" si="14"/>
        <v>-</v>
      </c>
      <c r="J149" s="21" t="str">
        <f t="shared" si="15"/>
        <v>-</v>
      </c>
    </row>
    <row r="150" spans="1:10" s="160" customFormat="1" x14ac:dyDescent="0.2">
      <c r="A150" s="178" t="s">
        <v>653</v>
      </c>
      <c r="B150" s="71">
        <v>166</v>
      </c>
      <c r="C150" s="72">
        <v>66</v>
      </c>
      <c r="D150" s="71">
        <v>1108</v>
      </c>
      <c r="E150" s="72">
        <v>221</v>
      </c>
      <c r="F150" s="73"/>
      <c r="G150" s="71">
        <f t="shared" si="12"/>
        <v>100</v>
      </c>
      <c r="H150" s="72">
        <f t="shared" si="13"/>
        <v>887</v>
      </c>
      <c r="I150" s="37">
        <f t="shared" si="14"/>
        <v>1.5151515151515151</v>
      </c>
      <c r="J150" s="38">
        <f t="shared" si="15"/>
        <v>4.0135746606334841</v>
      </c>
    </row>
    <row r="151" spans="1:10" x14ac:dyDescent="0.2">
      <c r="A151" s="177"/>
      <c r="B151" s="143"/>
      <c r="C151" s="144"/>
      <c r="D151" s="143"/>
      <c r="E151" s="144"/>
      <c r="F151" s="145"/>
      <c r="G151" s="143"/>
      <c r="H151" s="144"/>
      <c r="I151" s="151"/>
      <c r="J151" s="152"/>
    </row>
    <row r="152" spans="1:10" s="139" customFormat="1" x14ac:dyDescent="0.2">
      <c r="A152" s="159" t="s">
        <v>50</v>
      </c>
      <c r="B152" s="65"/>
      <c r="C152" s="66"/>
      <c r="D152" s="65"/>
      <c r="E152" s="66"/>
      <c r="F152" s="67"/>
      <c r="G152" s="65"/>
      <c r="H152" s="66"/>
      <c r="I152" s="20"/>
      <c r="J152" s="21"/>
    </row>
    <row r="153" spans="1:10" x14ac:dyDescent="0.2">
      <c r="A153" s="158" t="s">
        <v>568</v>
      </c>
      <c r="B153" s="65">
        <v>18</v>
      </c>
      <c r="C153" s="66">
        <v>8</v>
      </c>
      <c r="D153" s="65">
        <v>93</v>
      </c>
      <c r="E153" s="66">
        <v>93</v>
      </c>
      <c r="F153" s="67"/>
      <c r="G153" s="65">
        <f>B153-C153</f>
        <v>10</v>
      </c>
      <c r="H153" s="66">
        <f>D153-E153</f>
        <v>0</v>
      </c>
      <c r="I153" s="20">
        <f>IF(C153=0, "-", IF(G153/C153&lt;10, G153/C153, "&gt;999%"))</f>
        <v>1.25</v>
      </c>
      <c r="J153" s="21">
        <f>IF(E153=0, "-", IF(H153/E153&lt;10, H153/E153, "&gt;999%"))</f>
        <v>0</v>
      </c>
    </row>
    <row r="154" spans="1:10" x14ac:dyDescent="0.2">
      <c r="A154" s="158" t="s">
        <v>543</v>
      </c>
      <c r="B154" s="65">
        <v>22</v>
      </c>
      <c r="C154" s="66">
        <v>37</v>
      </c>
      <c r="D154" s="65">
        <v>240</v>
      </c>
      <c r="E154" s="66">
        <v>227</v>
      </c>
      <c r="F154" s="67"/>
      <c r="G154" s="65">
        <f>B154-C154</f>
        <v>-15</v>
      </c>
      <c r="H154" s="66">
        <f>D154-E154</f>
        <v>13</v>
      </c>
      <c r="I154" s="20">
        <f>IF(C154=0, "-", IF(G154/C154&lt;10, G154/C154, "&gt;999%"))</f>
        <v>-0.40540540540540543</v>
      </c>
      <c r="J154" s="21">
        <f>IF(E154=0, "-", IF(H154/E154&lt;10, H154/E154, "&gt;999%"))</f>
        <v>5.7268722466960353E-2</v>
      </c>
    </row>
    <row r="155" spans="1:10" x14ac:dyDescent="0.2">
      <c r="A155" s="158" t="s">
        <v>555</v>
      </c>
      <c r="B155" s="65">
        <v>11</v>
      </c>
      <c r="C155" s="66">
        <v>27</v>
      </c>
      <c r="D155" s="65">
        <v>126</v>
      </c>
      <c r="E155" s="66">
        <v>151</v>
      </c>
      <c r="F155" s="67"/>
      <c r="G155" s="65">
        <f>B155-C155</f>
        <v>-16</v>
      </c>
      <c r="H155" s="66">
        <f>D155-E155</f>
        <v>-25</v>
      </c>
      <c r="I155" s="20">
        <f>IF(C155=0, "-", IF(G155/C155&lt;10, G155/C155, "&gt;999%"))</f>
        <v>-0.59259259259259256</v>
      </c>
      <c r="J155" s="21">
        <f>IF(E155=0, "-", IF(H155/E155&lt;10, H155/E155, "&gt;999%"))</f>
        <v>-0.16556291390728478</v>
      </c>
    </row>
    <row r="156" spans="1:10" s="160" customFormat="1" x14ac:dyDescent="0.2">
      <c r="A156" s="178" t="s">
        <v>654</v>
      </c>
      <c r="B156" s="71">
        <v>51</v>
      </c>
      <c r="C156" s="72">
        <v>72</v>
      </c>
      <c r="D156" s="71">
        <v>459</v>
      </c>
      <c r="E156" s="72">
        <v>471</v>
      </c>
      <c r="F156" s="73"/>
      <c r="G156" s="71">
        <f>B156-C156</f>
        <v>-21</v>
      </c>
      <c r="H156" s="72">
        <f>D156-E156</f>
        <v>-12</v>
      </c>
      <c r="I156" s="37">
        <f>IF(C156=0, "-", IF(G156/C156&lt;10, G156/C156, "&gt;999%"))</f>
        <v>-0.29166666666666669</v>
      </c>
      <c r="J156" s="38">
        <f>IF(E156=0, "-", IF(H156/E156&lt;10, H156/E156, "&gt;999%"))</f>
        <v>-2.5477707006369428E-2</v>
      </c>
    </row>
    <row r="157" spans="1:10" x14ac:dyDescent="0.2">
      <c r="A157" s="177"/>
      <c r="B157" s="143"/>
      <c r="C157" s="144"/>
      <c r="D157" s="143"/>
      <c r="E157" s="144"/>
      <c r="F157" s="145"/>
      <c r="G157" s="143"/>
      <c r="H157" s="144"/>
      <c r="I157" s="151"/>
      <c r="J157" s="152"/>
    </row>
    <row r="158" spans="1:10" s="139" customFormat="1" x14ac:dyDescent="0.2">
      <c r="A158" s="159" t="s">
        <v>51</v>
      </c>
      <c r="B158" s="65"/>
      <c r="C158" s="66"/>
      <c r="D158" s="65"/>
      <c r="E158" s="66"/>
      <c r="F158" s="67"/>
      <c r="G158" s="65"/>
      <c r="H158" s="66"/>
      <c r="I158" s="20"/>
      <c r="J158" s="21"/>
    </row>
    <row r="159" spans="1:10" x14ac:dyDescent="0.2">
      <c r="A159" s="158" t="s">
        <v>434</v>
      </c>
      <c r="B159" s="65">
        <v>0</v>
      </c>
      <c r="C159" s="66">
        <v>4</v>
      </c>
      <c r="D159" s="65">
        <v>0</v>
      </c>
      <c r="E159" s="66">
        <v>101</v>
      </c>
      <c r="F159" s="67"/>
      <c r="G159" s="65">
        <f t="shared" ref="G159:G167" si="16">B159-C159</f>
        <v>-4</v>
      </c>
      <c r="H159" s="66">
        <f t="shared" ref="H159:H167" si="17">D159-E159</f>
        <v>-101</v>
      </c>
      <c r="I159" s="20">
        <f t="shared" ref="I159:I167" si="18">IF(C159=0, "-", IF(G159/C159&lt;10, G159/C159, "&gt;999%"))</f>
        <v>-1</v>
      </c>
      <c r="J159" s="21">
        <f t="shared" ref="J159:J167" si="19">IF(E159=0, "-", IF(H159/E159&lt;10, H159/E159, "&gt;999%"))</f>
        <v>-1</v>
      </c>
    </row>
    <row r="160" spans="1:10" x14ac:dyDescent="0.2">
      <c r="A160" s="158" t="s">
        <v>218</v>
      </c>
      <c r="B160" s="65">
        <v>0</v>
      </c>
      <c r="C160" s="66">
        <v>1</v>
      </c>
      <c r="D160" s="65">
        <v>0</v>
      </c>
      <c r="E160" s="66">
        <v>78</v>
      </c>
      <c r="F160" s="67"/>
      <c r="G160" s="65">
        <f t="shared" si="16"/>
        <v>-1</v>
      </c>
      <c r="H160" s="66">
        <f t="shared" si="17"/>
        <v>-78</v>
      </c>
      <c r="I160" s="20">
        <f t="shared" si="18"/>
        <v>-1</v>
      </c>
      <c r="J160" s="21">
        <f t="shared" si="19"/>
        <v>-1</v>
      </c>
    </row>
    <row r="161" spans="1:10" x14ac:dyDescent="0.2">
      <c r="A161" s="158" t="s">
        <v>513</v>
      </c>
      <c r="B161" s="65">
        <v>0</v>
      </c>
      <c r="C161" s="66">
        <v>1</v>
      </c>
      <c r="D161" s="65">
        <v>0</v>
      </c>
      <c r="E161" s="66">
        <v>45</v>
      </c>
      <c r="F161" s="67"/>
      <c r="G161" s="65">
        <f t="shared" si="16"/>
        <v>-1</v>
      </c>
      <c r="H161" s="66">
        <f t="shared" si="17"/>
        <v>-45</v>
      </c>
      <c r="I161" s="20">
        <f t="shared" si="18"/>
        <v>-1</v>
      </c>
      <c r="J161" s="21">
        <f t="shared" si="19"/>
        <v>-1</v>
      </c>
    </row>
    <row r="162" spans="1:10" x14ac:dyDescent="0.2">
      <c r="A162" s="158" t="s">
        <v>525</v>
      </c>
      <c r="B162" s="65">
        <v>0</v>
      </c>
      <c r="C162" s="66">
        <v>8</v>
      </c>
      <c r="D162" s="65">
        <v>0</v>
      </c>
      <c r="E162" s="66">
        <v>544</v>
      </c>
      <c r="F162" s="67"/>
      <c r="G162" s="65">
        <f t="shared" si="16"/>
        <v>-8</v>
      </c>
      <c r="H162" s="66">
        <f t="shared" si="17"/>
        <v>-544</v>
      </c>
      <c r="I162" s="20">
        <f t="shared" si="18"/>
        <v>-1</v>
      </c>
      <c r="J162" s="21">
        <f t="shared" si="19"/>
        <v>-1</v>
      </c>
    </row>
    <row r="163" spans="1:10" x14ac:dyDescent="0.2">
      <c r="A163" s="158" t="s">
        <v>269</v>
      </c>
      <c r="B163" s="65">
        <v>0</v>
      </c>
      <c r="C163" s="66">
        <v>19</v>
      </c>
      <c r="D163" s="65">
        <v>0</v>
      </c>
      <c r="E163" s="66">
        <v>125</v>
      </c>
      <c r="F163" s="67"/>
      <c r="G163" s="65">
        <f t="shared" si="16"/>
        <v>-19</v>
      </c>
      <c r="H163" s="66">
        <f t="shared" si="17"/>
        <v>-125</v>
      </c>
      <c r="I163" s="20">
        <f t="shared" si="18"/>
        <v>-1</v>
      </c>
      <c r="J163" s="21">
        <f t="shared" si="19"/>
        <v>-1</v>
      </c>
    </row>
    <row r="164" spans="1:10" x14ac:dyDescent="0.2">
      <c r="A164" s="158" t="s">
        <v>399</v>
      </c>
      <c r="B164" s="65">
        <v>0</v>
      </c>
      <c r="C164" s="66">
        <v>12</v>
      </c>
      <c r="D164" s="65">
        <v>0</v>
      </c>
      <c r="E164" s="66">
        <v>127</v>
      </c>
      <c r="F164" s="67"/>
      <c r="G164" s="65">
        <f t="shared" si="16"/>
        <v>-12</v>
      </c>
      <c r="H164" s="66">
        <f t="shared" si="17"/>
        <v>-127</v>
      </c>
      <c r="I164" s="20">
        <f t="shared" si="18"/>
        <v>-1</v>
      </c>
      <c r="J164" s="21">
        <f t="shared" si="19"/>
        <v>-1</v>
      </c>
    </row>
    <row r="165" spans="1:10" x14ac:dyDescent="0.2">
      <c r="A165" s="158" t="s">
        <v>435</v>
      </c>
      <c r="B165" s="65">
        <v>0</v>
      </c>
      <c r="C165" s="66">
        <v>13</v>
      </c>
      <c r="D165" s="65">
        <v>0</v>
      </c>
      <c r="E165" s="66">
        <v>121</v>
      </c>
      <c r="F165" s="67"/>
      <c r="G165" s="65">
        <f t="shared" si="16"/>
        <v>-13</v>
      </c>
      <c r="H165" s="66">
        <f t="shared" si="17"/>
        <v>-121</v>
      </c>
      <c r="I165" s="20">
        <f t="shared" si="18"/>
        <v>-1</v>
      </c>
      <c r="J165" s="21">
        <f t="shared" si="19"/>
        <v>-1</v>
      </c>
    </row>
    <row r="166" spans="1:10" x14ac:dyDescent="0.2">
      <c r="A166" s="158" t="s">
        <v>350</v>
      </c>
      <c r="B166" s="65">
        <v>0</v>
      </c>
      <c r="C166" s="66">
        <v>6</v>
      </c>
      <c r="D166" s="65">
        <v>0</v>
      </c>
      <c r="E166" s="66">
        <v>211</v>
      </c>
      <c r="F166" s="67"/>
      <c r="G166" s="65">
        <f t="shared" si="16"/>
        <v>-6</v>
      </c>
      <c r="H166" s="66">
        <f t="shared" si="17"/>
        <v>-211</v>
      </c>
      <c r="I166" s="20">
        <f t="shared" si="18"/>
        <v>-1</v>
      </c>
      <c r="J166" s="21">
        <f t="shared" si="19"/>
        <v>-1</v>
      </c>
    </row>
    <row r="167" spans="1:10" s="160" customFormat="1" x14ac:dyDescent="0.2">
      <c r="A167" s="178" t="s">
        <v>655</v>
      </c>
      <c r="B167" s="71">
        <v>0</v>
      </c>
      <c r="C167" s="72">
        <v>64</v>
      </c>
      <c r="D167" s="71">
        <v>0</v>
      </c>
      <c r="E167" s="72">
        <v>1352</v>
      </c>
      <c r="F167" s="73"/>
      <c r="G167" s="71">
        <f t="shared" si="16"/>
        <v>-64</v>
      </c>
      <c r="H167" s="72">
        <f t="shared" si="17"/>
        <v>-1352</v>
      </c>
      <c r="I167" s="37">
        <f t="shared" si="18"/>
        <v>-1</v>
      </c>
      <c r="J167" s="38">
        <f t="shared" si="19"/>
        <v>-1</v>
      </c>
    </row>
    <row r="168" spans="1:10" x14ac:dyDescent="0.2">
      <c r="A168" s="177"/>
      <c r="B168" s="143"/>
      <c r="C168" s="144"/>
      <c r="D168" s="143"/>
      <c r="E168" s="144"/>
      <c r="F168" s="145"/>
      <c r="G168" s="143"/>
      <c r="H168" s="144"/>
      <c r="I168" s="151"/>
      <c r="J168" s="152"/>
    </row>
    <row r="169" spans="1:10" s="139" customFormat="1" x14ac:dyDescent="0.2">
      <c r="A169" s="159" t="s">
        <v>52</v>
      </c>
      <c r="B169" s="65"/>
      <c r="C169" s="66"/>
      <c r="D169" s="65"/>
      <c r="E169" s="66"/>
      <c r="F169" s="67"/>
      <c r="G169" s="65"/>
      <c r="H169" s="66"/>
      <c r="I169" s="20"/>
      <c r="J169" s="21"/>
    </row>
    <row r="170" spans="1:10" x14ac:dyDescent="0.2">
      <c r="A170" s="158" t="s">
        <v>245</v>
      </c>
      <c r="B170" s="65">
        <v>3</v>
      </c>
      <c r="C170" s="66">
        <v>4</v>
      </c>
      <c r="D170" s="65">
        <v>8</v>
      </c>
      <c r="E170" s="66">
        <v>11</v>
      </c>
      <c r="F170" s="67"/>
      <c r="G170" s="65">
        <f t="shared" ref="G170:G177" si="20">B170-C170</f>
        <v>-1</v>
      </c>
      <c r="H170" s="66">
        <f t="shared" ref="H170:H177" si="21">D170-E170</f>
        <v>-3</v>
      </c>
      <c r="I170" s="20">
        <f t="shared" ref="I170:I177" si="22">IF(C170=0, "-", IF(G170/C170&lt;10, G170/C170, "&gt;999%"))</f>
        <v>-0.25</v>
      </c>
      <c r="J170" s="21">
        <f t="shared" ref="J170:J177" si="23">IF(E170=0, "-", IF(H170/E170&lt;10, H170/E170, "&gt;999%"))</f>
        <v>-0.27272727272727271</v>
      </c>
    </row>
    <row r="171" spans="1:10" x14ac:dyDescent="0.2">
      <c r="A171" s="158" t="s">
        <v>200</v>
      </c>
      <c r="B171" s="65">
        <v>0</v>
      </c>
      <c r="C171" s="66">
        <v>1</v>
      </c>
      <c r="D171" s="65">
        <v>0</v>
      </c>
      <c r="E171" s="66">
        <v>11</v>
      </c>
      <c r="F171" s="67"/>
      <c r="G171" s="65">
        <f t="shared" si="20"/>
        <v>-1</v>
      </c>
      <c r="H171" s="66">
        <f t="shared" si="21"/>
        <v>-11</v>
      </c>
      <c r="I171" s="20">
        <f t="shared" si="22"/>
        <v>-1</v>
      </c>
      <c r="J171" s="21">
        <f t="shared" si="23"/>
        <v>-1</v>
      </c>
    </row>
    <row r="172" spans="1:10" x14ac:dyDescent="0.2">
      <c r="A172" s="158" t="s">
        <v>219</v>
      </c>
      <c r="B172" s="65">
        <v>39</v>
      </c>
      <c r="C172" s="66">
        <v>57</v>
      </c>
      <c r="D172" s="65">
        <v>195</v>
      </c>
      <c r="E172" s="66">
        <v>410</v>
      </c>
      <c r="F172" s="67"/>
      <c r="G172" s="65">
        <f t="shared" si="20"/>
        <v>-18</v>
      </c>
      <c r="H172" s="66">
        <f t="shared" si="21"/>
        <v>-215</v>
      </c>
      <c r="I172" s="20">
        <f t="shared" si="22"/>
        <v>-0.31578947368421051</v>
      </c>
      <c r="J172" s="21">
        <f t="shared" si="23"/>
        <v>-0.52439024390243905</v>
      </c>
    </row>
    <row r="173" spans="1:10" x14ac:dyDescent="0.2">
      <c r="A173" s="158" t="s">
        <v>400</v>
      </c>
      <c r="B173" s="65">
        <v>57</v>
      </c>
      <c r="C173" s="66">
        <v>44</v>
      </c>
      <c r="D173" s="65">
        <v>458</v>
      </c>
      <c r="E173" s="66">
        <v>663</v>
      </c>
      <c r="F173" s="67"/>
      <c r="G173" s="65">
        <f t="shared" si="20"/>
        <v>13</v>
      </c>
      <c r="H173" s="66">
        <f t="shared" si="21"/>
        <v>-205</v>
      </c>
      <c r="I173" s="20">
        <f t="shared" si="22"/>
        <v>0.29545454545454547</v>
      </c>
      <c r="J173" s="21">
        <f t="shared" si="23"/>
        <v>-0.30920060331825039</v>
      </c>
    </row>
    <row r="174" spans="1:10" x14ac:dyDescent="0.2">
      <c r="A174" s="158" t="s">
        <v>364</v>
      </c>
      <c r="B174" s="65">
        <v>27</v>
      </c>
      <c r="C174" s="66">
        <v>33</v>
      </c>
      <c r="D174" s="65">
        <v>366</v>
      </c>
      <c r="E174" s="66">
        <v>524</v>
      </c>
      <c r="F174" s="67"/>
      <c r="G174" s="65">
        <f t="shared" si="20"/>
        <v>-6</v>
      </c>
      <c r="H174" s="66">
        <f t="shared" si="21"/>
        <v>-158</v>
      </c>
      <c r="I174" s="20">
        <f t="shared" si="22"/>
        <v>-0.18181818181818182</v>
      </c>
      <c r="J174" s="21">
        <f t="shared" si="23"/>
        <v>-0.30152671755725191</v>
      </c>
    </row>
    <row r="175" spans="1:10" x14ac:dyDescent="0.2">
      <c r="A175" s="158" t="s">
        <v>201</v>
      </c>
      <c r="B175" s="65">
        <v>0</v>
      </c>
      <c r="C175" s="66">
        <v>17</v>
      </c>
      <c r="D175" s="65">
        <v>16</v>
      </c>
      <c r="E175" s="66">
        <v>120</v>
      </c>
      <c r="F175" s="67"/>
      <c r="G175" s="65">
        <f t="shared" si="20"/>
        <v>-17</v>
      </c>
      <c r="H175" s="66">
        <f t="shared" si="21"/>
        <v>-104</v>
      </c>
      <c r="I175" s="20">
        <f t="shared" si="22"/>
        <v>-1</v>
      </c>
      <c r="J175" s="21">
        <f t="shared" si="23"/>
        <v>-0.8666666666666667</v>
      </c>
    </row>
    <row r="176" spans="1:10" x14ac:dyDescent="0.2">
      <c r="A176" s="158" t="s">
        <v>294</v>
      </c>
      <c r="B176" s="65">
        <v>5</v>
      </c>
      <c r="C176" s="66">
        <v>6</v>
      </c>
      <c r="D176" s="65">
        <v>64</v>
      </c>
      <c r="E176" s="66">
        <v>56</v>
      </c>
      <c r="F176" s="67"/>
      <c r="G176" s="65">
        <f t="shared" si="20"/>
        <v>-1</v>
      </c>
      <c r="H176" s="66">
        <f t="shared" si="21"/>
        <v>8</v>
      </c>
      <c r="I176" s="20">
        <f t="shared" si="22"/>
        <v>-0.16666666666666666</v>
      </c>
      <c r="J176" s="21">
        <f t="shared" si="23"/>
        <v>0.14285714285714285</v>
      </c>
    </row>
    <row r="177" spans="1:10" s="160" customFormat="1" x14ac:dyDescent="0.2">
      <c r="A177" s="178" t="s">
        <v>656</v>
      </c>
      <c r="B177" s="71">
        <v>131</v>
      </c>
      <c r="C177" s="72">
        <v>162</v>
      </c>
      <c r="D177" s="71">
        <v>1107</v>
      </c>
      <c r="E177" s="72">
        <v>1795</v>
      </c>
      <c r="F177" s="73"/>
      <c r="G177" s="71">
        <f t="shared" si="20"/>
        <v>-31</v>
      </c>
      <c r="H177" s="72">
        <f t="shared" si="21"/>
        <v>-688</v>
      </c>
      <c r="I177" s="37">
        <f t="shared" si="22"/>
        <v>-0.19135802469135801</v>
      </c>
      <c r="J177" s="38">
        <f t="shared" si="23"/>
        <v>-0.38328690807799443</v>
      </c>
    </row>
    <row r="178" spans="1:10" x14ac:dyDescent="0.2">
      <c r="A178" s="177"/>
      <c r="B178" s="143"/>
      <c r="C178" s="144"/>
      <c r="D178" s="143"/>
      <c r="E178" s="144"/>
      <c r="F178" s="145"/>
      <c r="G178" s="143"/>
      <c r="H178" s="144"/>
      <c r="I178" s="151"/>
      <c r="J178" s="152"/>
    </row>
    <row r="179" spans="1:10" s="139" customFormat="1" x14ac:dyDescent="0.2">
      <c r="A179" s="159" t="s">
        <v>53</v>
      </c>
      <c r="B179" s="65"/>
      <c r="C179" s="66"/>
      <c r="D179" s="65"/>
      <c r="E179" s="66"/>
      <c r="F179" s="67"/>
      <c r="G179" s="65"/>
      <c r="H179" s="66"/>
      <c r="I179" s="20"/>
      <c r="J179" s="21"/>
    </row>
    <row r="180" spans="1:10" x14ac:dyDescent="0.2">
      <c r="A180" s="158" t="s">
        <v>202</v>
      </c>
      <c r="B180" s="65">
        <v>0</v>
      </c>
      <c r="C180" s="66">
        <v>0</v>
      </c>
      <c r="D180" s="65">
        <v>0</v>
      </c>
      <c r="E180" s="66">
        <v>27</v>
      </c>
      <c r="F180" s="67"/>
      <c r="G180" s="65">
        <f t="shared" ref="G180:G195" si="24">B180-C180</f>
        <v>0</v>
      </c>
      <c r="H180" s="66">
        <f t="shared" ref="H180:H195" si="25">D180-E180</f>
        <v>-27</v>
      </c>
      <c r="I180" s="20" t="str">
        <f t="shared" ref="I180:I195" si="26">IF(C180=0, "-", IF(G180/C180&lt;10, G180/C180, "&gt;999%"))</f>
        <v>-</v>
      </c>
      <c r="J180" s="21">
        <f t="shared" ref="J180:J195" si="27">IF(E180=0, "-", IF(H180/E180&lt;10, H180/E180, "&gt;999%"))</f>
        <v>-1</v>
      </c>
    </row>
    <row r="181" spans="1:10" x14ac:dyDescent="0.2">
      <c r="A181" s="158" t="s">
        <v>220</v>
      </c>
      <c r="B181" s="65">
        <v>0</v>
      </c>
      <c r="C181" s="66">
        <v>22</v>
      </c>
      <c r="D181" s="65">
        <v>0</v>
      </c>
      <c r="E181" s="66">
        <v>164</v>
      </c>
      <c r="F181" s="67"/>
      <c r="G181" s="65">
        <f t="shared" si="24"/>
        <v>-22</v>
      </c>
      <c r="H181" s="66">
        <f t="shared" si="25"/>
        <v>-164</v>
      </c>
      <c r="I181" s="20">
        <f t="shared" si="26"/>
        <v>-1</v>
      </c>
      <c r="J181" s="21">
        <f t="shared" si="27"/>
        <v>-1</v>
      </c>
    </row>
    <row r="182" spans="1:10" x14ac:dyDescent="0.2">
      <c r="A182" s="158" t="s">
        <v>221</v>
      </c>
      <c r="B182" s="65">
        <v>246</v>
      </c>
      <c r="C182" s="66">
        <v>359</v>
      </c>
      <c r="D182" s="65">
        <v>2035</v>
      </c>
      <c r="E182" s="66">
        <v>1720</v>
      </c>
      <c r="F182" s="67"/>
      <c r="G182" s="65">
        <f t="shared" si="24"/>
        <v>-113</v>
      </c>
      <c r="H182" s="66">
        <f t="shared" si="25"/>
        <v>315</v>
      </c>
      <c r="I182" s="20">
        <f t="shared" si="26"/>
        <v>-0.31476323119777161</v>
      </c>
      <c r="J182" s="21">
        <f t="shared" si="27"/>
        <v>0.18313953488372092</v>
      </c>
    </row>
    <row r="183" spans="1:10" x14ac:dyDescent="0.2">
      <c r="A183" s="158" t="s">
        <v>500</v>
      </c>
      <c r="B183" s="65">
        <v>0</v>
      </c>
      <c r="C183" s="66">
        <v>18</v>
      </c>
      <c r="D183" s="65">
        <v>176</v>
      </c>
      <c r="E183" s="66">
        <v>159</v>
      </c>
      <c r="F183" s="67"/>
      <c r="G183" s="65">
        <f t="shared" si="24"/>
        <v>-18</v>
      </c>
      <c r="H183" s="66">
        <f t="shared" si="25"/>
        <v>17</v>
      </c>
      <c r="I183" s="20">
        <f t="shared" si="26"/>
        <v>-1</v>
      </c>
      <c r="J183" s="21">
        <f t="shared" si="27"/>
        <v>0.1069182389937107</v>
      </c>
    </row>
    <row r="184" spans="1:10" x14ac:dyDescent="0.2">
      <c r="A184" s="158" t="s">
        <v>295</v>
      </c>
      <c r="B184" s="65">
        <v>0</v>
      </c>
      <c r="C184" s="66">
        <v>8</v>
      </c>
      <c r="D184" s="65">
        <v>29</v>
      </c>
      <c r="E184" s="66">
        <v>43</v>
      </c>
      <c r="F184" s="67"/>
      <c r="G184" s="65">
        <f t="shared" si="24"/>
        <v>-8</v>
      </c>
      <c r="H184" s="66">
        <f t="shared" si="25"/>
        <v>-14</v>
      </c>
      <c r="I184" s="20">
        <f t="shared" si="26"/>
        <v>-1</v>
      </c>
      <c r="J184" s="21">
        <f t="shared" si="27"/>
        <v>-0.32558139534883723</v>
      </c>
    </row>
    <row r="185" spans="1:10" x14ac:dyDescent="0.2">
      <c r="A185" s="158" t="s">
        <v>222</v>
      </c>
      <c r="B185" s="65">
        <v>2</v>
      </c>
      <c r="C185" s="66">
        <v>9</v>
      </c>
      <c r="D185" s="65">
        <v>35</v>
      </c>
      <c r="E185" s="66">
        <v>43</v>
      </c>
      <c r="F185" s="67"/>
      <c r="G185" s="65">
        <f t="shared" si="24"/>
        <v>-7</v>
      </c>
      <c r="H185" s="66">
        <f t="shared" si="25"/>
        <v>-8</v>
      </c>
      <c r="I185" s="20">
        <f t="shared" si="26"/>
        <v>-0.77777777777777779</v>
      </c>
      <c r="J185" s="21">
        <f t="shared" si="27"/>
        <v>-0.18604651162790697</v>
      </c>
    </row>
    <row r="186" spans="1:10" x14ac:dyDescent="0.2">
      <c r="A186" s="158" t="s">
        <v>365</v>
      </c>
      <c r="B186" s="65">
        <v>84</v>
      </c>
      <c r="C186" s="66">
        <v>188</v>
      </c>
      <c r="D186" s="65">
        <v>1105</v>
      </c>
      <c r="E186" s="66">
        <v>871</v>
      </c>
      <c r="F186" s="67"/>
      <c r="G186" s="65">
        <f t="shared" si="24"/>
        <v>-104</v>
      </c>
      <c r="H186" s="66">
        <f t="shared" si="25"/>
        <v>234</v>
      </c>
      <c r="I186" s="20">
        <f t="shared" si="26"/>
        <v>-0.55319148936170215</v>
      </c>
      <c r="J186" s="21">
        <f t="shared" si="27"/>
        <v>0.26865671641791045</v>
      </c>
    </row>
    <row r="187" spans="1:10" x14ac:dyDescent="0.2">
      <c r="A187" s="158" t="s">
        <v>436</v>
      </c>
      <c r="B187" s="65">
        <v>29</v>
      </c>
      <c r="C187" s="66">
        <v>0</v>
      </c>
      <c r="D187" s="65">
        <v>235</v>
      </c>
      <c r="E187" s="66">
        <v>0</v>
      </c>
      <c r="F187" s="67"/>
      <c r="G187" s="65">
        <f t="shared" si="24"/>
        <v>29</v>
      </c>
      <c r="H187" s="66">
        <f t="shared" si="25"/>
        <v>235</v>
      </c>
      <c r="I187" s="20" t="str">
        <f t="shared" si="26"/>
        <v>-</v>
      </c>
      <c r="J187" s="21" t="str">
        <f t="shared" si="27"/>
        <v>-</v>
      </c>
    </row>
    <row r="188" spans="1:10" x14ac:dyDescent="0.2">
      <c r="A188" s="158" t="s">
        <v>437</v>
      </c>
      <c r="B188" s="65">
        <v>24</v>
      </c>
      <c r="C188" s="66">
        <v>35</v>
      </c>
      <c r="D188" s="65">
        <v>354</v>
      </c>
      <c r="E188" s="66">
        <v>329</v>
      </c>
      <c r="F188" s="67"/>
      <c r="G188" s="65">
        <f t="shared" si="24"/>
        <v>-11</v>
      </c>
      <c r="H188" s="66">
        <f t="shared" si="25"/>
        <v>25</v>
      </c>
      <c r="I188" s="20">
        <f t="shared" si="26"/>
        <v>-0.31428571428571428</v>
      </c>
      <c r="J188" s="21">
        <f t="shared" si="27"/>
        <v>7.598784194528875E-2</v>
      </c>
    </row>
    <row r="189" spans="1:10" x14ac:dyDescent="0.2">
      <c r="A189" s="158" t="s">
        <v>246</v>
      </c>
      <c r="B189" s="65">
        <v>5</v>
      </c>
      <c r="C189" s="66">
        <v>0</v>
      </c>
      <c r="D189" s="65">
        <v>38</v>
      </c>
      <c r="E189" s="66">
        <v>1</v>
      </c>
      <c r="F189" s="67"/>
      <c r="G189" s="65">
        <f t="shared" si="24"/>
        <v>5</v>
      </c>
      <c r="H189" s="66">
        <f t="shared" si="25"/>
        <v>37</v>
      </c>
      <c r="I189" s="20" t="str">
        <f t="shared" si="26"/>
        <v>-</v>
      </c>
      <c r="J189" s="21" t="str">
        <f t="shared" si="27"/>
        <v>&gt;999%</v>
      </c>
    </row>
    <row r="190" spans="1:10" x14ac:dyDescent="0.2">
      <c r="A190" s="158" t="s">
        <v>296</v>
      </c>
      <c r="B190" s="65">
        <v>5</v>
      </c>
      <c r="C190" s="66">
        <v>0</v>
      </c>
      <c r="D190" s="65">
        <v>15</v>
      </c>
      <c r="E190" s="66">
        <v>0</v>
      </c>
      <c r="F190" s="67"/>
      <c r="G190" s="65">
        <f t="shared" si="24"/>
        <v>5</v>
      </c>
      <c r="H190" s="66">
        <f t="shared" si="25"/>
        <v>15</v>
      </c>
      <c r="I190" s="20" t="str">
        <f t="shared" si="26"/>
        <v>-</v>
      </c>
      <c r="J190" s="21" t="str">
        <f t="shared" si="27"/>
        <v>-</v>
      </c>
    </row>
    <row r="191" spans="1:10" x14ac:dyDescent="0.2">
      <c r="A191" s="158" t="s">
        <v>501</v>
      </c>
      <c r="B191" s="65">
        <v>11</v>
      </c>
      <c r="C191" s="66">
        <v>0</v>
      </c>
      <c r="D191" s="65">
        <v>11</v>
      </c>
      <c r="E191" s="66">
        <v>0</v>
      </c>
      <c r="F191" s="67"/>
      <c r="G191" s="65">
        <f t="shared" si="24"/>
        <v>11</v>
      </c>
      <c r="H191" s="66">
        <f t="shared" si="25"/>
        <v>11</v>
      </c>
      <c r="I191" s="20" t="str">
        <f t="shared" si="26"/>
        <v>-</v>
      </c>
      <c r="J191" s="21" t="str">
        <f t="shared" si="27"/>
        <v>-</v>
      </c>
    </row>
    <row r="192" spans="1:10" x14ac:dyDescent="0.2">
      <c r="A192" s="158" t="s">
        <v>401</v>
      </c>
      <c r="B192" s="65">
        <v>179</v>
      </c>
      <c r="C192" s="66">
        <v>138</v>
      </c>
      <c r="D192" s="65">
        <v>1085</v>
      </c>
      <c r="E192" s="66">
        <v>1089</v>
      </c>
      <c r="F192" s="67"/>
      <c r="G192" s="65">
        <f t="shared" si="24"/>
        <v>41</v>
      </c>
      <c r="H192" s="66">
        <f t="shared" si="25"/>
        <v>-4</v>
      </c>
      <c r="I192" s="20">
        <f t="shared" si="26"/>
        <v>0.29710144927536231</v>
      </c>
      <c r="J192" s="21">
        <f t="shared" si="27"/>
        <v>-3.6730945821854912E-3</v>
      </c>
    </row>
    <row r="193" spans="1:10" x14ac:dyDescent="0.2">
      <c r="A193" s="158" t="s">
        <v>311</v>
      </c>
      <c r="B193" s="65">
        <v>0</v>
      </c>
      <c r="C193" s="66">
        <v>3</v>
      </c>
      <c r="D193" s="65">
        <v>19</v>
      </c>
      <c r="E193" s="66">
        <v>36</v>
      </c>
      <c r="F193" s="67"/>
      <c r="G193" s="65">
        <f t="shared" si="24"/>
        <v>-3</v>
      </c>
      <c r="H193" s="66">
        <f t="shared" si="25"/>
        <v>-17</v>
      </c>
      <c r="I193" s="20">
        <f t="shared" si="26"/>
        <v>-1</v>
      </c>
      <c r="J193" s="21">
        <f t="shared" si="27"/>
        <v>-0.47222222222222221</v>
      </c>
    </row>
    <row r="194" spans="1:10" x14ac:dyDescent="0.2">
      <c r="A194" s="158" t="s">
        <v>351</v>
      </c>
      <c r="B194" s="65">
        <v>33</v>
      </c>
      <c r="C194" s="66">
        <v>60</v>
      </c>
      <c r="D194" s="65">
        <v>507</v>
      </c>
      <c r="E194" s="66">
        <v>282</v>
      </c>
      <c r="F194" s="67"/>
      <c r="G194" s="65">
        <f t="shared" si="24"/>
        <v>-27</v>
      </c>
      <c r="H194" s="66">
        <f t="shared" si="25"/>
        <v>225</v>
      </c>
      <c r="I194" s="20">
        <f t="shared" si="26"/>
        <v>-0.45</v>
      </c>
      <c r="J194" s="21">
        <f t="shared" si="27"/>
        <v>0.7978723404255319</v>
      </c>
    </row>
    <row r="195" spans="1:10" s="160" customFormat="1" x14ac:dyDescent="0.2">
      <c r="A195" s="178" t="s">
        <v>657</v>
      </c>
      <c r="B195" s="71">
        <v>618</v>
      </c>
      <c r="C195" s="72">
        <v>840</v>
      </c>
      <c r="D195" s="71">
        <v>5644</v>
      </c>
      <c r="E195" s="72">
        <v>4764</v>
      </c>
      <c r="F195" s="73"/>
      <c r="G195" s="71">
        <f t="shared" si="24"/>
        <v>-222</v>
      </c>
      <c r="H195" s="72">
        <f t="shared" si="25"/>
        <v>880</v>
      </c>
      <c r="I195" s="37">
        <f t="shared" si="26"/>
        <v>-0.26428571428571429</v>
      </c>
      <c r="J195" s="38">
        <f t="shared" si="27"/>
        <v>0.18471872376154491</v>
      </c>
    </row>
    <row r="196" spans="1:10" x14ac:dyDescent="0.2">
      <c r="A196" s="177"/>
      <c r="B196" s="143"/>
      <c r="C196" s="144"/>
      <c r="D196" s="143"/>
      <c r="E196" s="144"/>
      <c r="F196" s="145"/>
      <c r="G196" s="143"/>
      <c r="H196" s="144"/>
      <c r="I196" s="151"/>
      <c r="J196" s="152"/>
    </row>
    <row r="197" spans="1:10" s="139" customFormat="1" x14ac:dyDescent="0.2">
      <c r="A197" s="159" t="s">
        <v>54</v>
      </c>
      <c r="B197" s="65"/>
      <c r="C197" s="66"/>
      <c r="D197" s="65"/>
      <c r="E197" s="66"/>
      <c r="F197" s="67"/>
      <c r="G197" s="65"/>
      <c r="H197" s="66"/>
      <c r="I197" s="20"/>
      <c r="J197" s="21"/>
    </row>
    <row r="198" spans="1:10" x14ac:dyDescent="0.2">
      <c r="A198" s="158" t="s">
        <v>544</v>
      </c>
      <c r="B198" s="65">
        <v>2</v>
      </c>
      <c r="C198" s="66">
        <v>0</v>
      </c>
      <c r="D198" s="65">
        <v>13</v>
      </c>
      <c r="E198" s="66">
        <v>16</v>
      </c>
      <c r="F198" s="67"/>
      <c r="G198" s="65">
        <f>B198-C198</f>
        <v>2</v>
      </c>
      <c r="H198" s="66">
        <f>D198-E198</f>
        <v>-3</v>
      </c>
      <c r="I198" s="20" t="str">
        <f>IF(C198=0, "-", IF(G198/C198&lt;10, G198/C198, "&gt;999%"))</f>
        <v>-</v>
      </c>
      <c r="J198" s="21">
        <f>IF(E198=0, "-", IF(H198/E198&lt;10, H198/E198, "&gt;999%"))</f>
        <v>-0.1875</v>
      </c>
    </row>
    <row r="199" spans="1:10" x14ac:dyDescent="0.2">
      <c r="A199" s="158" t="s">
        <v>545</v>
      </c>
      <c r="B199" s="65">
        <v>0</v>
      </c>
      <c r="C199" s="66">
        <v>0</v>
      </c>
      <c r="D199" s="65">
        <v>6</v>
      </c>
      <c r="E199" s="66">
        <v>3</v>
      </c>
      <c r="F199" s="67"/>
      <c r="G199" s="65">
        <f>B199-C199</f>
        <v>0</v>
      </c>
      <c r="H199" s="66">
        <f>D199-E199</f>
        <v>3</v>
      </c>
      <c r="I199" s="20" t="str">
        <f>IF(C199=0, "-", IF(G199/C199&lt;10, G199/C199, "&gt;999%"))</f>
        <v>-</v>
      </c>
      <c r="J199" s="21">
        <f>IF(E199=0, "-", IF(H199/E199&lt;10, H199/E199, "&gt;999%"))</f>
        <v>1</v>
      </c>
    </row>
    <row r="200" spans="1:10" x14ac:dyDescent="0.2">
      <c r="A200" s="158" t="s">
        <v>556</v>
      </c>
      <c r="B200" s="65">
        <v>0</v>
      </c>
      <c r="C200" s="66">
        <v>0</v>
      </c>
      <c r="D200" s="65">
        <v>5</v>
      </c>
      <c r="E200" s="66">
        <v>0</v>
      </c>
      <c r="F200" s="67"/>
      <c r="G200" s="65">
        <f>B200-C200</f>
        <v>0</v>
      </c>
      <c r="H200" s="66">
        <f>D200-E200</f>
        <v>5</v>
      </c>
      <c r="I200" s="20" t="str">
        <f>IF(C200=0, "-", IF(G200/C200&lt;10, G200/C200, "&gt;999%"))</f>
        <v>-</v>
      </c>
      <c r="J200" s="21" t="str">
        <f>IF(E200=0, "-", IF(H200/E200&lt;10, H200/E200, "&gt;999%"))</f>
        <v>-</v>
      </c>
    </row>
    <row r="201" spans="1:10" s="160" customFormat="1" x14ac:dyDescent="0.2">
      <c r="A201" s="178" t="s">
        <v>658</v>
      </c>
      <c r="B201" s="71">
        <v>2</v>
      </c>
      <c r="C201" s="72">
        <v>0</v>
      </c>
      <c r="D201" s="71">
        <v>24</v>
      </c>
      <c r="E201" s="72">
        <v>19</v>
      </c>
      <c r="F201" s="73"/>
      <c r="G201" s="71">
        <f>B201-C201</f>
        <v>2</v>
      </c>
      <c r="H201" s="72">
        <f>D201-E201</f>
        <v>5</v>
      </c>
      <c r="I201" s="37" t="str">
        <f>IF(C201=0, "-", IF(G201/C201&lt;10, G201/C201, "&gt;999%"))</f>
        <v>-</v>
      </c>
      <c r="J201" s="38">
        <f>IF(E201=0, "-", IF(H201/E201&lt;10, H201/E201, "&gt;999%"))</f>
        <v>0.26315789473684209</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389</v>
      </c>
      <c r="B204" s="65">
        <v>0</v>
      </c>
      <c r="C204" s="66">
        <v>0</v>
      </c>
      <c r="D204" s="65">
        <v>0</v>
      </c>
      <c r="E204" s="66">
        <v>6</v>
      </c>
      <c r="F204" s="67"/>
      <c r="G204" s="65">
        <f>B204-C204</f>
        <v>0</v>
      </c>
      <c r="H204" s="66">
        <f>D204-E204</f>
        <v>-6</v>
      </c>
      <c r="I204" s="20" t="str">
        <f>IF(C204=0, "-", IF(G204/C204&lt;10, G204/C204, "&gt;999%"))</f>
        <v>-</v>
      </c>
      <c r="J204" s="21">
        <f>IF(E204=0, "-", IF(H204/E204&lt;10, H204/E204, "&gt;999%"))</f>
        <v>-1</v>
      </c>
    </row>
    <row r="205" spans="1:10" x14ac:dyDescent="0.2">
      <c r="A205" s="158" t="s">
        <v>260</v>
      </c>
      <c r="B205" s="65">
        <v>0</v>
      </c>
      <c r="C205" s="66">
        <v>0</v>
      </c>
      <c r="D205" s="65">
        <v>0</v>
      </c>
      <c r="E205" s="66">
        <v>3</v>
      </c>
      <c r="F205" s="67"/>
      <c r="G205" s="65">
        <f>B205-C205</f>
        <v>0</v>
      </c>
      <c r="H205" s="66">
        <f>D205-E205</f>
        <v>-3</v>
      </c>
      <c r="I205" s="20" t="str">
        <f>IF(C205=0, "-", IF(G205/C205&lt;10, G205/C205, "&gt;999%"))</f>
        <v>-</v>
      </c>
      <c r="J205" s="21">
        <f>IF(E205=0, "-", IF(H205/E205&lt;10, H205/E205, "&gt;999%"))</f>
        <v>-1</v>
      </c>
    </row>
    <row r="206" spans="1:10" x14ac:dyDescent="0.2">
      <c r="A206" s="158" t="s">
        <v>323</v>
      </c>
      <c r="B206" s="65">
        <v>0</v>
      </c>
      <c r="C206" s="66">
        <v>0</v>
      </c>
      <c r="D206" s="65">
        <v>0</v>
      </c>
      <c r="E206" s="66">
        <v>3</v>
      </c>
      <c r="F206" s="67"/>
      <c r="G206" s="65">
        <f>B206-C206</f>
        <v>0</v>
      </c>
      <c r="H206" s="66">
        <f>D206-E206</f>
        <v>-3</v>
      </c>
      <c r="I206" s="20" t="str">
        <f>IF(C206=0, "-", IF(G206/C206&lt;10, G206/C206, "&gt;999%"))</f>
        <v>-</v>
      </c>
      <c r="J206" s="21">
        <f>IF(E206=0, "-", IF(H206/E206&lt;10, H206/E206, "&gt;999%"))</f>
        <v>-1</v>
      </c>
    </row>
    <row r="207" spans="1:10" s="160" customFormat="1" x14ac:dyDescent="0.2">
      <c r="A207" s="178" t="s">
        <v>659</v>
      </c>
      <c r="B207" s="71">
        <v>0</v>
      </c>
      <c r="C207" s="72">
        <v>0</v>
      </c>
      <c r="D207" s="71">
        <v>0</v>
      </c>
      <c r="E207" s="72">
        <v>12</v>
      </c>
      <c r="F207" s="73"/>
      <c r="G207" s="71">
        <f>B207-C207</f>
        <v>0</v>
      </c>
      <c r="H207" s="72">
        <f>D207-E207</f>
        <v>-12</v>
      </c>
      <c r="I207" s="37" t="str">
        <f>IF(C207=0, "-", IF(G207/C207&lt;10, G207/C207, "&gt;999%"))</f>
        <v>-</v>
      </c>
      <c r="J207" s="38">
        <f>IF(E207=0, "-", IF(H207/E207&lt;10, H207/E207, "&gt;999%"))</f>
        <v>-1</v>
      </c>
    </row>
    <row r="208" spans="1:10" x14ac:dyDescent="0.2">
      <c r="A208" s="177"/>
      <c r="B208" s="143"/>
      <c r="C208" s="144"/>
      <c r="D208" s="143"/>
      <c r="E208" s="144"/>
      <c r="F208" s="145"/>
      <c r="G208" s="143"/>
      <c r="H208" s="144"/>
      <c r="I208" s="151"/>
      <c r="J208" s="152"/>
    </row>
    <row r="209" spans="1:10" s="139" customFormat="1" x14ac:dyDescent="0.2">
      <c r="A209" s="159" t="s">
        <v>56</v>
      </c>
      <c r="B209" s="65"/>
      <c r="C209" s="66"/>
      <c r="D209" s="65"/>
      <c r="E209" s="66"/>
      <c r="F209" s="67"/>
      <c r="G209" s="65"/>
      <c r="H209" s="66"/>
      <c r="I209" s="20"/>
      <c r="J209" s="21"/>
    </row>
    <row r="210" spans="1:10" x14ac:dyDescent="0.2">
      <c r="A210" s="158" t="s">
        <v>56</v>
      </c>
      <c r="B210" s="65">
        <v>1</v>
      </c>
      <c r="C210" s="66">
        <v>0</v>
      </c>
      <c r="D210" s="65">
        <v>7</v>
      </c>
      <c r="E210" s="66">
        <v>4</v>
      </c>
      <c r="F210" s="67"/>
      <c r="G210" s="65">
        <f>B210-C210</f>
        <v>1</v>
      </c>
      <c r="H210" s="66">
        <f>D210-E210</f>
        <v>3</v>
      </c>
      <c r="I210" s="20" t="str">
        <f>IF(C210=0, "-", IF(G210/C210&lt;10, G210/C210, "&gt;999%"))</f>
        <v>-</v>
      </c>
      <c r="J210" s="21">
        <f>IF(E210=0, "-", IF(H210/E210&lt;10, H210/E210, "&gt;999%"))</f>
        <v>0.75</v>
      </c>
    </row>
    <row r="211" spans="1:10" s="160" customFormat="1" x14ac:dyDescent="0.2">
      <c r="A211" s="178" t="s">
        <v>660</v>
      </c>
      <c r="B211" s="71">
        <v>1</v>
      </c>
      <c r="C211" s="72">
        <v>0</v>
      </c>
      <c r="D211" s="71">
        <v>7</v>
      </c>
      <c r="E211" s="72">
        <v>4</v>
      </c>
      <c r="F211" s="73"/>
      <c r="G211" s="71">
        <f>B211-C211</f>
        <v>1</v>
      </c>
      <c r="H211" s="72">
        <f>D211-E211</f>
        <v>3</v>
      </c>
      <c r="I211" s="37" t="str">
        <f>IF(C211=0, "-", IF(G211/C211&lt;10, G211/C211, "&gt;999%"))</f>
        <v>-</v>
      </c>
      <c r="J211" s="38">
        <f>IF(E211=0, "-", IF(H211/E211&lt;10, H211/E211, "&gt;999%"))</f>
        <v>0.75</v>
      </c>
    </row>
    <row r="212" spans="1:10" x14ac:dyDescent="0.2">
      <c r="A212" s="177"/>
      <c r="B212" s="143"/>
      <c r="C212" s="144"/>
      <c r="D212" s="143"/>
      <c r="E212" s="144"/>
      <c r="F212" s="145"/>
      <c r="G212" s="143"/>
      <c r="H212" s="144"/>
      <c r="I212" s="151"/>
      <c r="J212" s="152"/>
    </row>
    <row r="213" spans="1:10" s="139" customFormat="1" x14ac:dyDescent="0.2">
      <c r="A213" s="159" t="s">
        <v>57</v>
      </c>
      <c r="B213" s="65"/>
      <c r="C213" s="66"/>
      <c r="D213" s="65"/>
      <c r="E213" s="66"/>
      <c r="F213" s="67"/>
      <c r="G213" s="65"/>
      <c r="H213" s="66"/>
      <c r="I213" s="20"/>
      <c r="J213" s="21"/>
    </row>
    <row r="214" spans="1:10" x14ac:dyDescent="0.2">
      <c r="A214" s="158" t="s">
        <v>569</v>
      </c>
      <c r="B214" s="65">
        <v>33</v>
      </c>
      <c r="C214" s="66">
        <v>33</v>
      </c>
      <c r="D214" s="65">
        <v>251</v>
      </c>
      <c r="E214" s="66">
        <v>216</v>
      </c>
      <c r="F214" s="67"/>
      <c r="G214" s="65">
        <f>B214-C214</f>
        <v>0</v>
      </c>
      <c r="H214" s="66">
        <f>D214-E214</f>
        <v>35</v>
      </c>
      <c r="I214" s="20">
        <f>IF(C214=0, "-", IF(G214/C214&lt;10, G214/C214, "&gt;999%"))</f>
        <v>0</v>
      </c>
      <c r="J214" s="21">
        <f>IF(E214=0, "-", IF(H214/E214&lt;10, H214/E214, "&gt;999%"))</f>
        <v>0.16203703703703703</v>
      </c>
    </row>
    <row r="215" spans="1:10" x14ac:dyDescent="0.2">
      <c r="A215" s="158" t="s">
        <v>546</v>
      </c>
      <c r="B215" s="65">
        <v>58</v>
      </c>
      <c r="C215" s="66">
        <v>50</v>
      </c>
      <c r="D215" s="65">
        <v>564</v>
      </c>
      <c r="E215" s="66">
        <v>405</v>
      </c>
      <c r="F215" s="67"/>
      <c r="G215" s="65">
        <f>B215-C215</f>
        <v>8</v>
      </c>
      <c r="H215" s="66">
        <f>D215-E215</f>
        <v>159</v>
      </c>
      <c r="I215" s="20">
        <f>IF(C215=0, "-", IF(G215/C215&lt;10, G215/C215, "&gt;999%"))</f>
        <v>0.16</v>
      </c>
      <c r="J215" s="21">
        <f>IF(E215=0, "-", IF(H215/E215&lt;10, H215/E215, "&gt;999%"))</f>
        <v>0.3925925925925926</v>
      </c>
    </row>
    <row r="216" spans="1:10" x14ac:dyDescent="0.2">
      <c r="A216" s="158" t="s">
        <v>557</v>
      </c>
      <c r="B216" s="65">
        <v>34</v>
      </c>
      <c r="C216" s="66">
        <v>27</v>
      </c>
      <c r="D216" s="65">
        <v>223</v>
      </c>
      <c r="E216" s="66">
        <v>219</v>
      </c>
      <c r="F216" s="67"/>
      <c r="G216" s="65">
        <f>B216-C216</f>
        <v>7</v>
      </c>
      <c r="H216" s="66">
        <f>D216-E216</f>
        <v>4</v>
      </c>
      <c r="I216" s="20">
        <f>IF(C216=0, "-", IF(G216/C216&lt;10, G216/C216, "&gt;999%"))</f>
        <v>0.25925925925925924</v>
      </c>
      <c r="J216" s="21">
        <f>IF(E216=0, "-", IF(H216/E216&lt;10, H216/E216, "&gt;999%"))</f>
        <v>1.8264840182648401E-2</v>
      </c>
    </row>
    <row r="217" spans="1:10" s="160" customFormat="1" x14ac:dyDescent="0.2">
      <c r="A217" s="178" t="s">
        <v>661</v>
      </c>
      <c r="B217" s="71">
        <v>125</v>
      </c>
      <c r="C217" s="72">
        <v>110</v>
      </c>
      <c r="D217" s="71">
        <v>1038</v>
      </c>
      <c r="E217" s="72">
        <v>840</v>
      </c>
      <c r="F217" s="73"/>
      <c r="G217" s="71">
        <f>B217-C217</f>
        <v>15</v>
      </c>
      <c r="H217" s="72">
        <f>D217-E217</f>
        <v>198</v>
      </c>
      <c r="I217" s="37">
        <f>IF(C217=0, "-", IF(G217/C217&lt;10, G217/C217, "&gt;999%"))</f>
        <v>0.13636363636363635</v>
      </c>
      <c r="J217" s="38">
        <f>IF(E217=0, "-", IF(H217/E217&lt;10, H217/E217, "&gt;999%"))</f>
        <v>0.23571428571428571</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514</v>
      </c>
      <c r="B220" s="65">
        <v>45</v>
      </c>
      <c r="C220" s="66">
        <v>8</v>
      </c>
      <c r="D220" s="65">
        <v>482</v>
      </c>
      <c r="E220" s="66">
        <v>182</v>
      </c>
      <c r="F220" s="67"/>
      <c r="G220" s="65">
        <f>B220-C220</f>
        <v>37</v>
      </c>
      <c r="H220" s="66">
        <f>D220-E220</f>
        <v>300</v>
      </c>
      <c r="I220" s="20">
        <f>IF(C220=0, "-", IF(G220/C220&lt;10, G220/C220, "&gt;999%"))</f>
        <v>4.625</v>
      </c>
      <c r="J220" s="21">
        <f>IF(E220=0, "-", IF(H220/E220&lt;10, H220/E220, "&gt;999%"))</f>
        <v>1.6483516483516483</v>
      </c>
    </row>
    <row r="221" spans="1:10" x14ac:dyDescent="0.2">
      <c r="A221" s="158" t="s">
        <v>526</v>
      </c>
      <c r="B221" s="65">
        <v>210</v>
      </c>
      <c r="C221" s="66">
        <v>89</v>
      </c>
      <c r="D221" s="65">
        <v>2127</v>
      </c>
      <c r="E221" s="66">
        <v>651</v>
      </c>
      <c r="F221" s="67"/>
      <c r="G221" s="65">
        <f>B221-C221</f>
        <v>121</v>
      </c>
      <c r="H221" s="66">
        <f>D221-E221</f>
        <v>1476</v>
      </c>
      <c r="I221" s="20">
        <f>IF(C221=0, "-", IF(G221/C221&lt;10, G221/C221, "&gt;999%"))</f>
        <v>1.3595505617977528</v>
      </c>
      <c r="J221" s="21">
        <f>IF(E221=0, "-", IF(H221/E221&lt;10, H221/E221, "&gt;999%"))</f>
        <v>2.2672811059907834</v>
      </c>
    </row>
    <row r="222" spans="1:10" x14ac:dyDescent="0.2">
      <c r="A222" s="158" t="s">
        <v>438</v>
      </c>
      <c r="B222" s="65">
        <v>171</v>
      </c>
      <c r="C222" s="66">
        <v>53</v>
      </c>
      <c r="D222" s="65">
        <v>1165</v>
      </c>
      <c r="E222" s="66">
        <v>587</v>
      </c>
      <c r="F222" s="67"/>
      <c r="G222" s="65">
        <f>B222-C222</f>
        <v>118</v>
      </c>
      <c r="H222" s="66">
        <f>D222-E222</f>
        <v>578</v>
      </c>
      <c r="I222" s="20">
        <f>IF(C222=0, "-", IF(G222/C222&lt;10, G222/C222, "&gt;999%"))</f>
        <v>2.2264150943396226</v>
      </c>
      <c r="J222" s="21">
        <f>IF(E222=0, "-", IF(H222/E222&lt;10, H222/E222, "&gt;999%"))</f>
        <v>0.98466780238500851</v>
      </c>
    </row>
    <row r="223" spans="1:10" s="160" customFormat="1" x14ac:dyDescent="0.2">
      <c r="A223" s="178" t="s">
        <v>662</v>
      </c>
      <c r="B223" s="71">
        <v>426</v>
      </c>
      <c r="C223" s="72">
        <v>150</v>
      </c>
      <c r="D223" s="71">
        <v>3774</v>
      </c>
      <c r="E223" s="72">
        <v>1420</v>
      </c>
      <c r="F223" s="73"/>
      <c r="G223" s="71">
        <f>B223-C223</f>
        <v>276</v>
      </c>
      <c r="H223" s="72">
        <f>D223-E223</f>
        <v>2354</v>
      </c>
      <c r="I223" s="37">
        <f>IF(C223=0, "-", IF(G223/C223&lt;10, G223/C223, "&gt;999%"))</f>
        <v>1.84</v>
      </c>
      <c r="J223" s="38">
        <f>IF(E223=0, "-", IF(H223/E223&lt;10, H223/E223, "&gt;999%"))</f>
        <v>1.6577464788732394</v>
      </c>
    </row>
    <row r="224" spans="1:10" x14ac:dyDescent="0.2">
      <c r="A224" s="177"/>
      <c r="B224" s="143"/>
      <c r="C224" s="144"/>
      <c r="D224" s="143"/>
      <c r="E224" s="144"/>
      <c r="F224" s="145"/>
      <c r="G224" s="143"/>
      <c r="H224" s="144"/>
      <c r="I224" s="151"/>
      <c r="J224" s="152"/>
    </row>
    <row r="225" spans="1:10" s="139" customFormat="1" x14ac:dyDescent="0.2">
      <c r="A225" s="159" t="s">
        <v>59</v>
      </c>
      <c r="B225" s="65"/>
      <c r="C225" s="66"/>
      <c r="D225" s="65"/>
      <c r="E225" s="66"/>
      <c r="F225" s="67"/>
      <c r="G225" s="65"/>
      <c r="H225" s="66"/>
      <c r="I225" s="20"/>
      <c r="J225" s="21"/>
    </row>
    <row r="226" spans="1:10" x14ac:dyDescent="0.2">
      <c r="A226" s="158" t="s">
        <v>488</v>
      </c>
      <c r="B226" s="65">
        <v>0</v>
      </c>
      <c r="C226" s="66">
        <v>0</v>
      </c>
      <c r="D226" s="65">
        <v>0</v>
      </c>
      <c r="E226" s="66">
        <v>1</v>
      </c>
      <c r="F226" s="67"/>
      <c r="G226" s="65">
        <f>B226-C226</f>
        <v>0</v>
      </c>
      <c r="H226" s="66">
        <f>D226-E226</f>
        <v>-1</v>
      </c>
      <c r="I226" s="20" t="str">
        <f>IF(C226=0, "-", IF(G226/C226&lt;10, G226/C226, "&gt;999%"))</f>
        <v>-</v>
      </c>
      <c r="J226" s="21">
        <f>IF(E226=0, "-", IF(H226/E226&lt;10, H226/E226, "&gt;999%"))</f>
        <v>-1</v>
      </c>
    </row>
    <row r="227" spans="1:10" s="160" customFormat="1" x14ac:dyDescent="0.2">
      <c r="A227" s="178" t="s">
        <v>663</v>
      </c>
      <c r="B227" s="71">
        <v>0</v>
      </c>
      <c r="C227" s="72">
        <v>0</v>
      </c>
      <c r="D227" s="71">
        <v>0</v>
      </c>
      <c r="E227" s="72">
        <v>1</v>
      </c>
      <c r="F227" s="73"/>
      <c r="G227" s="71">
        <f>B227-C227</f>
        <v>0</v>
      </c>
      <c r="H227" s="72">
        <f>D227-E227</f>
        <v>-1</v>
      </c>
      <c r="I227" s="37" t="str">
        <f>IF(C227=0, "-", IF(G227/C227&lt;10, G227/C227, "&gt;999%"))</f>
        <v>-</v>
      </c>
      <c r="J227" s="38">
        <f>IF(E227=0, "-", IF(H227/E227&lt;10, H227/E227, "&gt;999%"))</f>
        <v>-1</v>
      </c>
    </row>
    <row r="228" spans="1:10" x14ac:dyDescent="0.2">
      <c r="A228" s="177"/>
      <c r="B228" s="143"/>
      <c r="C228" s="144"/>
      <c r="D228" s="143"/>
      <c r="E228" s="144"/>
      <c r="F228" s="145"/>
      <c r="G228" s="143"/>
      <c r="H228" s="144"/>
      <c r="I228" s="151"/>
      <c r="J228" s="152"/>
    </row>
    <row r="229" spans="1:10" s="139" customFormat="1" x14ac:dyDescent="0.2">
      <c r="A229" s="159" t="s">
        <v>60</v>
      </c>
      <c r="B229" s="65"/>
      <c r="C229" s="66"/>
      <c r="D229" s="65"/>
      <c r="E229" s="66"/>
      <c r="F229" s="67"/>
      <c r="G229" s="65"/>
      <c r="H229" s="66"/>
      <c r="I229" s="20"/>
      <c r="J229" s="21"/>
    </row>
    <row r="230" spans="1:10" x14ac:dyDescent="0.2">
      <c r="A230" s="158" t="s">
        <v>570</v>
      </c>
      <c r="B230" s="65">
        <v>13</v>
      </c>
      <c r="C230" s="66">
        <v>4</v>
      </c>
      <c r="D230" s="65">
        <v>37</v>
      </c>
      <c r="E230" s="66">
        <v>23</v>
      </c>
      <c r="F230" s="67"/>
      <c r="G230" s="65">
        <f>B230-C230</f>
        <v>9</v>
      </c>
      <c r="H230" s="66">
        <f>D230-E230</f>
        <v>14</v>
      </c>
      <c r="I230" s="20">
        <f>IF(C230=0, "-", IF(G230/C230&lt;10, G230/C230, "&gt;999%"))</f>
        <v>2.25</v>
      </c>
      <c r="J230" s="21">
        <f>IF(E230=0, "-", IF(H230/E230&lt;10, H230/E230, "&gt;999%"))</f>
        <v>0.60869565217391308</v>
      </c>
    </row>
    <row r="231" spans="1:10" x14ac:dyDescent="0.2">
      <c r="A231" s="158" t="s">
        <v>558</v>
      </c>
      <c r="B231" s="65">
        <v>0</v>
      </c>
      <c r="C231" s="66">
        <v>1</v>
      </c>
      <c r="D231" s="65">
        <v>6</v>
      </c>
      <c r="E231" s="66">
        <v>4</v>
      </c>
      <c r="F231" s="67"/>
      <c r="G231" s="65">
        <f>B231-C231</f>
        <v>-1</v>
      </c>
      <c r="H231" s="66">
        <f>D231-E231</f>
        <v>2</v>
      </c>
      <c r="I231" s="20">
        <f>IF(C231=0, "-", IF(G231/C231&lt;10, G231/C231, "&gt;999%"))</f>
        <v>-1</v>
      </c>
      <c r="J231" s="21">
        <f>IF(E231=0, "-", IF(H231/E231&lt;10, H231/E231, "&gt;999%"))</f>
        <v>0.5</v>
      </c>
    </row>
    <row r="232" spans="1:10" x14ac:dyDescent="0.2">
      <c r="A232" s="158" t="s">
        <v>547</v>
      </c>
      <c r="B232" s="65">
        <v>4</v>
      </c>
      <c r="C232" s="66">
        <v>2</v>
      </c>
      <c r="D232" s="65">
        <v>38</v>
      </c>
      <c r="E232" s="66">
        <v>21</v>
      </c>
      <c r="F232" s="67"/>
      <c r="G232" s="65">
        <f>B232-C232</f>
        <v>2</v>
      </c>
      <c r="H232" s="66">
        <f>D232-E232</f>
        <v>17</v>
      </c>
      <c r="I232" s="20">
        <f>IF(C232=0, "-", IF(G232/C232&lt;10, G232/C232, "&gt;999%"))</f>
        <v>1</v>
      </c>
      <c r="J232" s="21">
        <f>IF(E232=0, "-", IF(H232/E232&lt;10, H232/E232, "&gt;999%"))</f>
        <v>0.80952380952380953</v>
      </c>
    </row>
    <row r="233" spans="1:10" x14ac:dyDescent="0.2">
      <c r="A233" s="158" t="s">
        <v>548</v>
      </c>
      <c r="B233" s="65">
        <v>0</v>
      </c>
      <c r="C233" s="66">
        <v>0</v>
      </c>
      <c r="D233" s="65">
        <v>1</v>
      </c>
      <c r="E233" s="66">
        <v>6</v>
      </c>
      <c r="F233" s="67"/>
      <c r="G233" s="65">
        <f>B233-C233</f>
        <v>0</v>
      </c>
      <c r="H233" s="66">
        <f>D233-E233</f>
        <v>-5</v>
      </c>
      <c r="I233" s="20" t="str">
        <f>IF(C233=0, "-", IF(G233/C233&lt;10, G233/C233, "&gt;999%"))</f>
        <v>-</v>
      </c>
      <c r="J233" s="21">
        <f>IF(E233=0, "-", IF(H233/E233&lt;10, H233/E233, "&gt;999%"))</f>
        <v>-0.83333333333333337</v>
      </c>
    </row>
    <row r="234" spans="1:10" s="160" customFormat="1" x14ac:dyDescent="0.2">
      <c r="A234" s="178" t="s">
        <v>664</v>
      </c>
      <c r="B234" s="71">
        <v>17</v>
      </c>
      <c r="C234" s="72">
        <v>7</v>
      </c>
      <c r="D234" s="71">
        <v>82</v>
      </c>
      <c r="E234" s="72">
        <v>54</v>
      </c>
      <c r="F234" s="73"/>
      <c r="G234" s="71">
        <f>B234-C234</f>
        <v>10</v>
      </c>
      <c r="H234" s="72">
        <f>D234-E234</f>
        <v>28</v>
      </c>
      <c r="I234" s="37">
        <f>IF(C234=0, "-", IF(G234/C234&lt;10, G234/C234, "&gt;999%"))</f>
        <v>1.4285714285714286</v>
      </c>
      <c r="J234" s="38">
        <f>IF(E234=0, "-", IF(H234/E234&lt;10, H234/E234, "&gt;999%"))</f>
        <v>0.51851851851851849</v>
      </c>
    </row>
    <row r="235" spans="1:10" x14ac:dyDescent="0.2">
      <c r="A235" s="177"/>
      <c r="B235" s="143"/>
      <c r="C235" s="144"/>
      <c r="D235" s="143"/>
      <c r="E235" s="144"/>
      <c r="F235" s="145"/>
      <c r="G235" s="143"/>
      <c r="H235" s="144"/>
      <c r="I235" s="151"/>
      <c r="J235" s="152"/>
    </row>
    <row r="236" spans="1:10" s="139" customFormat="1" x14ac:dyDescent="0.2">
      <c r="A236" s="159" t="s">
        <v>61</v>
      </c>
      <c r="B236" s="65"/>
      <c r="C236" s="66"/>
      <c r="D236" s="65"/>
      <c r="E236" s="66"/>
      <c r="F236" s="67"/>
      <c r="G236" s="65"/>
      <c r="H236" s="66"/>
      <c r="I236" s="20"/>
      <c r="J236" s="21"/>
    </row>
    <row r="237" spans="1:10" x14ac:dyDescent="0.2">
      <c r="A237" s="158" t="s">
        <v>390</v>
      </c>
      <c r="B237" s="65">
        <v>6</v>
      </c>
      <c r="C237" s="66">
        <v>7</v>
      </c>
      <c r="D237" s="65">
        <v>45</v>
      </c>
      <c r="E237" s="66">
        <v>55</v>
      </c>
      <c r="F237" s="67"/>
      <c r="G237" s="65">
        <f t="shared" ref="G237:G243" si="28">B237-C237</f>
        <v>-1</v>
      </c>
      <c r="H237" s="66">
        <f t="shared" ref="H237:H243" si="29">D237-E237</f>
        <v>-10</v>
      </c>
      <c r="I237" s="20">
        <f t="shared" ref="I237:I243" si="30">IF(C237=0, "-", IF(G237/C237&lt;10, G237/C237, "&gt;999%"))</f>
        <v>-0.14285714285714285</v>
      </c>
      <c r="J237" s="21">
        <f t="shared" ref="J237:J243" si="31">IF(E237=0, "-", IF(H237/E237&lt;10, H237/E237, "&gt;999%"))</f>
        <v>-0.18181818181818182</v>
      </c>
    </row>
    <row r="238" spans="1:10" x14ac:dyDescent="0.2">
      <c r="A238" s="158" t="s">
        <v>461</v>
      </c>
      <c r="B238" s="65">
        <v>3</v>
      </c>
      <c r="C238" s="66">
        <v>3</v>
      </c>
      <c r="D238" s="65">
        <v>32</v>
      </c>
      <c r="E238" s="66">
        <v>16</v>
      </c>
      <c r="F238" s="67"/>
      <c r="G238" s="65">
        <f t="shared" si="28"/>
        <v>0</v>
      </c>
      <c r="H238" s="66">
        <f t="shared" si="29"/>
        <v>16</v>
      </c>
      <c r="I238" s="20">
        <f t="shared" si="30"/>
        <v>0</v>
      </c>
      <c r="J238" s="21">
        <f t="shared" si="31"/>
        <v>1</v>
      </c>
    </row>
    <row r="239" spans="1:10" x14ac:dyDescent="0.2">
      <c r="A239" s="158" t="s">
        <v>324</v>
      </c>
      <c r="B239" s="65">
        <v>0</v>
      </c>
      <c r="C239" s="66">
        <v>0</v>
      </c>
      <c r="D239" s="65">
        <v>1</v>
      </c>
      <c r="E239" s="66">
        <v>1</v>
      </c>
      <c r="F239" s="67"/>
      <c r="G239" s="65">
        <f t="shared" si="28"/>
        <v>0</v>
      </c>
      <c r="H239" s="66">
        <f t="shared" si="29"/>
        <v>0</v>
      </c>
      <c r="I239" s="20" t="str">
        <f t="shared" si="30"/>
        <v>-</v>
      </c>
      <c r="J239" s="21">
        <f t="shared" si="31"/>
        <v>0</v>
      </c>
    </row>
    <row r="240" spans="1:10" x14ac:dyDescent="0.2">
      <c r="A240" s="158" t="s">
        <v>462</v>
      </c>
      <c r="B240" s="65">
        <v>0</v>
      </c>
      <c r="C240" s="66">
        <v>0</v>
      </c>
      <c r="D240" s="65">
        <v>2</v>
      </c>
      <c r="E240" s="66">
        <v>4</v>
      </c>
      <c r="F240" s="67"/>
      <c r="G240" s="65">
        <f t="shared" si="28"/>
        <v>0</v>
      </c>
      <c r="H240" s="66">
        <f t="shared" si="29"/>
        <v>-2</v>
      </c>
      <c r="I240" s="20" t="str">
        <f t="shared" si="30"/>
        <v>-</v>
      </c>
      <c r="J240" s="21">
        <f t="shared" si="31"/>
        <v>-0.5</v>
      </c>
    </row>
    <row r="241" spans="1:10" x14ac:dyDescent="0.2">
      <c r="A241" s="158" t="s">
        <v>261</v>
      </c>
      <c r="B241" s="65">
        <v>1</v>
      </c>
      <c r="C241" s="66">
        <v>0</v>
      </c>
      <c r="D241" s="65">
        <v>13</v>
      </c>
      <c r="E241" s="66">
        <v>9</v>
      </c>
      <c r="F241" s="67"/>
      <c r="G241" s="65">
        <f t="shared" si="28"/>
        <v>1</v>
      </c>
      <c r="H241" s="66">
        <f t="shared" si="29"/>
        <v>4</v>
      </c>
      <c r="I241" s="20" t="str">
        <f t="shared" si="30"/>
        <v>-</v>
      </c>
      <c r="J241" s="21">
        <f t="shared" si="31"/>
        <v>0.44444444444444442</v>
      </c>
    </row>
    <row r="242" spans="1:10" x14ac:dyDescent="0.2">
      <c r="A242" s="158" t="s">
        <v>276</v>
      </c>
      <c r="B242" s="65">
        <v>0</v>
      </c>
      <c r="C242" s="66">
        <v>0</v>
      </c>
      <c r="D242" s="65">
        <v>2</v>
      </c>
      <c r="E242" s="66">
        <v>3</v>
      </c>
      <c r="F242" s="67"/>
      <c r="G242" s="65">
        <f t="shared" si="28"/>
        <v>0</v>
      </c>
      <c r="H242" s="66">
        <f t="shared" si="29"/>
        <v>-1</v>
      </c>
      <c r="I242" s="20" t="str">
        <f t="shared" si="30"/>
        <v>-</v>
      </c>
      <c r="J242" s="21">
        <f t="shared" si="31"/>
        <v>-0.33333333333333331</v>
      </c>
    </row>
    <row r="243" spans="1:10" s="160" customFormat="1" x14ac:dyDescent="0.2">
      <c r="A243" s="178" t="s">
        <v>665</v>
      </c>
      <c r="B243" s="71">
        <v>10</v>
      </c>
      <c r="C243" s="72">
        <v>10</v>
      </c>
      <c r="D243" s="71">
        <v>95</v>
      </c>
      <c r="E243" s="72">
        <v>88</v>
      </c>
      <c r="F243" s="73"/>
      <c r="G243" s="71">
        <f t="shared" si="28"/>
        <v>0</v>
      </c>
      <c r="H243" s="72">
        <f t="shared" si="29"/>
        <v>7</v>
      </c>
      <c r="I243" s="37">
        <f t="shared" si="30"/>
        <v>0</v>
      </c>
      <c r="J243" s="38">
        <f t="shared" si="31"/>
        <v>7.9545454545454544E-2</v>
      </c>
    </row>
    <row r="244" spans="1:10" x14ac:dyDescent="0.2">
      <c r="A244" s="177"/>
      <c r="B244" s="143"/>
      <c r="C244" s="144"/>
      <c r="D244" s="143"/>
      <c r="E244" s="144"/>
      <c r="F244" s="145"/>
      <c r="G244" s="143"/>
      <c r="H244" s="144"/>
      <c r="I244" s="151"/>
      <c r="J244" s="152"/>
    </row>
    <row r="245" spans="1:10" s="139" customFormat="1" x14ac:dyDescent="0.2">
      <c r="A245" s="159" t="s">
        <v>62</v>
      </c>
      <c r="B245" s="65"/>
      <c r="C245" s="66"/>
      <c r="D245" s="65"/>
      <c r="E245" s="66"/>
      <c r="F245" s="67"/>
      <c r="G245" s="65"/>
      <c r="H245" s="66"/>
      <c r="I245" s="20"/>
      <c r="J245" s="21"/>
    </row>
    <row r="246" spans="1:10" x14ac:dyDescent="0.2">
      <c r="A246" s="158" t="s">
        <v>402</v>
      </c>
      <c r="B246" s="65">
        <v>0</v>
      </c>
      <c r="C246" s="66">
        <v>1</v>
      </c>
      <c r="D246" s="65">
        <v>22</v>
      </c>
      <c r="E246" s="66">
        <v>15</v>
      </c>
      <c r="F246" s="67"/>
      <c r="G246" s="65">
        <f t="shared" ref="G246:G251" si="32">B246-C246</f>
        <v>-1</v>
      </c>
      <c r="H246" s="66">
        <f t="shared" ref="H246:H251" si="33">D246-E246</f>
        <v>7</v>
      </c>
      <c r="I246" s="20">
        <f t="shared" ref="I246:I251" si="34">IF(C246=0, "-", IF(G246/C246&lt;10, G246/C246, "&gt;999%"))</f>
        <v>-1</v>
      </c>
      <c r="J246" s="21">
        <f t="shared" ref="J246:J251" si="35">IF(E246=0, "-", IF(H246/E246&lt;10, H246/E246, "&gt;999%"))</f>
        <v>0.46666666666666667</v>
      </c>
    </row>
    <row r="247" spans="1:10" x14ac:dyDescent="0.2">
      <c r="A247" s="158" t="s">
        <v>366</v>
      </c>
      <c r="B247" s="65">
        <v>29</v>
      </c>
      <c r="C247" s="66">
        <v>5</v>
      </c>
      <c r="D247" s="65">
        <v>90</v>
      </c>
      <c r="E247" s="66">
        <v>28</v>
      </c>
      <c r="F247" s="67"/>
      <c r="G247" s="65">
        <f t="shared" si="32"/>
        <v>24</v>
      </c>
      <c r="H247" s="66">
        <f t="shared" si="33"/>
        <v>62</v>
      </c>
      <c r="I247" s="20">
        <f t="shared" si="34"/>
        <v>4.8</v>
      </c>
      <c r="J247" s="21">
        <f t="shared" si="35"/>
        <v>2.2142857142857144</v>
      </c>
    </row>
    <row r="248" spans="1:10" x14ac:dyDescent="0.2">
      <c r="A248" s="158" t="s">
        <v>527</v>
      </c>
      <c r="B248" s="65">
        <v>8</v>
      </c>
      <c r="C248" s="66">
        <v>3</v>
      </c>
      <c r="D248" s="65">
        <v>61</v>
      </c>
      <c r="E248" s="66">
        <v>18</v>
      </c>
      <c r="F248" s="67"/>
      <c r="G248" s="65">
        <f t="shared" si="32"/>
        <v>5</v>
      </c>
      <c r="H248" s="66">
        <f t="shared" si="33"/>
        <v>43</v>
      </c>
      <c r="I248" s="20">
        <f t="shared" si="34"/>
        <v>1.6666666666666667</v>
      </c>
      <c r="J248" s="21">
        <f t="shared" si="35"/>
        <v>2.3888888888888888</v>
      </c>
    </row>
    <row r="249" spans="1:10" x14ac:dyDescent="0.2">
      <c r="A249" s="158" t="s">
        <v>439</v>
      </c>
      <c r="B249" s="65">
        <v>20</v>
      </c>
      <c r="C249" s="66">
        <v>14</v>
      </c>
      <c r="D249" s="65">
        <v>197</v>
      </c>
      <c r="E249" s="66">
        <v>143</v>
      </c>
      <c r="F249" s="67"/>
      <c r="G249" s="65">
        <f t="shared" si="32"/>
        <v>6</v>
      </c>
      <c r="H249" s="66">
        <f t="shared" si="33"/>
        <v>54</v>
      </c>
      <c r="I249" s="20">
        <f t="shared" si="34"/>
        <v>0.42857142857142855</v>
      </c>
      <c r="J249" s="21">
        <f t="shared" si="35"/>
        <v>0.3776223776223776</v>
      </c>
    </row>
    <row r="250" spans="1:10" x14ac:dyDescent="0.2">
      <c r="A250" s="158" t="s">
        <v>440</v>
      </c>
      <c r="B250" s="65">
        <v>7</v>
      </c>
      <c r="C250" s="66">
        <v>4</v>
      </c>
      <c r="D250" s="65">
        <v>105</v>
      </c>
      <c r="E250" s="66">
        <v>58</v>
      </c>
      <c r="F250" s="67"/>
      <c r="G250" s="65">
        <f t="shared" si="32"/>
        <v>3</v>
      </c>
      <c r="H250" s="66">
        <f t="shared" si="33"/>
        <v>47</v>
      </c>
      <c r="I250" s="20">
        <f t="shared" si="34"/>
        <v>0.75</v>
      </c>
      <c r="J250" s="21">
        <f t="shared" si="35"/>
        <v>0.81034482758620685</v>
      </c>
    </row>
    <row r="251" spans="1:10" s="160" customFormat="1" x14ac:dyDescent="0.2">
      <c r="A251" s="178" t="s">
        <v>666</v>
      </c>
      <c r="B251" s="71">
        <v>64</v>
      </c>
      <c r="C251" s="72">
        <v>27</v>
      </c>
      <c r="D251" s="71">
        <v>475</v>
      </c>
      <c r="E251" s="72">
        <v>262</v>
      </c>
      <c r="F251" s="73"/>
      <c r="G251" s="71">
        <f t="shared" si="32"/>
        <v>37</v>
      </c>
      <c r="H251" s="72">
        <f t="shared" si="33"/>
        <v>213</v>
      </c>
      <c r="I251" s="37">
        <f t="shared" si="34"/>
        <v>1.3703703703703705</v>
      </c>
      <c r="J251" s="38">
        <f t="shared" si="35"/>
        <v>0.81297709923664119</v>
      </c>
    </row>
    <row r="252" spans="1:10" x14ac:dyDescent="0.2">
      <c r="A252" s="177"/>
      <c r="B252" s="143"/>
      <c r="C252" s="144"/>
      <c r="D252" s="143"/>
      <c r="E252" s="144"/>
      <c r="F252" s="145"/>
      <c r="G252" s="143"/>
      <c r="H252" s="144"/>
      <c r="I252" s="151"/>
      <c r="J252" s="152"/>
    </row>
    <row r="253" spans="1:10" s="139" customFormat="1" x14ac:dyDescent="0.2">
      <c r="A253" s="159" t="s">
        <v>63</v>
      </c>
      <c r="B253" s="65"/>
      <c r="C253" s="66"/>
      <c r="D253" s="65"/>
      <c r="E253" s="66"/>
      <c r="F253" s="67"/>
      <c r="G253" s="65"/>
      <c r="H253" s="66"/>
      <c r="I253" s="20"/>
      <c r="J253" s="21"/>
    </row>
    <row r="254" spans="1:10" x14ac:dyDescent="0.2">
      <c r="A254" s="158" t="s">
        <v>63</v>
      </c>
      <c r="B254" s="65">
        <v>18</v>
      </c>
      <c r="C254" s="66">
        <v>18</v>
      </c>
      <c r="D254" s="65">
        <v>159</v>
      </c>
      <c r="E254" s="66">
        <v>104</v>
      </c>
      <c r="F254" s="67"/>
      <c r="G254" s="65">
        <f>B254-C254</f>
        <v>0</v>
      </c>
      <c r="H254" s="66">
        <f>D254-E254</f>
        <v>55</v>
      </c>
      <c r="I254" s="20">
        <f>IF(C254=0, "-", IF(G254/C254&lt;10, G254/C254, "&gt;999%"))</f>
        <v>0</v>
      </c>
      <c r="J254" s="21">
        <f>IF(E254=0, "-", IF(H254/E254&lt;10, H254/E254, "&gt;999%"))</f>
        <v>0.52884615384615385</v>
      </c>
    </row>
    <row r="255" spans="1:10" s="160" customFormat="1" x14ac:dyDescent="0.2">
      <c r="A255" s="178" t="s">
        <v>667</v>
      </c>
      <c r="B255" s="71">
        <v>18</v>
      </c>
      <c r="C255" s="72">
        <v>18</v>
      </c>
      <c r="D255" s="71">
        <v>159</v>
      </c>
      <c r="E255" s="72">
        <v>104</v>
      </c>
      <c r="F255" s="73"/>
      <c r="G255" s="71">
        <f>B255-C255</f>
        <v>0</v>
      </c>
      <c r="H255" s="72">
        <f>D255-E255</f>
        <v>55</v>
      </c>
      <c r="I255" s="37">
        <f>IF(C255=0, "-", IF(G255/C255&lt;10, G255/C255, "&gt;999%"))</f>
        <v>0</v>
      </c>
      <c r="J255" s="38">
        <f>IF(E255=0, "-", IF(H255/E255&lt;10, H255/E255, "&gt;999%"))</f>
        <v>0.52884615384615385</v>
      </c>
    </row>
    <row r="256" spans="1:10" x14ac:dyDescent="0.2">
      <c r="A256" s="177"/>
      <c r="B256" s="143"/>
      <c r="C256" s="144"/>
      <c r="D256" s="143"/>
      <c r="E256" s="144"/>
      <c r="F256" s="145"/>
      <c r="G256" s="143"/>
      <c r="H256" s="144"/>
      <c r="I256" s="151"/>
      <c r="J256" s="152"/>
    </row>
    <row r="257" spans="1:10" s="139" customFormat="1" x14ac:dyDescent="0.2">
      <c r="A257" s="159" t="s">
        <v>64</v>
      </c>
      <c r="B257" s="65"/>
      <c r="C257" s="66"/>
      <c r="D257" s="65"/>
      <c r="E257" s="66"/>
      <c r="F257" s="67"/>
      <c r="G257" s="65"/>
      <c r="H257" s="66"/>
      <c r="I257" s="20"/>
      <c r="J257" s="21"/>
    </row>
    <row r="258" spans="1:10" x14ac:dyDescent="0.2">
      <c r="A258" s="158" t="s">
        <v>297</v>
      </c>
      <c r="B258" s="65">
        <v>69</v>
      </c>
      <c r="C258" s="66">
        <v>27</v>
      </c>
      <c r="D258" s="65">
        <v>387</v>
      </c>
      <c r="E258" s="66">
        <v>297</v>
      </c>
      <c r="F258" s="67"/>
      <c r="G258" s="65">
        <f t="shared" ref="G258:G269" si="36">B258-C258</f>
        <v>42</v>
      </c>
      <c r="H258" s="66">
        <f t="shared" ref="H258:H269" si="37">D258-E258</f>
        <v>90</v>
      </c>
      <c r="I258" s="20">
        <f t="shared" ref="I258:I269" si="38">IF(C258=0, "-", IF(G258/C258&lt;10, G258/C258, "&gt;999%"))</f>
        <v>1.5555555555555556</v>
      </c>
      <c r="J258" s="21">
        <f t="shared" ref="J258:J269" si="39">IF(E258=0, "-", IF(H258/E258&lt;10, H258/E258, "&gt;999%"))</f>
        <v>0.30303030303030304</v>
      </c>
    </row>
    <row r="259" spans="1:10" x14ac:dyDescent="0.2">
      <c r="A259" s="158" t="s">
        <v>223</v>
      </c>
      <c r="B259" s="65">
        <v>156</v>
      </c>
      <c r="C259" s="66">
        <v>173</v>
      </c>
      <c r="D259" s="65">
        <v>1501</v>
      </c>
      <c r="E259" s="66">
        <v>1237</v>
      </c>
      <c r="F259" s="67"/>
      <c r="G259" s="65">
        <f t="shared" si="36"/>
        <v>-17</v>
      </c>
      <c r="H259" s="66">
        <f t="shared" si="37"/>
        <v>264</v>
      </c>
      <c r="I259" s="20">
        <f t="shared" si="38"/>
        <v>-9.8265895953757232E-2</v>
      </c>
      <c r="J259" s="21">
        <f t="shared" si="39"/>
        <v>0.21341956345998384</v>
      </c>
    </row>
    <row r="260" spans="1:10" x14ac:dyDescent="0.2">
      <c r="A260" s="158" t="s">
        <v>367</v>
      </c>
      <c r="B260" s="65">
        <v>9</v>
      </c>
      <c r="C260" s="66">
        <v>0</v>
      </c>
      <c r="D260" s="65">
        <v>23</v>
      </c>
      <c r="E260" s="66">
        <v>0</v>
      </c>
      <c r="F260" s="67"/>
      <c r="G260" s="65">
        <f t="shared" si="36"/>
        <v>9</v>
      </c>
      <c r="H260" s="66">
        <f t="shared" si="37"/>
        <v>23</v>
      </c>
      <c r="I260" s="20" t="str">
        <f t="shared" si="38"/>
        <v>-</v>
      </c>
      <c r="J260" s="21" t="str">
        <f t="shared" si="39"/>
        <v>-</v>
      </c>
    </row>
    <row r="261" spans="1:10" x14ac:dyDescent="0.2">
      <c r="A261" s="158" t="s">
        <v>247</v>
      </c>
      <c r="B261" s="65">
        <v>0</v>
      </c>
      <c r="C261" s="66">
        <v>0</v>
      </c>
      <c r="D261" s="65">
        <v>0</v>
      </c>
      <c r="E261" s="66">
        <v>4</v>
      </c>
      <c r="F261" s="67"/>
      <c r="G261" s="65">
        <f t="shared" si="36"/>
        <v>0</v>
      </c>
      <c r="H261" s="66">
        <f t="shared" si="37"/>
        <v>-4</v>
      </c>
      <c r="I261" s="20" t="str">
        <f t="shared" si="38"/>
        <v>-</v>
      </c>
      <c r="J261" s="21">
        <f t="shared" si="39"/>
        <v>-1</v>
      </c>
    </row>
    <row r="262" spans="1:10" x14ac:dyDescent="0.2">
      <c r="A262" s="158" t="s">
        <v>197</v>
      </c>
      <c r="B262" s="65">
        <v>90</v>
      </c>
      <c r="C262" s="66">
        <v>48</v>
      </c>
      <c r="D262" s="65">
        <v>754</v>
      </c>
      <c r="E262" s="66">
        <v>226</v>
      </c>
      <c r="F262" s="67"/>
      <c r="G262" s="65">
        <f t="shared" si="36"/>
        <v>42</v>
      </c>
      <c r="H262" s="66">
        <f t="shared" si="37"/>
        <v>528</v>
      </c>
      <c r="I262" s="20">
        <f t="shared" si="38"/>
        <v>0.875</v>
      </c>
      <c r="J262" s="21">
        <f t="shared" si="39"/>
        <v>2.336283185840708</v>
      </c>
    </row>
    <row r="263" spans="1:10" x14ac:dyDescent="0.2">
      <c r="A263" s="158" t="s">
        <v>203</v>
      </c>
      <c r="B263" s="65">
        <v>67</v>
      </c>
      <c r="C263" s="66">
        <v>32</v>
      </c>
      <c r="D263" s="65">
        <v>433</v>
      </c>
      <c r="E263" s="66">
        <v>327</v>
      </c>
      <c r="F263" s="67"/>
      <c r="G263" s="65">
        <f t="shared" si="36"/>
        <v>35</v>
      </c>
      <c r="H263" s="66">
        <f t="shared" si="37"/>
        <v>106</v>
      </c>
      <c r="I263" s="20">
        <f t="shared" si="38"/>
        <v>1.09375</v>
      </c>
      <c r="J263" s="21">
        <f t="shared" si="39"/>
        <v>0.32415902140672781</v>
      </c>
    </row>
    <row r="264" spans="1:10" x14ac:dyDescent="0.2">
      <c r="A264" s="158" t="s">
        <v>368</v>
      </c>
      <c r="B264" s="65">
        <v>43</v>
      </c>
      <c r="C264" s="66">
        <v>105</v>
      </c>
      <c r="D264" s="65">
        <v>534</v>
      </c>
      <c r="E264" s="66">
        <v>533</v>
      </c>
      <c r="F264" s="67"/>
      <c r="G264" s="65">
        <f t="shared" si="36"/>
        <v>-62</v>
      </c>
      <c r="H264" s="66">
        <f t="shared" si="37"/>
        <v>1</v>
      </c>
      <c r="I264" s="20">
        <f t="shared" si="38"/>
        <v>-0.59047619047619049</v>
      </c>
      <c r="J264" s="21">
        <f t="shared" si="39"/>
        <v>1.876172607879925E-3</v>
      </c>
    </row>
    <row r="265" spans="1:10" x14ac:dyDescent="0.2">
      <c r="A265" s="158" t="s">
        <v>441</v>
      </c>
      <c r="B265" s="65">
        <v>14</v>
      </c>
      <c r="C265" s="66">
        <v>52</v>
      </c>
      <c r="D265" s="65">
        <v>369</v>
      </c>
      <c r="E265" s="66">
        <v>171</v>
      </c>
      <c r="F265" s="67"/>
      <c r="G265" s="65">
        <f t="shared" si="36"/>
        <v>-38</v>
      </c>
      <c r="H265" s="66">
        <f t="shared" si="37"/>
        <v>198</v>
      </c>
      <c r="I265" s="20">
        <f t="shared" si="38"/>
        <v>-0.73076923076923073</v>
      </c>
      <c r="J265" s="21">
        <f t="shared" si="39"/>
        <v>1.1578947368421053</v>
      </c>
    </row>
    <row r="266" spans="1:10" x14ac:dyDescent="0.2">
      <c r="A266" s="158" t="s">
        <v>403</v>
      </c>
      <c r="B266" s="65">
        <v>67</v>
      </c>
      <c r="C266" s="66">
        <v>55</v>
      </c>
      <c r="D266" s="65">
        <v>543</v>
      </c>
      <c r="E266" s="66">
        <v>652</v>
      </c>
      <c r="F266" s="67"/>
      <c r="G266" s="65">
        <f t="shared" si="36"/>
        <v>12</v>
      </c>
      <c r="H266" s="66">
        <f t="shared" si="37"/>
        <v>-109</v>
      </c>
      <c r="I266" s="20">
        <f t="shared" si="38"/>
        <v>0.21818181818181817</v>
      </c>
      <c r="J266" s="21">
        <f t="shared" si="39"/>
        <v>-0.16717791411042945</v>
      </c>
    </row>
    <row r="267" spans="1:10" x14ac:dyDescent="0.2">
      <c r="A267" s="158" t="s">
        <v>270</v>
      </c>
      <c r="B267" s="65">
        <v>9</v>
      </c>
      <c r="C267" s="66">
        <v>21</v>
      </c>
      <c r="D267" s="65">
        <v>98</v>
      </c>
      <c r="E267" s="66">
        <v>131</v>
      </c>
      <c r="F267" s="67"/>
      <c r="G267" s="65">
        <f t="shared" si="36"/>
        <v>-12</v>
      </c>
      <c r="H267" s="66">
        <f t="shared" si="37"/>
        <v>-33</v>
      </c>
      <c r="I267" s="20">
        <f t="shared" si="38"/>
        <v>-0.5714285714285714</v>
      </c>
      <c r="J267" s="21">
        <f t="shared" si="39"/>
        <v>-0.25190839694656486</v>
      </c>
    </row>
    <row r="268" spans="1:10" x14ac:dyDescent="0.2">
      <c r="A268" s="158" t="s">
        <v>352</v>
      </c>
      <c r="B268" s="65">
        <v>66</v>
      </c>
      <c r="C268" s="66">
        <v>0</v>
      </c>
      <c r="D268" s="65">
        <v>477</v>
      </c>
      <c r="E268" s="66">
        <v>0</v>
      </c>
      <c r="F268" s="67"/>
      <c r="G268" s="65">
        <f t="shared" si="36"/>
        <v>66</v>
      </c>
      <c r="H268" s="66">
        <f t="shared" si="37"/>
        <v>477</v>
      </c>
      <c r="I268" s="20" t="str">
        <f t="shared" si="38"/>
        <v>-</v>
      </c>
      <c r="J268" s="21" t="str">
        <f t="shared" si="39"/>
        <v>-</v>
      </c>
    </row>
    <row r="269" spans="1:10" s="160" customFormat="1" x14ac:dyDescent="0.2">
      <c r="A269" s="178" t="s">
        <v>668</v>
      </c>
      <c r="B269" s="71">
        <v>590</v>
      </c>
      <c r="C269" s="72">
        <v>513</v>
      </c>
      <c r="D269" s="71">
        <v>5119</v>
      </c>
      <c r="E269" s="72">
        <v>3578</v>
      </c>
      <c r="F269" s="73"/>
      <c r="G269" s="71">
        <f t="shared" si="36"/>
        <v>77</v>
      </c>
      <c r="H269" s="72">
        <f t="shared" si="37"/>
        <v>1541</v>
      </c>
      <c r="I269" s="37">
        <f t="shared" si="38"/>
        <v>0.15009746588693956</v>
      </c>
      <c r="J269" s="38">
        <f t="shared" si="39"/>
        <v>0.43068753493571826</v>
      </c>
    </row>
    <row r="270" spans="1:10" x14ac:dyDescent="0.2">
      <c r="A270" s="177"/>
      <c r="B270" s="143"/>
      <c r="C270" s="144"/>
      <c r="D270" s="143"/>
      <c r="E270" s="144"/>
      <c r="F270" s="145"/>
      <c r="G270" s="143"/>
      <c r="H270" s="144"/>
      <c r="I270" s="151"/>
      <c r="J270" s="152"/>
    </row>
    <row r="271" spans="1:10" s="139" customFormat="1" x14ac:dyDescent="0.2">
      <c r="A271" s="159" t="s">
        <v>65</v>
      </c>
      <c r="B271" s="65"/>
      <c r="C271" s="66"/>
      <c r="D271" s="65"/>
      <c r="E271" s="66"/>
      <c r="F271" s="67"/>
      <c r="G271" s="65"/>
      <c r="H271" s="66"/>
      <c r="I271" s="20"/>
      <c r="J271" s="21"/>
    </row>
    <row r="272" spans="1:10" x14ac:dyDescent="0.2">
      <c r="A272" s="158" t="s">
        <v>340</v>
      </c>
      <c r="B272" s="65">
        <v>0</v>
      </c>
      <c r="C272" s="66">
        <v>0</v>
      </c>
      <c r="D272" s="65">
        <v>2</v>
      </c>
      <c r="E272" s="66">
        <v>6</v>
      </c>
      <c r="F272" s="67"/>
      <c r="G272" s="65">
        <f>B272-C272</f>
        <v>0</v>
      </c>
      <c r="H272" s="66">
        <f>D272-E272</f>
        <v>-4</v>
      </c>
      <c r="I272" s="20" t="str">
        <f>IF(C272=0, "-", IF(G272/C272&lt;10, G272/C272, "&gt;999%"))</f>
        <v>-</v>
      </c>
      <c r="J272" s="21">
        <f>IF(E272=0, "-", IF(H272/E272&lt;10, H272/E272, "&gt;999%"))</f>
        <v>-0.66666666666666663</v>
      </c>
    </row>
    <row r="273" spans="1:10" x14ac:dyDescent="0.2">
      <c r="A273" s="158" t="s">
        <v>480</v>
      </c>
      <c r="B273" s="65">
        <v>1</v>
      </c>
      <c r="C273" s="66">
        <v>1</v>
      </c>
      <c r="D273" s="65">
        <v>7</v>
      </c>
      <c r="E273" s="66">
        <v>3</v>
      </c>
      <c r="F273" s="67"/>
      <c r="G273" s="65">
        <f>B273-C273</f>
        <v>0</v>
      </c>
      <c r="H273" s="66">
        <f>D273-E273</f>
        <v>4</v>
      </c>
      <c r="I273" s="20">
        <f>IF(C273=0, "-", IF(G273/C273&lt;10, G273/C273, "&gt;999%"))</f>
        <v>0</v>
      </c>
      <c r="J273" s="21">
        <f>IF(E273=0, "-", IF(H273/E273&lt;10, H273/E273, "&gt;999%"))</f>
        <v>1.3333333333333333</v>
      </c>
    </row>
    <row r="274" spans="1:10" s="160" customFormat="1" x14ac:dyDescent="0.2">
      <c r="A274" s="178" t="s">
        <v>669</v>
      </c>
      <c r="B274" s="71">
        <v>1</v>
      </c>
      <c r="C274" s="72">
        <v>1</v>
      </c>
      <c r="D274" s="71">
        <v>9</v>
      </c>
      <c r="E274" s="72">
        <v>9</v>
      </c>
      <c r="F274" s="73"/>
      <c r="G274" s="71">
        <f>B274-C274</f>
        <v>0</v>
      </c>
      <c r="H274" s="72">
        <f>D274-E274</f>
        <v>0</v>
      </c>
      <c r="I274" s="37">
        <f>IF(C274=0, "-", IF(G274/C274&lt;10, G274/C274, "&gt;999%"))</f>
        <v>0</v>
      </c>
      <c r="J274" s="38">
        <f>IF(E274=0, "-", IF(H274/E274&lt;10, H274/E274, "&gt;999%"))</f>
        <v>0</v>
      </c>
    </row>
    <row r="275" spans="1:10" x14ac:dyDescent="0.2">
      <c r="A275" s="177"/>
      <c r="B275" s="143"/>
      <c r="C275" s="144"/>
      <c r="D275" s="143"/>
      <c r="E275" s="144"/>
      <c r="F275" s="145"/>
      <c r="G275" s="143"/>
      <c r="H275" s="144"/>
      <c r="I275" s="151"/>
      <c r="J275" s="152"/>
    </row>
    <row r="276" spans="1:10" s="139" customFormat="1" x14ac:dyDescent="0.2">
      <c r="A276" s="159" t="s">
        <v>66</v>
      </c>
      <c r="B276" s="65"/>
      <c r="C276" s="66"/>
      <c r="D276" s="65"/>
      <c r="E276" s="66"/>
      <c r="F276" s="67"/>
      <c r="G276" s="65"/>
      <c r="H276" s="66"/>
      <c r="I276" s="20"/>
      <c r="J276" s="21"/>
    </row>
    <row r="277" spans="1:10" x14ac:dyDescent="0.2">
      <c r="A277" s="158" t="s">
        <v>463</v>
      </c>
      <c r="B277" s="65">
        <v>19</v>
      </c>
      <c r="C277" s="66">
        <v>5</v>
      </c>
      <c r="D277" s="65">
        <v>132</v>
      </c>
      <c r="E277" s="66">
        <v>11</v>
      </c>
      <c r="F277" s="67"/>
      <c r="G277" s="65">
        <f t="shared" ref="G277:G284" si="40">B277-C277</f>
        <v>14</v>
      </c>
      <c r="H277" s="66">
        <f t="shared" ref="H277:H284" si="41">D277-E277</f>
        <v>121</v>
      </c>
      <c r="I277" s="20">
        <f t="shared" ref="I277:I284" si="42">IF(C277=0, "-", IF(G277/C277&lt;10, G277/C277, "&gt;999%"))</f>
        <v>2.8</v>
      </c>
      <c r="J277" s="21" t="str">
        <f t="shared" ref="J277:J284" si="43">IF(E277=0, "-", IF(H277/E277&lt;10, H277/E277, "&gt;999%"))</f>
        <v>&gt;999%</v>
      </c>
    </row>
    <row r="278" spans="1:10" x14ac:dyDescent="0.2">
      <c r="A278" s="158" t="s">
        <v>481</v>
      </c>
      <c r="B278" s="65">
        <v>9</v>
      </c>
      <c r="C278" s="66">
        <v>4</v>
      </c>
      <c r="D278" s="65">
        <v>35</v>
      </c>
      <c r="E278" s="66">
        <v>50</v>
      </c>
      <c r="F278" s="67"/>
      <c r="G278" s="65">
        <f t="shared" si="40"/>
        <v>5</v>
      </c>
      <c r="H278" s="66">
        <f t="shared" si="41"/>
        <v>-15</v>
      </c>
      <c r="I278" s="20">
        <f t="shared" si="42"/>
        <v>1.25</v>
      </c>
      <c r="J278" s="21">
        <f t="shared" si="43"/>
        <v>-0.3</v>
      </c>
    </row>
    <row r="279" spans="1:10" x14ac:dyDescent="0.2">
      <c r="A279" s="158" t="s">
        <v>422</v>
      </c>
      <c r="B279" s="65">
        <v>9</v>
      </c>
      <c r="C279" s="66">
        <v>4</v>
      </c>
      <c r="D279" s="65">
        <v>55</v>
      </c>
      <c r="E279" s="66">
        <v>92</v>
      </c>
      <c r="F279" s="67"/>
      <c r="G279" s="65">
        <f t="shared" si="40"/>
        <v>5</v>
      </c>
      <c r="H279" s="66">
        <f t="shared" si="41"/>
        <v>-37</v>
      </c>
      <c r="I279" s="20">
        <f t="shared" si="42"/>
        <v>1.25</v>
      </c>
      <c r="J279" s="21">
        <f t="shared" si="43"/>
        <v>-0.40217391304347827</v>
      </c>
    </row>
    <row r="280" spans="1:10" x14ac:dyDescent="0.2">
      <c r="A280" s="158" t="s">
        <v>482</v>
      </c>
      <c r="B280" s="65">
        <v>0</v>
      </c>
      <c r="C280" s="66">
        <v>1</v>
      </c>
      <c r="D280" s="65">
        <v>9</v>
      </c>
      <c r="E280" s="66">
        <v>9</v>
      </c>
      <c r="F280" s="67"/>
      <c r="G280" s="65">
        <f t="shared" si="40"/>
        <v>-1</v>
      </c>
      <c r="H280" s="66">
        <f t="shared" si="41"/>
        <v>0</v>
      </c>
      <c r="I280" s="20">
        <f t="shared" si="42"/>
        <v>-1</v>
      </c>
      <c r="J280" s="21">
        <f t="shared" si="43"/>
        <v>0</v>
      </c>
    </row>
    <row r="281" spans="1:10" x14ac:dyDescent="0.2">
      <c r="A281" s="158" t="s">
        <v>423</v>
      </c>
      <c r="B281" s="65">
        <v>14</v>
      </c>
      <c r="C281" s="66">
        <v>7</v>
      </c>
      <c r="D281" s="65">
        <v>99</v>
      </c>
      <c r="E281" s="66">
        <v>80</v>
      </c>
      <c r="F281" s="67"/>
      <c r="G281" s="65">
        <f t="shared" si="40"/>
        <v>7</v>
      </c>
      <c r="H281" s="66">
        <f t="shared" si="41"/>
        <v>19</v>
      </c>
      <c r="I281" s="20">
        <f t="shared" si="42"/>
        <v>1</v>
      </c>
      <c r="J281" s="21">
        <f t="shared" si="43"/>
        <v>0.23749999999999999</v>
      </c>
    </row>
    <row r="282" spans="1:10" x14ac:dyDescent="0.2">
      <c r="A282" s="158" t="s">
        <v>464</v>
      </c>
      <c r="B282" s="65">
        <v>3</v>
      </c>
      <c r="C282" s="66">
        <v>8</v>
      </c>
      <c r="D282" s="65">
        <v>102</v>
      </c>
      <c r="E282" s="66">
        <v>93</v>
      </c>
      <c r="F282" s="67"/>
      <c r="G282" s="65">
        <f t="shared" si="40"/>
        <v>-5</v>
      </c>
      <c r="H282" s="66">
        <f t="shared" si="41"/>
        <v>9</v>
      </c>
      <c r="I282" s="20">
        <f t="shared" si="42"/>
        <v>-0.625</v>
      </c>
      <c r="J282" s="21">
        <f t="shared" si="43"/>
        <v>9.6774193548387094E-2</v>
      </c>
    </row>
    <row r="283" spans="1:10" x14ac:dyDescent="0.2">
      <c r="A283" s="158" t="s">
        <v>465</v>
      </c>
      <c r="B283" s="65">
        <v>3</v>
      </c>
      <c r="C283" s="66">
        <v>1</v>
      </c>
      <c r="D283" s="65">
        <v>30</v>
      </c>
      <c r="E283" s="66">
        <v>19</v>
      </c>
      <c r="F283" s="67"/>
      <c r="G283" s="65">
        <f t="shared" si="40"/>
        <v>2</v>
      </c>
      <c r="H283" s="66">
        <f t="shared" si="41"/>
        <v>11</v>
      </c>
      <c r="I283" s="20">
        <f t="shared" si="42"/>
        <v>2</v>
      </c>
      <c r="J283" s="21">
        <f t="shared" si="43"/>
        <v>0.57894736842105265</v>
      </c>
    </row>
    <row r="284" spans="1:10" s="160" customFormat="1" x14ac:dyDescent="0.2">
      <c r="A284" s="178" t="s">
        <v>670</v>
      </c>
      <c r="B284" s="71">
        <v>57</v>
      </c>
      <c r="C284" s="72">
        <v>30</v>
      </c>
      <c r="D284" s="71">
        <v>462</v>
      </c>
      <c r="E284" s="72">
        <v>354</v>
      </c>
      <c r="F284" s="73"/>
      <c r="G284" s="71">
        <f t="shared" si="40"/>
        <v>27</v>
      </c>
      <c r="H284" s="72">
        <f t="shared" si="41"/>
        <v>108</v>
      </c>
      <c r="I284" s="37">
        <f t="shared" si="42"/>
        <v>0.9</v>
      </c>
      <c r="J284" s="38">
        <f t="shared" si="43"/>
        <v>0.30508474576271188</v>
      </c>
    </row>
    <row r="285" spans="1:10" x14ac:dyDescent="0.2">
      <c r="A285" s="177"/>
      <c r="B285" s="143"/>
      <c r="C285" s="144"/>
      <c r="D285" s="143"/>
      <c r="E285" s="144"/>
      <c r="F285" s="145"/>
      <c r="G285" s="143"/>
      <c r="H285" s="144"/>
      <c r="I285" s="151"/>
      <c r="J285" s="152"/>
    </row>
    <row r="286" spans="1:10" s="139" customFormat="1" x14ac:dyDescent="0.2">
      <c r="A286" s="159" t="s">
        <v>67</v>
      </c>
      <c r="B286" s="65"/>
      <c r="C286" s="66"/>
      <c r="D286" s="65"/>
      <c r="E286" s="66"/>
      <c r="F286" s="67"/>
      <c r="G286" s="65"/>
      <c r="H286" s="66"/>
      <c r="I286" s="20"/>
      <c r="J286" s="21"/>
    </row>
    <row r="287" spans="1:10" x14ac:dyDescent="0.2">
      <c r="A287" s="158" t="s">
        <v>442</v>
      </c>
      <c r="B287" s="65">
        <v>6</v>
      </c>
      <c r="C287" s="66">
        <v>9</v>
      </c>
      <c r="D287" s="65">
        <v>73</v>
      </c>
      <c r="E287" s="66">
        <v>34</v>
      </c>
      <c r="F287" s="67"/>
      <c r="G287" s="65">
        <f t="shared" ref="G287:G294" si="44">B287-C287</f>
        <v>-3</v>
      </c>
      <c r="H287" s="66">
        <f t="shared" ref="H287:H294" si="45">D287-E287</f>
        <v>39</v>
      </c>
      <c r="I287" s="20">
        <f t="shared" ref="I287:I294" si="46">IF(C287=0, "-", IF(G287/C287&lt;10, G287/C287, "&gt;999%"))</f>
        <v>-0.33333333333333331</v>
      </c>
      <c r="J287" s="21">
        <f t="shared" ref="J287:J294" si="47">IF(E287=0, "-", IF(H287/E287&lt;10, H287/E287, "&gt;999%"))</f>
        <v>1.1470588235294117</v>
      </c>
    </row>
    <row r="288" spans="1:10" x14ac:dyDescent="0.2">
      <c r="A288" s="158" t="s">
        <v>549</v>
      </c>
      <c r="B288" s="65">
        <v>9</v>
      </c>
      <c r="C288" s="66">
        <v>0</v>
      </c>
      <c r="D288" s="65">
        <v>74</v>
      </c>
      <c r="E288" s="66">
        <v>0</v>
      </c>
      <c r="F288" s="67"/>
      <c r="G288" s="65">
        <f t="shared" si="44"/>
        <v>9</v>
      </c>
      <c r="H288" s="66">
        <f t="shared" si="45"/>
        <v>74</v>
      </c>
      <c r="I288" s="20" t="str">
        <f t="shared" si="46"/>
        <v>-</v>
      </c>
      <c r="J288" s="21" t="str">
        <f t="shared" si="47"/>
        <v>-</v>
      </c>
    </row>
    <row r="289" spans="1:10" x14ac:dyDescent="0.2">
      <c r="A289" s="158" t="s">
        <v>489</v>
      </c>
      <c r="B289" s="65">
        <v>0</v>
      </c>
      <c r="C289" s="66">
        <v>0</v>
      </c>
      <c r="D289" s="65">
        <v>5</v>
      </c>
      <c r="E289" s="66">
        <v>0</v>
      </c>
      <c r="F289" s="67"/>
      <c r="G289" s="65">
        <f t="shared" si="44"/>
        <v>0</v>
      </c>
      <c r="H289" s="66">
        <f t="shared" si="45"/>
        <v>5</v>
      </c>
      <c r="I289" s="20" t="str">
        <f t="shared" si="46"/>
        <v>-</v>
      </c>
      <c r="J289" s="21" t="str">
        <f t="shared" si="47"/>
        <v>-</v>
      </c>
    </row>
    <row r="290" spans="1:10" x14ac:dyDescent="0.2">
      <c r="A290" s="158" t="s">
        <v>298</v>
      </c>
      <c r="B290" s="65">
        <v>0</v>
      </c>
      <c r="C290" s="66">
        <v>6</v>
      </c>
      <c r="D290" s="65">
        <v>42</v>
      </c>
      <c r="E290" s="66">
        <v>36</v>
      </c>
      <c r="F290" s="67"/>
      <c r="G290" s="65">
        <f t="shared" si="44"/>
        <v>-6</v>
      </c>
      <c r="H290" s="66">
        <f t="shared" si="45"/>
        <v>6</v>
      </c>
      <c r="I290" s="20">
        <f t="shared" si="46"/>
        <v>-1</v>
      </c>
      <c r="J290" s="21">
        <f t="shared" si="47"/>
        <v>0.16666666666666666</v>
      </c>
    </row>
    <row r="291" spans="1:10" x14ac:dyDescent="0.2">
      <c r="A291" s="158" t="s">
        <v>502</v>
      </c>
      <c r="B291" s="65">
        <v>6</v>
      </c>
      <c r="C291" s="66">
        <v>8</v>
      </c>
      <c r="D291" s="65">
        <v>112</v>
      </c>
      <c r="E291" s="66">
        <v>61</v>
      </c>
      <c r="F291" s="67"/>
      <c r="G291" s="65">
        <f t="shared" si="44"/>
        <v>-2</v>
      </c>
      <c r="H291" s="66">
        <f t="shared" si="45"/>
        <v>51</v>
      </c>
      <c r="I291" s="20">
        <f t="shared" si="46"/>
        <v>-0.25</v>
      </c>
      <c r="J291" s="21">
        <f t="shared" si="47"/>
        <v>0.83606557377049184</v>
      </c>
    </row>
    <row r="292" spans="1:10" x14ac:dyDescent="0.2">
      <c r="A292" s="158" t="s">
        <v>528</v>
      </c>
      <c r="B292" s="65">
        <v>56</v>
      </c>
      <c r="C292" s="66">
        <v>44</v>
      </c>
      <c r="D292" s="65">
        <v>404</v>
      </c>
      <c r="E292" s="66">
        <v>266</v>
      </c>
      <c r="F292" s="67"/>
      <c r="G292" s="65">
        <f t="shared" si="44"/>
        <v>12</v>
      </c>
      <c r="H292" s="66">
        <f t="shared" si="45"/>
        <v>138</v>
      </c>
      <c r="I292" s="20">
        <f t="shared" si="46"/>
        <v>0.27272727272727271</v>
      </c>
      <c r="J292" s="21">
        <f t="shared" si="47"/>
        <v>0.51879699248120303</v>
      </c>
    </row>
    <row r="293" spans="1:10" x14ac:dyDescent="0.2">
      <c r="A293" s="158" t="s">
        <v>503</v>
      </c>
      <c r="B293" s="65">
        <v>2</v>
      </c>
      <c r="C293" s="66">
        <v>1</v>
      </c>
      <c r="D293" s="65">
        <v>18</v>
      </c>
      <c r="E293" s="66">
        <v>17</v>
      </c>
      <c r="F293" s="67"/>
      <c r="G293" s="65">
        <f t="shared" si="44"/>
        <v>1</v>
      </c>
      <c r="H293" s="66">
        <f t="shared" si="45"/>
        <v>1</v>
      </c>
      <c r="I293" s="20">
        <f t="shared" si="46"/>
        <v>1</v>
      </c>
      <c r="J293" s="21">
        <f t="shared" si="47"/>
        <v>5.8823529411764705E-2</v>
      </c>
    </row>
    <row r="294" spans="1:10" s="160" customFormat="1" x14ac:dyDescent="0.2">
      <c r="A294" s="178" t="s">
        <v>671</v>
      </c>
      <c r="B294" s="71">
        <v>79</v>
      </c>
      <c r="C294" s="72">
        <v>68</v>
      </c>
      <c r="D294" s="71">
        <v>728</v>
      </c>
      <c r="E294" s="72">
        <v>414</v>
      </c>
      <c r="F294" s="73"/>
      <c r="G294" s="71">
        <f t="shared" si="44"/>
        <v>11</v>
      </c>
      <c r="H294" s="72">
        <f t="shared" si="45"/>
        <v>314</v>
      </c>
      <c r="I294" s="37">
        <f t="shared" si="46"/>
        <v>0.16176470588235295</v>
      </c>
      <c r="J294" s="38">
        <f t="shared" si="47"/>
        <v>0.75845410628019327</v>
      </c>
    </row>
    <row r="295" spans="1:10" x14ac:dyDescent="0.2">
      <c r="A295" s="177"/>
      <c r="B295" s="143"/>
      <c r="C295" s="144"/>
      <c r="D295" s="143"/>
      <c r="E295" s="144"/>
      <c r="F295" s="145"/>
      <c r="G295" s="143"/>
      <c r="H295" s="144"/>
      <c r="I295" s="151"/>
      <c r="J295" s="152"/>
    </row>
    <row r="296" spans="1:10" s="139" customFormat="1" x14ac:dyDescent="0.2">
      <c r="A296" s="159" t="s">
        <v>68</v>
      </c>
      <c r="B296" s="65"/>
      <c r="C296" s="66"/>
      <c r="D296" s="65"/>
      <c r="E296" s="66"/>
      <c r="F296" s="67"/>
      <c r="G296" s="65"/>
      <c r="H296" s="66"/>
      <c r="I296" s="20"/>
      <c r="J296" s="21"/>
    </row>
    <row r="297" spans="1:10" x14ac:dyDescent="0.2">
      <c r="A297" s="158" t="s">
        <v>239</v>
      </c>
      <c r="B297" s="65">
        <v>1</v>
      </c>
      <c r="C297" s="66">
        <v>3</v>
      </c>
      <c r="D297" s="65">
        <v>6</v>
      </c>
      <c r="E297" s="66">
        <v>5</v>
      </c>
      <c r="F297" s="67"/>
      <c r="G297" s="65">
        <f t="shared" ref="G297:G308" si="48">B297-C297</f>
        <v>-2</v>
      </c>
      <c r="H297" s="66">
        <f t="shared" ref="H297:H308" si="49">D297-E297</f>
        <v>1</v>
      </c>
      <c r="I297" s="20">
        <f t="shared" ref="I297:I308" si="50">IF(C297=0, "-", IF(G297/C297&lt;10, G297/C297, "&gt;999%"))</f>
        <v>-0.66666666666666663</v>
      </c>
      <c r="J297" s="21">
        <f t="shared" ref="J297:J308" si="51">IF(E297=0, "-", IF(H297/E297&lt;10, H297/E297, "&gt;999%"))</f>
        <v>0.2</v>
      </c>
    </row>
    <row r="298" spans="1:10" x14ac:dyDescent="0.2">
      <c r="A298" s="158" t="s">
        <v>262</v>
      </c>
      <c r="B298" s="65">
        <v>4</v>
      </c>
      <c r="C298" s="66">
        <v>2</v>
      </c>
      <c r="D298" s="65">
        <v>36</v>
      </c>
      <c r="E298" s="66">
        <v>22</v>
      </c>
      <c r="F298" s="67"/>
      <c r="G298" s="65">
        <f t="shared" si="48"/>
        <v>2</v>
      </c>
      <c r="H298" s="66">
        <f t="shared" si="49"/>
        <v>14</v>
      </c>
      <c r="I298" s="20">
        <f t="shared" si="50"/>
        <v>1</v>
      </c>
      <c r="J298" s="21">
        <f t="shared" si="51"/>
        <v>0.63636363636363635</v>
      </c>
    </row>
    <row r="299" spans="1:10" x14ac:dyDescent="0.2">
      <c r="A299" s="158" t="s">
        <v>277</v>
      </c>
      <c r="B299" s="65">
        <v>0</v>
      </c>
      <c r="C299" s="66">
        <v>0</v>
      </c>
      <c r="D299" s="65">
        <v>1</v>
      </c>
      <c r="E299" s="66">
        <v>0</v>
      </c>
      <c r="F299" s="67"/>
      <c r="G299" s="65">
        <f t="shared" si="48"/>
        <v>0</v>
      </c>
      <c r="H299" s="66">
        <f t="shared" si="49"/>
        <v>1</v>
      </c>
      <c r="I299" s="20" t="str">
        <f t="shared" si="50"/>
        <v>-</v>
      </c>
      <c r="J299" s="21" t="str">
        <f t="shared" si="51"/>
        <v>-</v>
      </c>
    </row>
    <row r="300" spans="1:10" x14ac:dyDescent="0.2">
      <c r="A300" s="158" t="s">
        <v>263</v>
      </c>
      <c r="B300" s="65">
        <v>8</v>
      </c>
      <c r="C300" s="66">
        <v>5</v>
      </c>
      <c r="D300" s="65">
        <v>84</v>
      </c>
      <c r="E300" s="66">
        <v>34</v>
      </c>
      <c r="F300" s="67"/>
      <c r="G300" s="65">
        <f t="shared" si="48"/>
        <v>3</v>
      </c>
      <c r="H300" s="66">
        <f t="shared" si="49"/>
        <v>50</v>
      </c>
      <c r="I300" s="20">
        <f t="shared" si="50"/>
        <v>0.6</v>
      </c>
      <c r="J300" s="21">
        <f t="shared" si="51"/>
        <v>1.4705882352941178</v>
      </c>
    </row>
    <row r="301" spans="1:10" x14ac:dyDescent="0.2">
      <c r="A301" s="158" t="s">
        <v>325</v>
      </c>
      <c r="B301" s="65">
        <v>0</v>
      </c>
      <c r="C301" s="66">
        <v>0</v>
      </c>
      <c r="D301" s="65">
        <v>2</v>
      </c>
      <c r="E301" s="66">
        <v>0</v>
      </c>
      <c r="F301" s="67"/>
      <c r="G301" s="65">
        <f t="shared" si="48"/>
        <v>0</v>
      </c>
      <c r="H301" s="66">
        <f t="shared" si="49"/>
        <v>2</v>
      </c>
      <c r="I301" s="20" t="str">
        <f t="shared" si="50"/>
        <v>-</v>
      </c>
      <c r="J301" s="21" t="str">
        <f t="shared" si="51"/>
        <v>-</v>
      </c>
    </row>
    <row r="302" spans="1:10" x14ac:dyDescent="0.2">
      <c r="A302" s="158" t="s">
        <v>289</v>
      </c>
      <c r="B302" s="65">
        <v>0</v>
      </c>
      <c r="C302" s="66">
        <v>0</v>
      </c>
      <c r="D302" s="65">
        <v>3</v>
      </c>
      <c r="E302" s="66">
        <v>1</v>
      </c>
      <c r="F302" s="67"/>
      <c r="G302" s="65">
        <f t="shared" si="48"/>
        <v>0</v>
      </c>
      <c r="H302" s="66">
        <f t="shared" si="49"/>
        <v>2</v>
      </c>
      <c r="I302" s="20" t="str">
        <f t="shared" si="50"/>
        <v>-</v>
      </c>
      <c r="J302" s="21">
        <f t="shared" si="51"/>
        <v>2</v>
      </c>
    </row>
    <row r="303" spans="1:10" x14ac:dyDescent="0.2">
      <c r="A303" s="158" t="s">
        <v>483</v>
      </c>
      <c r="B303" s="65">
        <v>2</v>
      </c>
      <c r="C303" s="66">
        <v>2</v>
      </c>
      <c r="D303" s="65">
        <v>22</v>
      </c>
      <c r="E303" s="66">
        <v>18</v>
      </c>
      <c r="F303" s="67"/>
      <c r="G303" s="65">
        <f t="shared" si="48"/>
        <v>0</v>
      </c>
      <c r="H303" s="66">
        <f t="shared" si="49"/>
        <v>4</v>
      </c>
      <c r="I303" s="20">
        <f t="shared" si="50"/>
        <v>0</v>
      </c>
      <c r="J303" s="21">
        <f t="shared" si="51"/>
        <v>0.22222222222222221</v>
      </c>
    </row>
    <row r="304" spans="1:10" x14ac:dyDescent="0.2">
      <c r="A304" s="158" t="s">
        <v>424</v>
      </c>
      <c r="B304" s="65">
        <v>19</v>
      </c>
      <c r="C304" s="66">
        <v>14</v>
      </c>
      <c r="D304" s="65">
        <v>179</v>
      </c>
      <c r="E304" s="66">
        <v>168</v>
      </c>
      <c r="F304" s="67"/>
      <c r="G304" s="65">
        <f t="shared" si="48"/>
        <v>5</v>
      </c>
      <c r="H304" s="66">
        <f t="shared" si="49"/>
        <v>11</v>
      </c>
      <c r="I304" s="20">
        <f t="shared" si="50"/>
        <v>0.35714285714285715</v>
      </c>
      <c r="J304" s="21">
        <f t="shared" si="51"/>
        <v>6.5476190476190479E-2</v>
      </c>
    </row>
    <row r="305" spans="1:10" x14ac:dyDescent="0.2">
      <c r="A305" s="158" t="s">
        <v>326</v>
      </c>
      <c r="B305" s="65">
        <v>1</v>
      </c>
      <c r="C305" s="66">
        <v>3</v>
      </c>
      <c r="D305" s="65">
        <v>9</v>
      </c>
      <c r="E305" s="66">
        <v>11</v>
      </c>
      <c r="F305" s="67"/>
      <c r="G305" s="65">
        <f t="shared" si="48"/>
        <v>-2</v>
      </c>
      <c r="H305" s="66">
        <f t="shared" si="49"/>
        <v>-2</v>
      </c>
      <c r="I305" s="20">
        <f t="shared" si="50"/>
        <v>-0.66666666666666663</v>
      </c>
      <c r="J305" s="21">
        <f t="shared" si="51"/>
        <v>-0.18181818181818182</v>
      </c>
    </row>
    <row r="306" spans="1:10" x14ac:dyDescent="0.2">
      <c r="A306" s="158" t="s">
        <v>466</v>
      </c>
      <c r="B306" s="65">
        <v>6</v>
      </c>
      <c r="C306" s="66">
        <v>3</v>
      </c>
      <c r="D306" s="65">
        <v>109</v>
      </c>
      <c r="E306" s="66">
        <v>74</v>
      </c>
      <c r="F306" s="67"/>
      <c r="G306" s="65">
        <f t="shared" si="48"/>
        <v>3</v>
      </c>
      <c r="H306" s="66">
        <f t="shared" si="49"/>
        <v>35</v>
      </c>
      <c r="I306" s="20">
        <f t="shared" si="50"/>
        <v>1</v>
      </c>
      <c r="J306" s="21">
        <f t="shared" si="51"/>
        <v>0.47297297297297297</v>
      </c>
    </row>
    <row r="307" spans="1:10" x14ac:dyDescent="0.2">
      <c r="A307" s="158" t="s">
        <v>391</v>
      </c>
      <c r="B307" s="65">
        <v>9</v>
      </c>
      <c r="C307" s="66">
        <v>3</v>
      </c>
      <c r="D307" s="65">
        <v>98</v>
      </c>
      <c r="E307" s="66">
        <v>61</v>
      </c>
      <c r="F307" s="67"/>
      <c r="G307" s="65">
        <f t="shared" si="48"/>
        <v>6</v>
      </c>
      <c r="H307" s="66">
        <f t="shared" si="49"/>
        <v>37</v>
      </c>
      <c r="I307" s="20">
        <f t="shared" si="50"/>
        <v>2</v>
      </c>
      <c r="J307" s="21">
        <f t="shared" si="51"/>
        <v>0.60655737704918034</v>
      </c>
    </row>
    <row r="308" spans="1:10" s="160" customFormat="1" x14ac:dyDescent="0.2">
      <c r="A308" s="178" t="s">
        <v>672</v>
      </c>
      <c r="B308" s="71">
        <v>50</v>
      </c>
      <c r="C308" s="72">
        <v>35</v>
      </c>
      <c r="D308" s="71">
        <v>549</v>
      </c>
      <c r="E308" s="72">
        <v>394</v>
      </c>
      <c r="F308" s="73"/>
      <c r="G308" s="71">
        <f t="shared" si="48"/>
        <v>15</v>
      </c>
      <c r="H308" s="72">
        <f t="shared" si="49"/>
        <v>155</v>
      </c>
      <c r="I308" s="37">
        <f t="shared" si="50"/>
        <v>0.42857142857142855</v>
      </c>
      <c r="J308" s="38">
        <f t="shared" si="51"/>
        <v>0.39340101522842641</v>
      </c>
    </row>
    <row r="309" spans="1:10" x14ac:dyDescent="0.2">
      <c r="A309" s="177"/>
      <c r="B309" s="143"/>
      <c r="C309" s="144"/>
      <c r="D309" s="143"/>
      <c r="E309" s="144"/>
      <c r="F309" s="145"/>
      <c r="G309" s="143"/>
      <c r="H309" s="144"/>
      <c r="I309" s="151"/>
      <c r="J309" s="152"/>
    </row>
    <row r="310" spans="1:10" s="139" customFormat="1" x14ac:dyDescent="0.2">
      <c r="A310" s="159" t="s">
        <v>69</v>
      </c>
      <c r="B310" s="65"/>
      <c r="C310" s="66"/>
      <c r="D310" s="65"/>
      <c r="E310" s="66"/>
      <c r="F310" s="67"/>
      <c r="G310" s="65"/>
      <c r="H310" s="66"/>
      <c r="I310" s="20"/>
      <c r="J310" s="21"/>
    </row>
    <row r="311" spans="1:10" x14ac:dyDescent="0.2">
      <c r="A311" s="158" t="s">
        <v>327</v>
      </c>
      <c r="B311" s="65">
        <v>0</v>
      </c>
      <c r="C311" s="66">
        <v>0</v>
      </c>
      <c r="D311" s="65">
        <v>0</v>
      </c>
      <c r="E311" s="66">
        <v>1</v>
      </c>
      <c r="F311" s="67"/>
      <c r="G311" s="65">
        <f>B311-C311</f>
        <v>0</v>
      </c>
      <c r="H311" s="66">
        <f>D311-E311</f>
        <v>-1</v>
      </c>
      <c r="I311" s="20" t="str">
        <f>IF(C311=0, "-", IF(G311/C311&lt;10, G311/C311, "&gt;999%"))</f>
        <v>-</v>
      </c>
      <c r="J311" s="21">
        <f>IF(E311=0, "-", IF(H311/E311&lt;10, H311/E311, "&gt;999%"))</f>
        <v>-1</v>
      </c>
    </row>
    <row r="312" spans="1:10" x14ac:dyDescent="0.2">
      <c r="A312" s="158" t="s">
        <v>328</v>
      </c>
      <c r="B312" s="65">
        <v>0</v>
      </c>
      <c r="C312" s="66">
        <v>0</v>
      </c>
      <c r="D312" s="65">
        <v>4</v>
      </c>
      <c r="E312" s="66">
        <v>2</v>
      </c>
      <c r="F312" s="67"/>
      <c r="G312" s="65">
        <f>B312-C312</f>
        <v>0</v>
      </c>
      <c r="H312" s="66">
        <f>D312-E312</f>
        <v>2</v>
      </c>
      <c r="I312" s="20" t="str">
        <f>IF(C312=0, "-", IF(G312/C312&lt;10, G312/C312, "&gt;999%"))</f>
        <v>-</v>
      </c>
      <c r="J312" s="21">
        <f>IF(E312=0, "-", IF(H312/E312&lt;10, H312/E312, "&gt;999%"))</f>
        <v>1</v>
      </c>
    </row>
    <row r="313" spans="1:10" s="160" customFormat="1" x14ac:dyDescent="0.2">
      <c r="A313" s="178" t="s">
        <v>673</v>
      </c>
      <c r="B313" s="71">
        <v>0</v>
      </c>
      <c r="C313" s="72">
        <v>0</v>
      </c>
      <c r="D313" s="71">
        <v>4</v>
      </c>
      <c r="E313" s="72">
        <v>3</v>
      </c>
      <c r="F313" s="73"/>
      <c r="G313" s="71">
        <f>B313-C313</f>
        <v>0</v>
      </c>
      <c r="H313" s="72">
        <f>D313-E313</f>
        <v>1</v>
      </c>
      <c r="I313" s="37" t="str">
        <f>IF(C313=0, "-", IF(G313/C313&lt;10, G313/C313, "&gt;999%"))</f>
        <v>-</v>
      </c>
      <c r="J313" s="38">
        <f>IF(E313=0, "-", IF(H313/E313&lt;10, H313/E313, "&gt;999%"))</f>
        <v>0.33333333333333331</v>
      </c>
    </row>
    <row r="314" spans="1:10" x14ac:dyDescent="0.2">
      <c r="A314" s="177"/>
      <c r="B314" s="143"/>
      <c r="C314" s="144"/>
      <c r="D314" s="143"/>
      <c r="E314" s="144"/>
      <c r="F314" s="145"/>
      <c r="G314" s="143"/>
      <c r="H314" s="144"/>
      <c r="I314" s="151"/>
      <c r="J314" s="152"/>
    </row>
    <row r="315" spans="1:10" s="139" customFormat="1" x14ac:dyDescent="0.2">
      <c r="A315" s="159" t="s">
        <v>70</v>
      </c>
      <c r="B315" s="65"/>
      <c r="C315" s="66"/>
      <c r="D315" s="65"/>
      <c r="E315" s="66"/>
      <c r="F315" s="67"/>
      <c r="G315" s="65"/>
      <c r="H315" s="66"/>
      <c r="I315" s="20"/>
      <c r="J315" s="21"/>
    </row>
    <row r="316" spans="1:10" x14ac:dyDescent="0.2">
      <c r="A316" s="158" t="s">
        <v>571</v>
      </c>
      <c r="B316" s="65">
        <v>2</v>
      </c>
      <c r="C316" s="66">
        <v>4</v>
      </c>
      <c r="D316" s="65">
        <v>71</v>
      </c>
      <c r="E316" s="66">
        <v>54</v>
      </c>
      <c r="F316" s="67"/>
      <c r="G316" s="65">
        <f>B316-C316</f>
        <v>-2</v>
      </c>
      <c r="H316" s="66">
        <f>D316-E316</f>
        <v>17</v>
      </c>
      <c r="I316" s="20">
        <f>IF(C316=0, "-", IF(G316/C316&lt;10, G316/C316, "&gt;999%"))</f>
        <v>-0.5</v>
      </c>
      <c r="J316" s="21">
        <f>IF(E316=0, "-", IF(H316/E316&lt;10, H316/E316, "&gt;999%"))</f>
        <v>0.31481481481481483</v>
      </c>
    </row>
    <row r="317" spans="1:10" s="160" customFormat="1" x14ac:dyDescent="0.2">
      <c r="A317" s="178" t="s">
        <v>674</v>
      </c>
      <c r="B317" s="71">
        <v>2</v>
      </c>
      <c r="C317" s="72">
        <v>4</v>
      </c>
      <c r="D317" s="71">
        <v>71</v>
      </c>
      <c r="E317" s="72">
        <v>54</v>
      </c>
      <c r="F317" s="73"/>
      <c r="G317" s="71">
        <f>B317-C317</f>
        <v>-2</v>
      </c>
      <c r="H317" s="72">
        <f>D317-E317</f>
        <v>17</v>
      </c>
      <c r="I317" s="37">
        <f>IF(C317=0, "-", IF(G317/C317&lt;10, G317/C317, "&gt;999%"))</f>
        <v>-0.5</v>
      </c>
      <c r="J317" s="38">
        <f>IF(E317=0, "-", IF(H317/E317&lt;10, H317/E317, "&gt;999%"))</f>
        <v>0.31481481481481483</v>
      </c>
    </row>
    <row r="318" spans="1:10" x14ac:dyDescent="0.2">
      <c r="A318" s="177"/>
      <c r="B318" s="143"/>
      <c r="C318" s="144"/>
      <c r="D318" s="143"/>
      <c r="E318" s="144"/>
      <c r="F318" s="145"/>
      <c r="G318" s="143"/>
      <c r="H318" s="144"/>
      <c r="I318" s="151"/>
      <c r="J318" s="152"/>
    </row>
    <row r="319" spans="1:10" s="139" customFormat="1" x14ac:dyDescent="0.2">
      <c r="A319" s="159" t="s">
        <v>71</v>
      </c>
      <c r="B319" s="65"/>
      <c r="C319" s="66"/>
      <c r="D319" s="65"/>
      <c r="E319" s="66"/>
      <c r="F319" s="67"/>
      <c r="G319" s="65"/>
      <c r="H319" s="66"/>
      <c r="I319" s="20"/>
      <c r="J319" s="21"/>
    </row>
    <row r="320" spans="1:10" x14ac:dyDescent="0.2">
      <c r="A320" s="158" t="s">
        <v>572</v>
      </c>
      <c r="B320" s="65">
        <v>7</v>
      </c>
      <c r="C320" s="66">
        <v>10</v>
      </c>
      <c r="D320" s="65">
        <v>72</v>
      </c>
      <c r="E320" s="66">
        <v>41</v>
      </c>
      <c r="F320" s="67"/>
      <c r="G320" s="65">
        <f>B320-C320</f>
        <v>-3</v>
      </c>
      <c r="H320" s="66">
        <f>D320-E320</f>
        <v>31</v>
      </c>
      <c r="I320" s="20">
        <f>IF(C320=0, "-", IF(G320/C320&lt;10, G320/C320, "&gt;999%"))</f>
        <v>-0.3</v>
      </c>
      <c r="J320" s="21">
        <f>IF(E320=0, "-", IF(H320/E320&lt;10, H320/E320, "&gt;999%"))</f>
        <v>0.75609756097560976</v>
      </c>
    </row>
    <row r="321" spans="1:10" x14ac:dyDescent="0.2">
      <c r="A321" s="158" t="s">
        <v>559</v>
      </c>
      <c r="B321" s="65">
        <v>3</v>
      </c>
      <c r="C321" s="66">
        <v>1</v>
      </c>
      <c r="D321" s="65">
        <v>19</v>
      </c>
      <c r="E321" s="66">
        <v>10</v>
      </c>
      <c r="F321" s="67"/>
      <c r="G321" s="65">
        <f>B321-C321</f>
        <v>2</v>
      </c>
      <c r="H321" s="66">
        <f>D321-E321</f>
        <v>9</v>
      </c>
      <c r="I321" s="20">
        <f>IF(C321=0, "-", IF(G321/C321&lt;10, G321/C321, "&gt;999%"))</f>
        <v>2</v>
      </c>
      <c r="J321" s="21">
        <f>IF(E321=0, "-", IF(H321/E321&lt;10, H321/E321, "&gt;999%"))</f>
        <v>0.9</v>
      </c>
    </row>
    <row r="322" spans="1:10" s="160" customFormat="1" x14ac:dyDescent="0.2">
      <c r="A322" s="178" t="s">
        <v>675</v>
      </c>
      <c r="B322" s="71">
        <v>10</v>
      </c>
      <c r="C322" s="72">
        <v>11</v>
      </c>
      <c r="D322" s="71">
        <v>91</v>
      </c>
      <c r="E322" s="72">
        <v>51</v>
      </c>
      <c r="F322" s="73"/>
      <c r="G322" s="71">
        <f>B322-C322</f>
        <v>-1</v>
      </c>
      <c r="H322" s="72">
        <f>D322-E322</f>
        <v>40</v>
      </c>
      <c r="I322" s="37">
        <f>IF(C322=0, "-", IF(G322/C322&lt;10, G322/C322, "&gt;999%"))</f>
        <v>-9.0909090909090912E-2</v>
      </c>
      <c r="J322" s="38">
        <f>IF(E322=0, "-", IF(H322/E322&lt;10, H322/E322, "&gt;999%"))</f>
        <v>0.78431372549019607</v>
      </c>
    </row>
    <row r="323" spans="1:10" x14ac:dyDescent="0.2">
      <c r="A323" s="177"/>
      <c r="B323" s="143"/>
      <c r="C323" s="144"/>
      <c r="D323" s="143"/>
      <c r="E323" s="144"/>
      <c r="F323" s="145"/>
      <c r="G323" s="143"/>
      <c r="H323" s="144"/>
      <c r="I323" s="151"/>
      <c r="J323" s="152"/>
    </row>
    <row r="324" spans="1:10" s="139" customFormat="1" x14ac:dyDescent="0.2">
      <c r="A324" s="159" t="s">
        <v>72</v>
      </c>
      <c r="B324" s="65"/>
      <c r="C324" s="66"/>
      <c r="D324" s="65"/>
      <c r="E324" s="66"/>
      <c r="F324" s="67"/>
      <c r="G324" s="65"/>
      <c r="H324" s="66"/>
      <c r="I324" s="20"/>
      <c r="J324" s="21"/>
    </row>
    <row r="325" spans="1:10" x14ac:dyDescent="0.2">
      <c r="A325" s="158" t="s">
        <v>278</v>
      </c>
      <c r="B325" s="65">
        <v>2</v>
      </c>
      <c r="C325" s="66">
        <v>2</v>
      </c>
      <c r="D325" s="65">
        <v>10</v>
      </c>
      <c r="E325" s="66">
        <v>4</v>
      </c>
      <c r="F325" s="67"/>
      <c r="G325" s="65">
        <f>B325-C325</f>
        <v>0</v>
      </c>
      <c r="H325" s="66">
        <f>D325-E325</f>
        <v>6</v>
      </c>
      <c r="I325" s="20">
        <f>IF(C325=0, "-", IF(G325/C325&lt;10, G325/C325, "&gt;999%"))</f>
        <v>0</v>
      </c>
      <c r="J325" s="21">
        <f>IF(E325=0, "-", IF(H325/E325&lt;10, H325/E325, "&gt;999%"))</f>
        <v>1.5</v>
      </c>
    </row>
    <row r="326" spans="1:10" x14ac:dyDescent="0.2">
      <c r="A326" s="158" t="s">
        <v>467</v>
      </c>
      <c r="B326" s="65">
        <v>2</v>
      </c>
      <c r="C326" s="66">
        <v>1</v>
      </c>
      <c r="D326" s="65">
        <v>28</v>
      </c>
      <c r="E326" s="66">
        <v>14</v>
      </c>
      <c r="F326" s="67"/>
      <c r="G326" s="65">
        <f>B326-C326</f>
        <v>1</v>
      </c>
      <c r="H326" s="66">
        <f>D326-E326</f>
        <v>14</v>
      </c>
      <c r="I326" s="20">
        <f>IF(C326=0, "-", IF(G326/C326&lt;10, G326/C326, "&gt;999%"))</f>
        <v>1</v>
      </c>
      <c r="J326" s="21">
        <f>IF(E326=0, "-", IF(H326/E326&lt;10, H326/E326, "&gt;999%"))</f>
        <v>1</v>
      </c>
    </row>
    <row r="327" spans="1:10" s="160" customFormat="1" x14ac:dyDescent="0.2">
      <c r="A327" s="178" t="s">
        <v>676</v>
      </c>
      <c r="B327" s="71">
        <v>4</v>
      </c>
      <c r="C327" s="72">
        <v>3</v>
      </c>
      <c r="D327" s="71">
        <v>38</v>
      </c>
      <c r="E327" s="72">
        <v>18</v>
      </c>
      <c r="F327" s="73"/>
      <c r="G327" s="71">
        <f>B327-C327</f>
        <v>1</v>
      </c>
      <c r="H327" s="72">
        <f>D327-E327</f>
        <v>20</v>
      </c>
      <c r="I327" s="37">
        <f>IF(C327=0, "-", IF(G327/C327&lt;10, G327/C327, "&gt;999%"))</f>
        <v>0.33333333333333331</v>
      </c>
      <c r="J327" s="38">
        <f>IF(E327=0, "-", IF(H327/E327&lt;10, H327/E327, "&gt;999%"))</f>
        <v>1.1111111111111112</v>
      </c>
    </row>
    <row r="328" spans="1:10" x14ac:dyDescent="0.2">
      <c r="A328" s="177"/>
      <c r="B328" s="143"/>
      <c r="C328" s="144"/>
      <c r="D328" s="143"/>
      <c r="E328" s="144"/>
      <c r="F328" s="145"/>
      <c r="G328" s="143"/>
      <c r="H328" s="144"/>
      <c r="I328" s="151"/>
      <c r="J328" s="152"/>
    </row>
    <row r="329" spans="1:10" s="139" customFormat="1" x14ac:dyDescent="0.2">
      <c r="A329" s="159" t="s">
        <v>73</v>
      </c>
      <c r="B329" s="65"/>
      <c r="C329" s="66"/>
      <c r="D329" s="65"/>
      <c r="E329" s="66"/>
      <c r="F329" s="67"/>
      <c r="G329" s="65"/>
      <c r="H329" s="66"/>
      <c r="I329" s="20"/>
      <c r="J329" s="21"/>
    </row>
    <row r="330" spans="1:10" x14ac:dyDescent="0.2">
      <c r="A330" s="158" t="s">
        <v>515</v>
      </c>
      <c r="B330" s="65">
        <v>18</v>
      </c>
      <c r="C330" s="66">
        <v>3</v>
      </c>
      <c r="D330" s="65">
        <v>100</v>
      </c>
      <c r="E330" s="66">
        <v>60</v>
      </c>
      <c r="F330" s="67"/>
      <c r="G330" s="65">
        <f t="shared" ref="G330:G342" si="52">B330-C330</f>
        <v>15</v>
      </c>
      <c r="H330" s="66">
        <f t="shared" ref="H330:H342" si="53">D330-E330</f>
        <v>40</v>
      </c>
      <c r="I330" s="20">
        <f t="shared" ref="I330:I342" si="54">IF(C330=0, "-", IF(G330/C330&lt;10, G330/C330, "&gt;999%"))</f>
        <v>5</v>
      </c>
      <c r="J330" s="21">
        <f t="shared" ref="J330:J342" si="55">IF(E330=0, "-", IF(H330/E330&lt;10, H330/E330, "&gt;999%"))</f>
        <v>0.66666666666666663</v>
      </c>
    </row>
    <row r="331" spans="1:10" x14ac:dyDescent="0.2">
      <c r="A331" s="158" t="s">
        <v>529</v>
      </c>
      <c r="B331" s="65">
        <v>87</v>
      </c>
      <c r="C331" s="66">
        <v>26</v>
      </c>
      <c r="D331" s="65">
        <v>702</v>
      </c>
      <c r="E331" s="66">
        <v>380</v>
      </c>
      <c r="F331" s="67"/>
      <c r="G331" s="65">
        <f t="shared" si="52"/>
        <v>61</v>
      </c>
      <c r="H331" s="66">
        <f t="shared" si="53"/>
        <v>322</v>
      </c>
      <c r="I331" s="20">
        <f t="shared" si="54"/>
        <v>2.3461538461538463</v>
      </c>
      <c r="J331" s="21">
        <f t="shared" si="55"/>
        <v>0.84736842105263155</v>
      </c>
    </row>
    <row r="332" spans="1:10" x14ac:dyDescent="0.2">
      <c r="A332" s="158" t="s">
        <v>353</v>
      </c>
      <c r="B332" s="65">
        <v>66</v>
      </c>
      <c r="C332" s="66">
        <v>109</v>
      </c>
      <c r="D332" s="65">
        <v>939</v>
      </c>
      <c r="E332" s="66">
        <v>798</v>
      </c>
      <c r="F332" s="67"/>
      <c r="G332" s="65">
        <f t="shared" si="52"/>
        <v>-43</v>
      </c>
      <c r="H332" s="66">
        <f t="shared" si="53"/>
        <v>141</v>
      </c>
      <c r="I332" s="20">
        <f t="shared" si="54"/>
        <v>-0.39449541284403672</v>
      </c>
      <c r="J332" s="21">
        <f t="shared" si="55"/>
        <v>0.17669172932330826</v>
      </c>
    </row>
    <row r="333" spans="1:10" x14ac:dyDescent="0.2">
      <c r="A333" s="158" t="s">
        <v>369</v>
      </c>
      <c r="B333" s="65">
        <v>113</v>
      </c>
      <c r="C333" s="66">
        <v>82</v>
      </c>
      <c r="D333" s="65">
        <v>1044</v>
      </c>
      <c r="E333" s="66">
        <v>556</v>
      </c>
      <c r="F333" s="67"/>
      <c r="G333" s="65">
        <f t="shared" si="52"/>
        <v>31</v>
      </c>
      <c r="H333" s="66">
        <f t="shared" si="53"/>
        <v>488</v>
      </c>
      <c r="I333" s="20">
        <f t="shared" si="54"/>
        <v>0.37804878048780488</v>
      </c>
      <c r="J333" s="21">
        <f t="shared" si="55"/>
        <v>0.87769784172661869</v>
      </c>
    </row>
    <row r="334" spans="1:10" x14ac:dyDescent="0.2">
      <c r="A334" s="158" t="s">
        <v>404</v>
      </c>
      <c r="B334" s="65">
        <v>111</v>
      </c>
      <c r="C334" s="66">
        <v>162</v>
      </c>
      <c r="D334" s="65">
        <v>1871</v>
      </c>
      <c r="E334" s="66">
        <v>1329</v>
      </c>
      <c r="F334" s="67"/>
      <c r="G334" s="65">
        <f t="shared" si="52"/>
        <v>-51</v>
      </c>
      <c r="H334" s="66">
        <f t="shared" si="53"/>
        <v>542</v>
      </c>
      <c r="I334" s="20">
        <f t="shared" si="54"/>
        <v>-0.31481481481481483</v>
      </c>
      <c r="J334" s="21">
        <f t="shared" si="55"/>
        <v>0.40782543265613241</v>
      </c>
    </row>
    <row r="335" spans="1:10" x14ac:dyDescent="0.2">
      <c r="A335" s="158" t="s">
        <v>443</v>
      </c>
      <c r="B335" s="65">
        <v>25</v>
      </c>
      <c r="C335" s="66">
        <v>36</v>
      </c>
      <c r="D335" s="65">
        <v>438</v>
      </c>
      <c r="E335" s="66">
        <v>198</v>
      </c>
      <c r="F335" s="67"/>
      <c r="G335" s="65">
        <f t="shared" si="52"/>
        <v>-11</v>
      </c>
      <c r="H335" s="66">
        <f t="shared" si="53"/>
        <v>240</v>
      </c>
      <c r="I335" s="20">
        <f t="shared" si="54"/>
        <v>-0.30555555555555558</v>
      </c>
      <c r="J335" s="21">
        <f t="shared" si="55"/>
        <v>1.2121212121212122</v>
      </c>
    </row>
    <row r="336" spans="1:10" x14ac:dyDescent="0.2">
      <c r="A336" s="158" t="s">
        <v>444</v>
      </c>
      <c r="B336" s="65">
        <v>27</v>
      </c>
      <c r="C336" s="66">
        <v>57</v>
      </c>
      <c r="D336" s="65">
        <v>460</v>
      </c>
      <c r="E336" s="66">
        <v>420</v>
      </c>
      <c r="F336" s="67"/>
      <c r="G336" s="65">
        <f t="shared" si="52"/>
        <v>-30</v>
      </c>
      <c r="H336" s="66">
        <f t="shared" si="53"/>
        <v>40</v>
      </c>
      <c r="I336" s="20">
        <f t="shared" si="54"/>
        <v>-0.52631578947368418</v>
      </c>
      <c r="J336" s="21">
        <f t="shared" si="55"/>
        <v>9.5238095238095233E-2</v>
      </c>
    </row>
    <row r="337" spans="1:10" x14ac:dyDescent="0.2">
      <c r="A337" s="158" t="s">
        <v>370</v>
      </c>
      <c r="B337" s="65">
        <v>14</v>
      </c>
      <c r="C337" s="66">
        <v>0</v>
      </c>
      <c r="D337" s="65">
        <v>76</v>
      </c>
      <c r="E337" s="66">
        <v>0</v>
      </c>
      <c r="F337" s="67"/>
      <c r="G337" s="65">
        <f t="shared" si="52"/>
        <v>14</v>
      </c>
      <c r="H337" s="66">
        <f t="shared" si="53"/>
        <v>76</v>
      </c>
      <c r="I337" s="20" t="str">
        <f t="shared" si="54"/>
        <v>-</v>
      </c>
      <c r="J337" s="21" t="str">
        <f t="shared" si="55"/>
        <v>-</v>
      </c>
    </row>
    <row r="338" spans="1:10" x14ac:dyDescent="0.2">
      <c r="A338" s="158" t="s">
        <v>312</v>
      </c>
      <c r="B338" s="65">
        <v>0</v>
      </c>
      <c r="C338" s="66">
        <v>6</v>
      </c>
      <c r="D338" s="65">
        <v>36</v>
      </c>
      <c r="E338" s="66">
        <v>25</v>
      </c>
      <c r="F338" s="67"/>
      <c r="G338" s="65">
        <f t="shared" si="52"/>
        <v>-6</v>
      </c>
      <c r="H338" s="66">
        <f t="shared" si="53"/>
        <v>11</v>
      </c>
      <c r="I338" s="20">
        <f t="shared" si="54"/>
        <v>-1</v>
      </c>
      <c r="J338" s="21">
        <f t="shared" si="55"/>
        <v>0.44</v>
      </c>
    </row>
    <row r="339" spans="1:10" x14ac:dyDescent="0.2">
      <c r="A339" s="158" t="s">
        <v>204</v>
      </c>
      <c r="B339" s="65">
        <v>21</v>
      </c>
      <c r="C339" s="66">
        <v>36</v>
      </c>
      <c r="D339" s="65">
        <v>236</v>
      </c>
      <c r="E339" s="66">
        <v>161</v>
      </c>
      <c r="F339" s="67"/>
      <c r="G339" s="65">
        <f t="shared" si="52"/>
        <v>-15</v>
      </c>
      <c r="H339" s="66">
        <f t="shared" si="53"/>
        <v>75</v>
      </c>
      <c r="I339" s="20">
        <f t="shared" si="54"/>
        <v>-0.41666666666666669</v>
      </c>
      <c r="J339" s="21">
        <f t="shared" si="55"/>
        <v>0.46583850931677018</v>
      </c>
    </row>
    <row r="340" spans="1:10" x14ac:dyDescent="0.2">
      <c r="A340" s="158" t="s">
        <v>224</v>
      </c>
      <c r="B340" s="65">
        <v>81</v>
      </c>
      <c r="C340" s="66">
        <v>107</v>
      </c>
      <c r="D340" s="65">
        <v>916</v>
      </c>
      <c r="E340" s="66">
        <v>775</v>
      </c>
      <c r="F340" s="67"/>
      <c r="G340" s="65">
        <f t="shared" si="52"/>
        <v>-26</v>
      </c>
      <c r="H340" s="66">
        <f t="shared" si="53"/>
        <v>141</v>
      </c>
      <c r="I340" s="20">
        <f t="shared" si="54"/>
        <v>-0.24299065420560748</v>
      </c>
      <c r="J340" s="21">
        <f t="shared" si="55"/>
        <v>0.18193548387096775</v>
      </c>
    </row>
    <row r="341" spans="1:10" x14ac:dyDescent="0.2">
      <c r="A341" s="158" t="s">
        <v>248</v>
      </c>
      <c r="B341" s="65">
        <v>12</v>
      </c>
      <c r="C341" s="66">
        <v>10</v>
      </c>
      <c r="D341" s="65">
        <v>117</v>
      </c>
      <c r="E341" s="66">
        <v>110</v>
      </c>
      <c r="F341" s="67"/>
      <c r="G341" s="65">
        <f t="shared" si="52"/>
        <v>2</v>
      </c>
      <c r="H341" s="66">
        <f t="shared" si="53"/>
        <v>7</v>
      </c>
      <c r="I341" s="20">
        <f t="shared" si="54"/>
        <v>0.2</v>
      </c>
      <c r="J341" s="21">
        <f t="shared" si="55"/>
        <v>6.363636363636363E-2</v>
      </c>
    </row>
    <row r="342" spans="1:10" s="160" customFormat="1" x14ac:dyDescent="0.2">
      <c r="A342" s="178" t="s">
        <v>677</v>
      </c>
      <c r="B342" s="71">
        <v>575</v>
      </c>
      <c r="C342" s="72">
        <v>634</v>
      </c>
      <c r="D342" s="71">
        <v>6935</v>
      </c>
      <c r="E342" s="72">
        <v>4812</v>
      </c>
      <c r="F342" s="73"/>
      <c r="G342" s="71">
        <f t="shared" si="52"/>
        <v>-59</v>
      </c>
      <c r="H342" s="72">
        <f t="shared" si="53"/>
        <v>2123</v>
      </c>
      <c r="I342" s="37">
        <f t="shared" si="54"/>
        <v>-9.3059936908517354E-2</v>
      </c>
      <c r="J342" s="38">
        <f t="shared" si="55"/>
        <v>0.44118869492934332</v>
      </c>
    </row>
    <row r="343" spans="1:10" x14ac:dyDescent="0.2">
      <c r="A343" s="177"/>
      <c r="B343" s="143"/>
      <c r="C343" s="144"/>
      <c r="D343" s="143"/>
      <c r="E343" s="144"/>
      <c r="F343" s="145"/>
      <c r="G343" s="143"/>
      <c r="H343" s="144"/>
      <c r="I343" s="151"/>
      <c r="J343" s="152"/>
    </row>
    <row r="344" spans="1:10" s="139" customFormat="1" x14ac:dyDescent="0.2">
      <c r="A344" s="159" t="s">
        <v>74</v>
      </c>
      <c r="B344" s="65"/>
      <c r="C344" s="66"/>
      <c r="D344" s="65"/>
      <c r="E344" s="66"/>
      <c r="F344" s="67"/>
      <c r="G344" s="65"/>
      <c r="H344" s="66"/>
      <c r="I344" s="20"/>
      <c r="J344" s="21"/>
    </row>
    <row r="345" spans="1:10" x14ac:dyDescent="0.2">
      <c r="A345" s="158" t="s">
        <v>341</v>
      </c>
      <c r="B345" s="65">
        <v>0</v>
      </c>
      <c r="C345" s="66">
        <v>0</v>
      </c>
      <c r="D345" s="65">
        <v>5</v>
      </c>
      <c r="E345" s="66">
        <v>2</v>
      </c>
      <c r="F345" s="67"/>
      <c r="G345" s="65">
        <f>B345-C345</f>
        <v>0</v>
      </c>
      <c r="H345" s="66">
        <f>D345-E345</f>
        <v>3</v>
      </c>
      <c r="I345" s="20" t="str">
        <f>IF(C345=0, "-", IF(G345/C345&lt;10, G345/C345, "&gt;999%"))</f>
        <v>-</v>
      </c>
      <c r="J345" s="21">
        <f>IF(E345=0, "-", IF(H345/E345&lt;10, H345/E345, "&gt;999%"))</f>
        <v>1.5</v>
      </c>
    </row>
    <row r="346" spans="1:10" s="160" customFormat="1" x14ac:dyDescent="0.2">
      <c r="A346" s="178" t="s">
        <v>678</v>
      </c>
      <c r="B346" s="71">
        <v>0</v>
      </c>
      <c r="C346" s="72">
        <v>0</v>
      </c>
      <c r="D346" s="71">
        <v>5</v>
      </c>
      <c r="E346" s="72">
        <v>2</v>
      </c>
      <c r="F346" s="73"/>
      <c r="G346" s="71">
        <f>B346-C346</f>
        <v>0</v>
      </c>
      <c r="H346" s="72">
        <f>D346-E346</f>
        <v>3</v>
      </c>
      <c r="I346" s="37" t="str">
        <f>IF(C346=0, "-", IF(G346/C346&lt;10, G346/C346, "&gt;999%"))</f>
        <v>-</v>
      </c>
      <c r="J346" s="38">
        <f>IF(E346=0, "-", IF(H346/E346&lt;10, H346/E346, "&gt;999%"))</f>
        <v>1.5</v>
      </c>
    </row>
    <row r="347" spans="1:10" x14ac:dyDescent="0.2">
      <c r="A347" s="177"/>
      <c r="B347" s="143"/>
      <c r="C347" s="144"/>
      <c r="D347" s="143"/>
      <c r="E347" s="144"/>
      <c r="F347" s="145"/>
      <c r="G347" s="143"/>
      <c r="H347" s="144"/>
      <c r="I347" s="151"/>
      <c r="J347" s="152"/>
    </row>
    <row r="348" spans="1:10" s="139" customFormat="1" x14ac:dyDescent="0.2">
      <c r="A348" s="159" t="s">
        <v>75</v>
      </c>
      <c r="B348" s="65"/>
      <c r="C348" s="66"/>
      <c r="D348" s="65"/>
      <c r="E348" s="66"/>
      <c r="F348" s="67"/>
      <c r="G348" s="65"/>
      <c r="H348" s="66"/>
      <c r="I348" s="20"/>
      <c r="J348" s="21"/>
    </row>
    <row r="349" spans="1:10" x14ac:dyDescent="0.2">
      <c r="A349" s="158" t="s">
        <v>290</v>
      </c>
      <c r="B349" s="65">
        <v>0</v>
      </c>
      <c r="C349" s="66">
        <v>0</v>
      </c>
      <c r="D349" s="65">
        <v>0</v>
      </c>
      <c r="E349" s="66">
        <v>5</v>
      </c>
      <c r="F349" s="67"/>
      <c r="G349" s="65">
        <f t="shared" ref="G349:G372" si="56">B349-C349</f>
        <v>0</v>
      </c>
      <c r="H349" s="66">
        <f t="shared" ref="H349:H372" si="57">D349-E349</f>
        <v>-5</v>
      </c>
      <c r="I349" s="20" t="str">
        <f t="shared" ref="I349:I372" si="58">IF(C349=0, "-", IF(G349/C349&lt;10, G349/C349, "&gt;999%"))</f>
        <v>-</v>
      </c>
      <c r="J349" s="21">
        <f t="shared" ref="J349:J372" si="59">IF(E349=0, "-", IF(H349/E349&lt;10, H349/E349, "&gt;999%"))</f>
        <v>-1</v>
      </c>
    </row>
    <row r="350" spans="1:10" x14ac:dyDescent="0.2">
      <c r="A350" s="158" t="s">
        <v>342</v>
      </c>
      <c r="B350" s="65">
        <v>3</v>
      </c>
      <c r="C350" s="66">
        <v>0</v>
      </c>
      <c r="D350" s="65">
        <v>7</v>
      </c>
      <c r="E350" s="66">
        <v>0</v>
      </c>
      <c r="F350" s="67"/>
      <c r="G350" s="65">
        <f t="shared" si="56"/>
        <v>3</v>
      </c>
      <c r="H350" s="66">
        <f t="shared" si="57"/>
        <v>7</v>
      </c>
      <c r="I350" s="20" t="str">
        <f t="shared" si="58"/>
        <v>-</v>
      </c>
      <c r="J350" s="21" t="str">
        <f t="shared" si="59"/>
        <v>-</v>
      </c>
    </row>
    <row r="351" spans="1:10" x14ac:dyDescent="0.2">
      <c r="A351" s="158" t="s">
        <v>240</v>
      </c>
      <c r="B351" s="65">
        <v>19</v>
      </c>
      <c r="C351" s="66">
        <v>24</v>
      </c>
      <c r="D351" s="65">
        <v>171</v>
      </c>
      <c r="E351" s="66">
        <v>266</v>
      </c>
      <c r="F351" s="67"/>
      <c r="G351" s="65">
        <f t="shared" si="56"/>
        <v>-5</v>
      </c>
      <c r="H351" s="66">
        <f t="shared" si="57"/>
        <v>-95</v>
      </c>
      <c r="I351" s="20">
        <f t="shared" si="58"/>
        <v>-0.20833333333333334</v>
      </c>
      <c r="J351" s="21">
        <f t="shared" si="59"/>
        <v>-0.35714285714285715</v>
      </c>
    </row>
    <row r="352" spans="1:10" x14ac:dyDescent="0.2">
      <c r="A352" s="158" t="s">
        <v>241</v>
      </c>
      <c r="B352" s="65">
        <v>2</v>
      </c>
      <c r="C352" s="66">
        <v>0</v>
      </c>
      <c r="D352" s="65">
        <v>25</v>
      </c>
      <c r="E352" s="66">
        <v>16</v>
      </c>
      <c r="F352" s="67"/>
      <c r="G352" s="65">
        <f t="shared" si="56"/>
        <v>2</v>
      </c>
      <c r="H352" s="66">
        <f t="shared" si="57"/>
        <v>9</v>
      </c>
      <c r="I352" s="20" t="str">
        <f t="shared" si="58"/>
        <v>-</v>
      </c>
      <c r="J352" s="21">
        <f t="shared" si="59"/>
        <v>0.5625</v>
      </c>
    </row>
    <row r="353" spans="1:10" x14ac:dyDescent="0.2">
      <c r="A353" s="158" t="s">
        <v>264</v>
      </c>
      <c r="B353" s="65">
        <v>2</v>
      </c>
      <c r="C353" s="66">
        <v>16</v>
      </c>
      <c r="D353" s="65">
        <v>151</v>
      </c>
      <c r="E353" s="66">
        <v>95</v>
      </c>
      <c r="F353" s="67"/>
      <c r="G353" s="65">
        <f t="shared" si="56"/>
        <v>-14</v>
      </c>
      <c r="H353" s="66">
        <f t="shared" si="57"/>
        <v>56</v>
      </c>
      <c r="I353" s="20">
        <f t="shared" si="58"/>
        <v>-0.875</v>
      </c>
      <c r="J353" s="21">
        <f t="shared" si="59"/>
        <v>0.58947368421052626</v>
      </c>
    </row>
    <row r="354" spans="1:10" x14ac:dyDescent="0.2">
      <c r="A354" s="158" t="s">
        <v>329</v>
      </c>
      <c r="B354" s="65">
        <v>4</v>
      </c>
      <c r="C354" s="66">
        <v>9</v>
      </c>
      <c r="D354" s="65">
        <v>46</v>
      </c>
      <c r="E354" s="66">
        <v>56</v>
      </c>
      <c r="F354" s="67"/>
      <c r="G354" s="65">
        <f t="shared" si="56"/>
        <v>-5</v>
      </c>
      <c r="H354" s="66">
        <f t="shared" si="57"/>
        <v>-10</v>
      </c>
      <c r="I354" s="20">
        <f t="shared" si="58"/>
        <v>-0.55555555555555558</v>
      </c>
      <c r="J354" s="21">
        <f t="shared" si="59"/>
        <v>-0.17857142857142858</v>
      </c>
    </row>
    <row r="355" spans="1:10" x14ac:dyDescent="0.2">
      <c r="A355" s="158" t="s">
        <v>265</v>
      </c>
      <c r="B355" s="65">
        <v>13</v>
      </c>
      <c r="C355" s="66">
        <v>11</v>
      </c>
      <c r="D355" s="65">
        <v>62</v>
      </c>
      <c r="E355" s="66">
        <v>80</v>
      </c>
      <c r="F355" s="67"/>
      <c r="G355" s="65">
        <f t="shared" si="56"/>
        <v>2</v>
      </c>
      <c r="H355" s="66">
        <f t="shared" si="57"/>
        <v>-18</v>
      </c>
      <c r="I355" s="20">
        <f t="shared" si="58"/>
        <v>0.18181818181818182</v>
      </c>
      <c r="J355" s="21">
        <f t="shared" si="59"/>
        <v>-0.22500000000000001</v>
      </c>
    </row>
    <row r="356" spans="1:10" x14ac:dyDescent="0.2">
      <c r="A356" s="158" t="s">
        <v>279</v>
      </c>
      <c r="B356" s="65">
        <v>0</v>
      </c>
      <c r="C356" s="66">
        <v>0</v>
      </c>
      <c r="D356" s="65">
        <v>3</v>
      </c>
      <c r="E356" s="66">
        <v>3</v>
      </c>
      <c r="F356" s="67"/>
      <c r="G356" s="65">
        <f t="shared" si="56"/>
        <v>0</v>
      </c>
      <c r="H356" s="66">
        <f t="shared" si="57"/>
        <v>0</v>
      </c>
      <c r="I356" s="20" t="str">
        <f t="shared" si="58"/>
        <v>-</v>
      </c>
      <c r="J356" s="21">
        <f t="shared" si="59"/>
        <v>0</v>
      </c>
    </row>
    <row r="357" spans="1:10" x14ac:dyDescent="0.2">
      <c r="A357" s="158" t="s">
        <v>280</v>
      </c>
      <c r="B357" s="65">
        <v>6</v>
      </c>
      <c r="C357" s="66">
        <v>6</v>
      </c>
      <c r="D357" s="65">
        <v>51</v>
      </c>
      <c r="E357" s="66">
        <v>31</v>
      </c>
      <c r="F357" s="67"/>
      <c r="G357" s="65">
        <f t="shared" si="56"/>
        <v>0</v>
      </c>
      <c r="H357" s="66">
        <f t="shared" si="57"/>
        <v>20</v>
      </c>
      <c r="I357" s="20">
        <f t="shared" si="58"/>
        <v>0</v>
      </c>
      <c r="J357" s="21">
        <f t="shared" si="59"/>
        <v>0.64516129032258063</v>
      </c>
    </row>
    <row r="358" spans="1:10" x14ac:dyDescent="0.2">
      <c r="A358" s="158" t="s">
        <v>330</v>
      </c>
      <c r="B358" s="65">
        <v>4</v>
      </c>
      <c r="C358" s="66">
        <v>2</v>
      </c>
      <c r="D358" s="65">
        <v>16</v>
      </c>
      <c r="E358" s="66">
        <v>10</v>
      </c>
      <c r="F358" s="67"/>
      <c r="G358" s="65">
        <f t="shared" si="56"/>
        <v>2</v>
      </c>
      <c r="H358" s="66">
        <f t="shared" si="57"/>
        <v>6</v>
      </c>
      <c r="I358" s="20">
        <f t="shared" si="58"/>
        <v>1</v>
      </c>
      <c r="J358" s="21">
        <f t="shared" si="59"/>
        <v>0.6</v>
      </c>
    </row>
    <row r="359" spans="1:10" x14ac:dyDescent="0.2">
      <c r="A359" s="158" t="s">
        <v>392</v>
      </c>
      <c r="B359" s="65">
        <v>4</v>
      </c>
      <c r="C359" s="66">
        <v>0</v>
      </c>
      <c r="D359" s="65">
        <v>14</v>
      </c>
      <c r="E359" s="66">
        <v>0</v>
      </c>
      <c r="F359" s="67"/>
      <c r="G359" s="65">
        <f t="shared" si="56"/>
        <v>4</v>
      </c>
      <c r="H359" s="66">
        <f t="shared" si="57"/>
        <v>14</v>
      </c>
      <c r="I359" s="20" t="str">
        <f t="shared" si="58"/>
        <v>-</v>
      </c>
      <c r="J359" s="21" t="str">
        <f t="shared" si="59"/>
        <v>-</v>
      </c>
    </row>
    <row r="360" spans="1:10" x14ac:dyDescent="0.2">
      <c r="A360" s="158" t="s">
        <v>425</v>
      </c>
      <c r="B360" s="65">
        <v>1</v>
      </c>
      <c r="C360" s="66">
        <v>1</v>
      </c>
      <c r="D360" s="65">
        <v>5</v>
      </c>
      <c r="E360" s="66">
        <v>6</v>
      </c>
      <c r="F360" s="67"/>
      <c r="G360" s="65">
        <f t="shared" si="56"/>
        <v>0</v>
      </c>
      <c r="H360" s="66">
        <f t="shared" si="57"/>
        <v>-1</v>
      </c>
      <c r="I360" s="20">
        <f t="shared" si="58"/>
        <v>0</v>
      </c>
      <c r="J360" s="21">
        <f t="shared" si="59"/>
        <v>-0.16666666666666666</v>
      </c>
    </row>
    <row r="361" spans="1:10" x14ac:dyDescent="0.2">
      <c r="A361" s="158" t="s">
        <v>484</v>
      </c>
      <c r="B361" s="65">
        <v>5</v>
      </c>
      <c r="C361" s="66">
        <v>3</v>
      </c>
      <c r="D361" s="65">
        <v>26</v>
      </c>
      <c r="E361" s="66">
        <v>9</v>
      </c>
      <c r="F361" s="67"/>
      <c r="G361" s="65">
        <f t="shared" si="56"/>
        <v>2</v>
      </c>
      <c r="H361" s="66">
        <f t="shared" si="57"/>
        <v>17</v>
      </c>
      <c r="I361" s="20">
        <f t="shared" si="58"/>
        <v>0.66666666666666663</v>
      </c>
      <c r="J361" s="21">
        <f t="shared" si="59"/>
        <v>1.8888888888888888</v>
      </c>
    </row>
    <row r="362" spans="1:10" x14ac:dyDescent="0.2">
      <c r="A362" s="158" t="s">
        <v>393</v>
      </c>
      <c r="B362" s="65">
        <v>13</v>
      </c>
      <c r="C362" s="66">
        <v>24</v>
      </c>
      <c r="D362" s="65">
        <v>136</v>
      </c>
      <c r="E362" s="66">
        <v>92</v>
      </c>
      <c r="F362" s="67"/>
      <c r="G362" s="65">
        <f t="shared" si="56"/>
        <v>-11</v>
      </c>
      <c r="H362" s="66">
        <f t="shared" si="57"/>
        <v>44</v>
      </c>
      <c r="I362" s="20">
        <f t="shared" si="58"/>
        <v>-0.45833333333333331</v>
      </c>
      <c r="J362" s="21">
        <f t="shared" si="59"/>
        <v>0.47826086956521741</v>
      </c>
    </row>
    <row r="363" spans="1:10" x14ac:dyDescent="0.2">
      <c r="A363" s="158" t="s">
        <v>426</v>
      </c>
      <c r="B363" s="65">
        <v>6</v>
      </c>
      <c r="C363" s="66">
        <v>4</v>
      </c>
      <c r="D363" s="65">
        <v>161</v>
      </c>
      <c r="E363" s="66">
        <v>23</v>
      </c>
      <c r="F363" s="67"/>
      <c r="G363" s="65">
        <f t="shared" si="56"/>
        <v>2</v>
      </c>
      <c r="H363" s="66">
        <f t="shared" si="57"/>
        <v>138</v>
      </c>
      <c r="I363" s="20">
        <f t="shared" si="58"/>
        <v>0.5</v>
      </c>
      <c r="J363" s="21">
        <f t="shared" si="59"/>
        <v>6</v>
      </c>
    </row>
    <row r="364" spans="1:10" x14ac:dyDescent="0.2">
      <c r="A364" s="158" t="s">
        <v>427</v>
      </c>
      <c r="B364" s="65">
        <v>5</v>
      </c>
      <c r="C364" s="66">
        <v>11</v>
      </c>
      <c r="D364" s="65">
        <v>33</v>
      </c>
      <c r="E364" s="66">
        <v>47</v>
      </c>
      <c r="F364" s="67"/>
      <c r="G364" s="65">
        <f t="shared" si="56"/>
        <v>-6</v>
      </c>
      <c r="H364" s="66">
        <f t="shared" si="57"/>
        <v>-14</v>
      </c>
      <c r="I364" s="20">
        <f t="shared" si="58"/>
        <v>-0.54545454545454541</v>
      </c>
      <c r="J364" s="21">
        <f t="shared" si="59"/>
        <v>-0.2978723404255319</v>
      </c>
    </row>
    <row r="365" spans="1:10" x14ac:dyDescent="0.2">
      <c r="A365" s="158" t="s">
        <v>428</v>
      </c>
      <c r="B365" s="65">
        <v>29</v>
      </c>
      <c r="C365" s="66">
        <v>16</v>
      </c>
      <c r="D365" s="65">
        <v>128</v>
      </c>
      <c r="E365" s="66">
        <v>161</v>
      </c>
      <c r="F365" s="67"/>
      <c r="G365" s="65">
        <f t="shared" si="56"/>
        <v>13</v>
      </c>
      <c r="H365" s="66">
        <f t="shared" si="57"/>
        <v>-33</v>
      </c>
      <c r="I365" s="20">
        <f t="shared" si="58"/>
        <v>0.8125</v>
      </c>
      <c r="J365" s="21">
        <f t="shared" si="59"/>
        <v>-0.20496894409937888</v>
      </c>
    </row>
    <row r="366" spans="1:10" x14ac:dyDescent="0.2">
      <c r="A366" s="158" t="s">
        <v>468</v>
      </c>
      <c r="B366" s="65">
        <v>5</v>
      </c>
      <c r="C366" s="66">
        <v>3</v>
      </c>
      <c r="D366" s="65">
        <v>44</v>
      </c>
      <c r="E366" s="66">
        <v>7</v>
      </c>
      <c r="F366" s="67"/>
      <c r="G366" s="65">
        <f t="shared" si="56"/>
        <v>2</v>
      </c>
      <c r="H366" s="66">
        <f t="shared" si="57"/>
        <v>37</v>
      </c>
      <c r="I366" s="20">
        <f t="shared" si="58"/>
        <v>0.66666666666666663</v>
      </c>
      <c r="J366" s="21">
        <f t="shared" si="59"/>
        <v>5.2857142857142856</v>
      </c>
    </row>
    <row r="367" spans="1:10" x14ac:dyDescent="0.2">
      <c r="A367" s="158" t="s">
        <v>469</v>
      </c>
      <c r="B367" s="65">
        <v>17</v>
      </c>
      <c r="C367" s="66">
        <v>12</v>
      </c>
      <c r="D367" s="65">
        <v>151</v>
      </c>
      <c r="E367" s="66">
        <v>132</v>
      </c>
      <c r="F367" s="67"/>
      <c r="G367" s="65">
        <f t="shared" si="56"/>
        <v>5</v>
      </c>
      <c r="H367" s="66">
        <f t="shared" si="57"/>
        <v>19</v>
      </c>
      <c r="I367" s="20">
        <f t="shared" si="58"/>
        <v>0.41666666666666669</v>
      </c>
      <c r="J367" s="21">
        <f t="shared" si="59"/>
        <v>0.14393939393939395</v>
      </c>
    </row>
    <row r="368" spans="1:10" x14ac:dyDescent="0.2">
      <c r="A368" s="158" t="s">
        <v>485</v>
      </c>
      <c r="B368" s="65">
        <v>3</v>
      </c>
      <c r="C368" s="66">
        <v>3</v>
      </c>
      <c r="D368" s="65">
        <v>35</v>
      </c>
      <c r="E368" s="66">
        <v>24</v>
      </c>
      <c r="F368" s="67"/>
      <c r="G368" s="65">
        <f t="shared" si="56"/>
        <v>0</v>
      </c>
      <c r="H368" s="66">
        <f t="shared" si="57"/>
        <v>11</v>
      </c>
      <c r="I368" s="20">
        <f t="shared" si="58"/>
        <v>0</v>
      </c>
      <c r="J368" s="21">
        <f t="shared" si="59"/>
        <v>0.45833333333333331</v>
      </c>
    </row>
    <row r="369" spans="1:10" x14ac:dyDescent="0.2">
      <c r="A369" s="158" t="s">
        <v>291</v>
      </c>
      <c r="B369" s="65">
        <v>0</v>
      </c>
      <c r="C369" s="66">
        <v>1</v>
      </c>
      <c r="D369" s="65">
        <v>9</v>
      </c>
      <c r="E369" s="66">
        <v>6</v>
      </c>
      <c r="F369" s="67"/>
      <c r="G369" s="65">
        <f t="shared" si="56"/>
        <v>-1</v>
      </c>
      <c r="H369" s="66">
        <f t="shared" si="57"/>
        <v>3</v>
      </c>
      <c r="I369" s="20">
        <f t="shared" si="58"/>
        <v>-1</v>
      </c>
      <c r="J369" s="21">
        <f t="shared" si="59"/>
        <v>0.5</v>
      </c>
    </row>
    <row r="370" spans="1:10" x14ac:dyDescent="0.2">
      <c r="A370" s="158" t="s">
        <v>343</v>
      </c>
      <c r="B370" s="65">
        <v>0</v>
      </c>
      <c r="C370" s="66">
        <v>0</v>
      </c>
      <c r="D370" s="65">
        <v>0</v>
      </c>
      <c r="E370" s="66">
        <v>1</v>
      </c>
      <c r="F370" s="67"/>
      <c r="G370" s="65">
        <f t="shared" si="56"/>
        <v>0</v>
      </c>
      <c r="H370" s="66">
        <f t="shared" si="57"/>
        <v>-1</v>
      </c>
      <c r="I370" s="20" t="str">
        <f t="shared" si="58"/>
        <v>-</v>
      </c>
      <c r="J370" s="21">
        <f t="shared" si="59"/>
        <v>-1</v>
      </c>
    </row>
    <row r="371" spans="1:10" x14ac:dyDescent="0.2">
      <c r="A371" s="158" t="s">
        <v>331</v>
      </c>
      <c r="B371" s="65">
        <v>0</v>
      </c>
      <c r="C371" s="66">
        <v>0</v>
      </c>
      <c r="D371" s="65">
        <v>0</v>
      </c>
      <c r="E371" s="66">
        <v>1</v>
      </c>
      <c r="F371" s="67"/>
      <c r="G371" s="65">
        <f t="shared" si="56"/>
        <v>0</v>
      </c>
      <c r="H371" s="66">
        <f t="shared" si="57"/>
        <v>-1</v>
      </c>
      <c r="I371" s="20" t="str">
        <f t="shared" si="58"/>
        <v>-</v>
      </c>
      <c r="J371" s="21">
        <f t="shared" si="59"/>
        <v>-1</v>
      </c>
    </row>
    <row r="372" spans="1:10" s="160" customFormat="1" x14ac:dyDescent="0.2">
      <c r="A372" s="178" t="s">
        <v>679</v>
      </c>
      <c r="B372" s="71">
        <v>141</v>
      </c>
      <c r="C372" s="72">
        <v>146</v>
      </c>
      <c r="D372" s="71">
        <v>1274</v>
      </c>
      <c r="E372" s="72">
        <v>1071</v>
      </c>
      <c r="F372" s="73"/>
      <c r="G372" s="71">
        <f t="shared" si="56"/>
        <v>-5</v>
      </c>
      <c r="H372" s="72">
        <f t="shared" si="57"/>
        <v>203</v>
      </c>
      <c r="I372" s="37">
        <f t="shared" si="58"/>
        <v>-3.4246575342465752E-2</v>
      </c>
      <c r="J372" s="38">
        <f t="shared" si="59"/>
        <v>0.18954248366013071</v>
      </c>
    </row>
    <row r="373" spans="1:10" x14ac:dyDescent="0.2">
      <c r="A373" s="177"/>
      <c r="B373" s="143"/>
      <c r="C373" s="144"/>
      <c r="D373" s="143"/>
      <c r="E373" s="144"/>
      <c r="F373" s="145"/>
      <c r="G373" s="143"/>
      <c r="H373" s="144"/>
      <c r="I373" s="151"/>
      <c r="J373" s="152"/>
    </row>
    <row r="374" spans="1:10" s="139" customFormat="1" x14ac:dyDescent="0.2">
      <c r="A374" s="159" t="s">
        <v>76</v>
      </c>
      <c r="B374" s="65"/>
      <c r="C374" s="66"/>
      <c r="D374" s="65"/>
      <c r="E374" s="66"/>
      <c r="F374" s="67"/>
      <c r="G374" s="65"/>
      <c r="H374" s="66"/>
      <c r="I374" s="20"/>
      <c r="J374" s="21"/>
    </row>
    <row r="375" spans="1:10" x14ac:dyDescent="0.2">
      <c r="A375" s="158" t="s">
        <v>573</v>
      </c>
      <c r="B375" s="65">
        <v>8</v>
      </c>
      <c r="C375" s="66">
        <v>2</v>
      </c>
      <c r="D375" s="65">
        <v>119</v>
      </c>
      <c r="E375" s="66">
        <v>51</v>
      </c>
      <c r="F375" s="67"/>
      <c r="G375" s="65">
        <f>B375-C375</f>
        <v>6</v>
      </c>
      <c r="H375" s="66">
        <f>D375-E375</f>
        <v>68</v>
      </c>
      <c r="I375" s="20">
        <f>IF(C375=0, "-", IF(G375/C375&lt;10, G375/C375, "&gt;999%"))</f>
        <v>3</v>
      </c>
      <c r="J375" s="21">
        <f>IF(E375=0, "-", IF(H375/E375&lt;10, H375/E375, "&gt;999%"))</f>
        <v>1.3333333333333333</v>
      </c>
    </row>
    <row r="376" spans="1:10" x14ac:dyDescent="0.2">
      <c r="A376" s="158" t="s">
        <v>560</v>
      </c>
      <c r="B376" s="65">
        <v>0</v>
      </c>
      <c r="C376" s="66">
        <v>0</v>
      </c>
      <c r="D376" s="65">
        <v>4</v>
      </c>
      <c r="E376" s="66">
        <v>1</v>
      </c>
      <c r="F376" s="67"/>
      <c r="G376" s="65">
        <f>B376-C376</f>
        <v>0</v>
      </c>
      <c r="H376" s="66">
        <f>D376-E376</f>
        <v>3</v>
      </c>
      <c r="I376" s="20" t="str">
        <f>IF(C376=0, "-", IF(G376/C376&lt;10, G376/C376, "&gt;999%"))</f>
        <v>-</v>
      </c>
      <c r="J376" s="21">
        <f>IF(E376=0, "-", IF(H376/E376&lt;10, H376/E376, "&gt;999%"))</f>
        <v>3</v>
      </c>
    </row>
    <row r="377" spans="1:10" s="160" customFormat="1" x14ac:dyDescent="0.2">
      <c r="A377" s="178" t="s">
        <v>680</v>
      </c>
      <c r="B377" s="71">
        <v>8</v>
      </c>
      <c r="C377" s="72">
        <v>2</v>
      </c>
      <c r="D377" s="71">
        <v>123</v>
      </c>
      <c r="E377" s="72">
        <v>52</v>
      </c>
      <c r="F377" s="73"/>
      <c r="G377" s="71">
        <f>B377-C377</f>
        <v>6</v>
      </c>
      <c r="H377" s="72">
        <f>D377-E377</f>
        <v>71</v>
      </c>
      <c r="I377" s="37">
        <f>IF(C377=0, "-", IF(G377/C377&lt;10, G377/C377, "&gt;999%"))</f>
        <v>3</v>
      </c>
      <c r="J377" s="38">
        <f>IF(E377=0, "-", IF(H377/E377&lt;10, H377/E377, "&gt;999%"))</f>
        <v>1.3653846153846154</v>
      </c>
    </row>
    <row r="378" spans="1:10" x14ac:dyDescent="0.2">
      <c r="A378" s="177"/>
      <c r="B378" s="143"/>
      <c r="C378" s="144"/>
      <c r="D378" s="143"/>
      <c r="E378" s="144"/>
      <c r="F378" s="145"/>
      <c r="G378" s="143"/>
      <c r="H378" s="144"/>
      <c r="I378" s="151"/>
      <c r="J378" s="152"/>
    </row>
    <row r="379" spans="1:10" s="139" customFormat="1" x14ac:dyDescent="0.2">
      <c r="A379" s="159" t="s">
        <v>77</v>
      </c>
      <c r="B379" s="65"/>
      <c r="C379" s="66"/>
      <c r="D379" s="65"/>
      <c r="E379" s="66"/>
      <c r="F379" s="67"/>
      <c r="G379" s="65"/>
      <c r="H379" s="66"/>
      <c r="I379" s="20"/>
      <c r="J379" s="21"/>
    </row>
    <row r="380" spans="1:10" x14ac:dyDescent="0.2">
      <c r="A380" s="158" t="s">
        <v>303</v>
      </c>
      <c r="B380" s="65">
        <v>1</v>
      </c>
      <c r="C380" s="66">
        <v>0</v>
      </c>
      <c r="D380" s="65">
        <v>1</v>
      </c>
      <c r="E380" s="66">
        <v>5</v>
      </c>
      <c r="F380" s="67"/>
      <c r="G380" s="65">
        <f t="shared" ref="G380:G388" si="60">B380-C380</f>
        <v>1</v>
      </c>
      <c r="H380" s="66">
        <f t="shared" ref="H380:H388" si="61">D380-E380</f>
        <v>-4</v>
      </c>
      <c r="I380" s="20" t="str">
        <f t="shared" ref="I380:I388" si="62">IF(C380=0, "-", IF(G380/C380&lt;10, G380/C380, "&gt;999%"))</f>
        <v>-</v>
      </c>
      <c r="J380" s="21">
        <f t="shared" ref="J380:J388" si="63">IF(E380=0, "-", IF(H380/E380&lt;10, H380/E380, "&gt;999%"))</f>
        <v>-0.8</v>
      </c>
    </row>
    <row r="381" spans="1:10" x14ac:dyDescent="0.2">
      <c r="A381" s="158" t="s">
        <v>550</v>
      </c>
      <c r="B381" s="65">
        <v>16</v>
      </c>
      <c r="C381" s="66">
        <v>18</v>
      </c>
      <c r="D381" s="65">
        <v>131</v>
      </c>
      <c r="E381" s="66">
        <v>146</v>
      </c>
      <c r="F381" s="67"/>
      <c r="G381" s="65">
        <f t="shared" si="60"/>
        <v>-2</v>
      </c>
      <c r="H381" s="66">
        <f t="shared" si="61"/>
        <v>-15</v>
      </c>
      <c r="I381" s="20">
        <f t="shared" si="62"/>
        <v>-0.1111111111111111</v>
      </c>
      <c r="J381" s="21">
        <f t="shared" si="63"/>
        <v>-0.10273972602739725</v>
      </c>
    </row>
    <row r="382" spans="1:10" x14ac:dyDescent="0.2">
      <c r="A382" s="158" t="s">
        <v>490</v>
      </c>
      <c r="B382" s="65">
        <v>0</v>
      </c>
      <c r="C382" s="66">
        <v>0</v>
      </c>
      <c r="D382" s="65">
        <v>6</v>
      </c>
      <c r="E382" s="66">
        <v>5</v>
      </c>
      <c r="F382" s="67"/>
      <c r="G382" s="65">
        <f t="shared" si="60"/>
        <v>0</v>
      </c>
      <c r="H382" s="66">
        <f t="shared" si="61"/>
        <v>1</v>
      </c>
      <c r="I382" s="20" t="str">
        <f t="shared" si="62"/>
        <v>-</v>
      </c>
      <c r="J382" s="21">
        <f t="shared" si="63"/>
        <v>0.2</v>
      </c>
    </row>
    <row r="383" spans="1:10" x14ac:dyDescent="0.2">
      <c r="A383" s="158" t="s">
        <v>304</v>
      </c>
      <c r="B383" s="65">
        <v>0</v>
      </c>
      <c r="C383" s="66">
        <v>2</v>
      </c>
      <c r="D383" s="65">
        <v>10</v>
      </c>
      <c r="E383" s="66">
        <v>9</v>
      </c>
      <c r="F383" s="67"/>
      <c r="G383" s="65">
        <f t="shared" si="60"/>
        <v>-2</v>
      </c>
      <c r="H383" s="66">
        <f t="shared" si="61"/>
        <v>1</v>
      </c>
      <c r="I383" s="20">
        <f t="shared" si="62"/>
        <v>-1</v>
      </c>
      <c r="J383" s="21">
        <f t="shared" si="63"/>
        <v>0.1111111111111111</v>
      </c>
    </row>
    <row r="384" spans="1:10" x14ac:dyDescent="0.2">
      <c r="A384" s="158" t="s">
        <v>305</v>
      </c>
      <c r="B384" s="65">
        <v>0</v>
      </c>
      <c r="C384" s="66">
        <v>5</v>
      </c>
      <c r="D384" s="65">
        <v>13</v>
      </c>
      <c r="E384" s="66">
        <v>18</v>
      </c>
      <c r="F384" s="67"/>
      <c r="G384" s="65">
        <f t="shared" si="60"/>
        <v>-5</v>
      </c>
      <c r="H384" s="66">
        <f t="shared" si="61"/>
        <v>-5</v>
      </c>
      <c r="I384" s="20">
        <f t="shared" si="62"/>
        <v>-1</v>
      </c>
      <c r="J384" s="21">
        <f t="shared" si="63"/>
        <v>-0.27777777777777779</v>
      </c>
    </row>
    <row r="385" spans="1:10" x14ac:dyDescent="0.2">
      <c r="A385" s="158" t="s">
        <v>504</v>
      </c>
      <c r="B385" s="65">
        <v>5</v>
      </c>
      <c r="C385" s="66">
        <v>13</v>
      </c>
      <c r="D385" s="65">
        <v>54</v>
      </c>
      <c r="E385" s="66">
        <v>74</v>
      </c>
      <c r="F385" s="67"/>
      <c r="G385" s="65">
        <f t="shared" si="60"/>
        <v>-8</v>
      </c>
      <c r="H385" s="66">
        <f t="shared" si="61"/>
        <v>-20</v>
      </c>
      <c r="I385" s="20">
        <f t="shared" si="62"/>
        <v>-0.61538461538461542</v>
      </c>
      <c r="J385" s="21">
        <f t="shared" si="63"/>
        <v>-0.27027027027027029</v>
      </c>
    </row>
    <row r="386" spans="1:10" x14ac:dyDescent="0.2">
      <c r="A386" s="158" t="s">
        <v>516</v>
      </c>
      <c r="B386" s="65">
        <v>0</v>
      </c>
      <c r="C386" s="66">
        <v>0</v>
      </c>
      <c r="D386" s="65">
        <v>0</v>
      </c>
      <c r="E386" s="66">
        <v>1</v>
      </c>
      <c r="F386" s="67"/>
      <c r="G386" s="65">
        <f t="shared" si="60"/>
        <v>0</v>
      </c>
      <c r="H386" s="66">
        <f t="shared" si="61"/>
        <v>-1</v>
      </c>
      <c r="I386" s="20" t="str">
        <f t="shared" si="62"/>
        <v>-</v>
      </c>
      <c r="J386" s="21">
        <f t="shared" si="63"/>
        <v>-1</v>
      </c>
    </row>
    <row r="387" spans="1:10" x14ac:dyDescent="0.2">
      <c r="A387" s="158" t="s">
        <v>530</v>
      </c>
      <c r="B387" s="65">
        <v>0</v>
      </c>
      <c r="C387" s="66">
        <v>24</v>
      </c>
      <c r="D387" s="65">
        <v>3</v>
      </c>
      <c r="E387" s="66">
        <v>167</v>
      </c>
      <c r="F387" s="67"/>
      <c r="G387" s="65">
        <f t="shared" si="60"/>
        <v>-24</v>
      </c>
      <c r="H387" s="66">
        <f t="shared" si="61"/>
        <v>-164</v>
      </c>
      <c r="I387" s="20">
        <f t="shared" si="62"/>
        <v>-1</v>
      </c>
      <c r="J387" s="21">
        <f t="shared" si="63"/>
        <v>-0.98203592814371254</v>
      </c>
    </row>
    <row r="388" spans="1:10" s="160" customFormat="1" x14ac:dyDescent="0.2">
      <c r="A388" s="178" t="s">
        <v>681</v>
      </c>
      <c r="B388" s="71">
        <v>22</v>
      </c>
      <c r="C388" s="72">
        <v>62</v>
      </c>
      <c r="D388" s="71">
        <v>218</v>
      </c>
      <c r="E388" s="72">
        <v>425</v>
      </c>
      <c r="F388" s="73"/>
      <c r="G388" s="71">
        <f t="shared" si="60"/>
        <v>-40</v>
      </c>
      <c r="H388" s="72">
        <f t="shared" si="61"/>
        <v>-207</v>
      </c>
      <c r="I388" s="37">
        <f t="shared" si="62"/>
        <v>-0.64516129032258063</v>
      </c>
      <c r="J388" s="38">
        <f t="shared" si="63"/>
        <v>-0.48705882352941177</v>
      </c>
    </row>
    <row r="389" spans="1:10" x14ac:dyDescent="0.2">
      <c r="A389" s="177"/>
      <c r="B389" s="143"/>
      <c r="C389" s="144"/>
      <c r="D389" s="143"/>
      <c r="E389" s="144"/>
      <c r="F389" s="145"/>
      <c r="G389" s="143"/>
      <c r="H389" s="144"/>
      <c r="I389" s="151"/>
      <c r="J389" s="152"/>
    </row>
    <row r="390" spans="1:10" s="139" customFormat="1" x14ac:dyDescent="0.2">
      <c r="A390" s="159" t="s">
        <v>78</v>
      </c>
      <c r="B390" s="65"/>
      <c r="C390" s="66"/>
      <c r="D390" s="65"/>
      <c r="E390" s="66"/>
      <c r="F390" s="67"/>
      <c r="G390" s="65"/>
      <c r="H390" s="66"/>
      <c r="I390" s="20"/>
      <c r="J390" s="21"/>
    </row>
    <row r="391" spans="1:10" x14ac:dyDescent="0.2">
      <c r="A391" s="158" t="s">
        <v>405</v>
      </c>
      <c r="B391" s="65">
        <v>65</v>
      </c>
      <c r="C391" s="66">
        <v>19</v>
      </c>
      <c r="D391" s="65">
        <v>278</v>
      </c>
      <c r="E391" s="66">
        <v>77</v>
      </c>
      <c r="F391" s="67"/>
      <c r="G391" s="65">
        <f>B391-C391</f>
        <v>46</v>
      </c>
      <c r="H391" s="66">
        <f>D391-E391</f>
        <v>201</v>
      </c>
      <c r="I391" s="20">
        <f>IF(C391=0, "-", IF(G391/C391&lt;10, G391/C391, "&gt;999%"))</f>
        <v>2.4210526315789473</v>
      </c>
      <c r="J391" s="21">
        <f>IF(E391=0, "-", IF(H391/E391&lt;10, H391/E391, "&gt;999%"))</f>
        <v>2.6103896103896105</v>
      </c>
    </row>
    <row r="392" spans="1:10" x14ac:dyDescent="0.2">
      <c r="A392" s="158" t="s">
        <v>205</v>
      </c>
      <c r="B392" s="65">
        <v>126</v>
      </c>
      <c r="C392" s="66">
        <v>79</v>
      </c>
      <c r="D392" s="65">
        <v>1105</v>
      </c>
      <c r="E392" s="66">
        <v>399</v>
      </c>
      <c r="F392" s="67"/>
      <c r="G392" s="65">
        <f>B392-C392</f>
        <v>47</v>
      </c>
      <c r="H392" s="66">
        <f>D392-E392</f>
        <v>706</v>
      </c>
      <c r="I392" s="20">
        <f>IF(C392=0, "-", IF(G392/C392&lt;10, G392/C392, "&gt;999%"))</f>
        <v>0.59493670886075944</v>
      </c>
      <c r="J392" s="21">
        <f>IF(E392=0, "-", IF(H392/E392&lt;10, H392/E392, "&gt;999%"))</f>
        <v>1.7694235588972431</v>
      </c>
    </row>
    <row r="393" spans="1:10" x14ac:dyDescent="0.2">
      <c r="A393" s="158" t="s">
        <v>371</v>
      </c>
      <c r="B393" s="65">
        <v>37</v>
      </c>
      <c r="C393" s="66">
        <v>28</v>
      </c>
      <c r="D393" s="65">
        <v>898</v>
      </c>
      <c r="E393" s="66">
        <v>165</v>
      </c>
      <c r="F393" s="67"/>
      <c r="G393" s="65">
        <f>B393-C393</f>
        <v>9</v>
      </c>
      <c r="H393" s="66">
        <f>D393-E393</f>
        <v>733</v>
      </c>
      <c r="I393" s="20">
        <f>IF(C393=0, "-", IF(G393/C393&lt;10, G393/C393, "&gt;999%"))</f>
        <v>0.32142857142857145</v>
      </c>
      <c r="J393" s="21">
        <f>IF(E393=0, "-", IF(H393/E393&lt;10, H393/E393, "&gt;999%"))</f>
        <v>4.4424242424242424</v>
      </c>
    </row>
    <row r="394" spans="1:10" s="160" customFormat="1" x14ac:dyDescent="0.2">
      <c r="A394" s="178" t="s">
        <v>682</v>
      </c>
      <c r="B394" s="71">
        <v>228</v>
      </c>
      <c r="C394" s="72">
        <v>126</v>
      </c>
      <c r="D394" s="71">
        <v>2281</v>
      </c>
      <c r="E394" s="72">
        <v>641</v>
      </c>
      <c r="F394" s="73"/>
      <c r="G394" s="71">
        <f>B394-C394</f>
        <v>102</v>
      </c>
      <c r="H394" s="72">
        <f>D394-E394</f>
        <v>1640</v>
      </c>
      <c r="I394" s="37">
        <f>IF(C394=0, "-", IF(G394/C394&lt;10, G394/C394, "&gt;999%"))</f>
        <v>0.80952380952380953</v>
      </c>
      <c r="J394" s="38">
        <f>IF(E394=0, "-", IF(H394/E394&lt;10, H394/E394, "&gt;999%"))</f>
        <v>2.5585023400936038</v>
      </c>
    </row>
    <row r="395" spans="1:10" x14ac:dyDescent="0.2">
      <c r="A395" s="177"/>
      <c r="B395" s="143"/>
      <c r="C395" s="144"/>
      <c r="D395" s="143"/>
      <c r="E395" s="144"/>
      <c r="F395" s="145"/>
      <c r="G395" s="143"/>
      <c r="H395" s="144"/>
      <c r="I395" s="151"/>
      <c r="J395" s="152"/>
    </row>
    <row r="396" spans="1:10" s="139" customFormat="1" x14ac:dyDescent="0.2">
      <c r="A396" s="159" t="s">
        <v>79</v>
      </c>
      <c r="B396" s="65"/>
      <c r="C396" s="66"/>
      <c r="D396" s="65"/>
      <c r="E396" s="66"/>
      <c r="F396" s="67"/>
      <c r="G396" s="65"/>
      <c r="H396" s="66"/>
      <c r="I396" s="20"/>
      <c r="J396" s="21"/>
    </row>
    <row r="397" spans="1:10" x14ac:dyDescent="0.2">
      <c r="A397" s="158" t="s">
        <v>313</v>
      </c>
      <c r="B397" s="65">
        <v>0</v>
      </c>
      <c r="C397" s="66">
        <v>0</v>
      </c>
      <c r="D397" s="65">
        <v>12</v>
      </c>
      <c r="E397" s="66">
        <v>8</v>
      </c>
      <c r="F397" s="67"/>
      <c r="G397" s="65">
        <f>B397-C397</f>
        <v>0</v>
      </c>
      <c r="H397" s="66">
        <f>D397-E397</f>
        <v>4</v>
      </c>
      <c r="I397" s="20" t="str">
        <f>IF(C397=0, "-", IF(G397/C397&lt;10, G397/C397, "&gt;999%"))</f>
        <v>-</v>
      </c>
      <c r="J397" s="21">
        <f>IF(E397=0, "-", IF(H397/E397&lt;10, H397/E397, "&gt;999%"))</f>
        <v>0.5</v>
      </c>
    </row>
    <row r="398" spans="1:10" x14ac:dyDescent="0.2">
      <c r="A398" s="158" t="s">
        <v>242</v>
      </c>
      <c r="B398" s="65">
        <v>2</v>
      </c>
      <c r="C398" s="66">
        <v>0</v>
      </c>
      <c r="D398" s="65">
        <v>20</v>
      </c>
      <c r="E398" s="66">
        <v>20</v>
      </c>
      <c r="F398" s="67"/>
      <c r="G398" s="65">
        <f>B398-C398</f>
        <v>2</v>
      </c>
      <c r="H398" s="66">
        <f>D398-E398</f>
        <v>0</v>
      </c>
      <c r="I398" s="20" t="str">
        <f>IF(C398=0, "-", IF(G398/C398&lt;10, G398/C398, "&gt;999%"))</f>
        <v>-</v>
      </c>
      <c r="J398" s="21">
        <f>IF(E398=0, "-", IF(H398/E398&lt;10, H398/E398, "&gt;999%"))</f>
        <v>0</v>
      </c>
    </row>
    <row r="399" spans="1:10" x14ac:dyDescent="0.2">
      <c r="A399" s="158" t="s">
        <v>394</v>
      </c>
      <c r="B399" s="65">
        <v>4</v>
      </c>
      <c r="C399" s="66">
        <v>6</v>
      </c>
      <c r="D399" s="65">
        <v>64</v>
      </c>
      <c r="E399" s="66">
        <v>37</v>
      </c>
      <c r="F399" s="67"/>
      <c r="G399" s="65">
        <f>B399-C399</f>
        <v>-2</v>
      </c>
      <c r="H399" s="66">
        <f>D399-E399</f>
        <v>27</v>
      </c>
      <c r="I399" s="20">
        <f>IF(C399=0, "-", IF(G399/C399&lt;10, G399/C399, "&gt;999%"))</f>
        <v>-0.33333333333333331</v>
      </c>
      <c r="J399" s="21">
        <f>IF(E399=0, "-", IF(H399/E399&lt;10, H399/E399, "&gt;999%"))</f>
        <v>0.72972972972972971</v>
      </c>
    </row>
    <row r="400" spans="1:10" x14ac:dyDescent="0.2">
      <c r="A400" s="158" t="s">
        <v>215</v>
      </c>
      <c r="B400" s="65">
        <v>6</v>
      </c>
      <c r="C400" s="66">
        <v>12</v>
      </c>
      <c r="D400" s="65">
        <v>92</v>
      </c>
      <c r="E400" s="66">
        <v>81</v>
      </c>
      <c r="F400" s="67"/>
      <c r="G400" s="65">
        <f>B400-C400</f>
        <v>-6</v>
      </c>
      <c r="H400" s="66">
        <f>D400-E400</f>
        <v>11</v>
      </c>
      <c r="I400" s="20">
        <f>IF(C400=0, "-", IF(G400/C400&lt;10, G400/C400, "&gt;999%"))</f>
        <v>-0.5</v>
      </c>
      <c r="J400" s="21">
        <f>IF(E400=0, "-", IF(H400/E400&lt;10, H400/E400, "&gt;999%"))</f>
        <v>0.13580246913580246</v>
      </c>
    </row>
    <row r="401" spans="1:10" s="160" customFormat="1" x14ac:dyDescent="0.2">
      <c r="A401" s="178" t="s">
        <v>683</v>
      </c>
      <c r="B401" s="71">
        <v>12</v>
      </c>
      <c r="C401" s="72">
        <v>18</v>
      </c>
      <c r="D401" s="71">
        <v>188</v>
      </c>
      <c r="E401" s="72">
        <v>146</v>
      </c>
      <c r="F401" s="73"/>
      <c r="G401" s="71">
        <f>B401-C401</f>
        <v>-6</v>
      </c>
      <c r="H401" s="72">
        <f>D401-E401</f>
        <v>42</v>
      </c>
      <c r="I401" s="37">
        <f>IF(C401=0, "-", IF(G401/C401&lt;10, G401/C401, "&gt;999%"))</f>
        <v>-0.33333333333333331</v>
      </c>
      <c r="J401" s="38">
        <f>IF(E401=0, "-", IF(H401/E401&lt;10, H401/E401, "&gt;999%"))</f>
        <v>0.28767123287671231</v>
      </c>
    </row>
    <row r="402" spans="1:10" x14ac:dyDescent="0.2">
      <c r="A402" s="177"/>
      <c r="B402" s="143"/>
      <c r="C402" s="144"/>
      <c r="D402" s="143"/>
      <c r="E402" s="144"/>
      <c r="F402" s="145"/>
      <c r="G402" s="143"/>
      <c r="H402" s="144"/>
      <c r="I402" s="151"/>
      <c r="J402" s="152"/>
    </row>
    <row r="403" spans="1:10" s="139" customFormat="1" x14ac:dyDescent="0.2">
      <c r="A403" s="159" t="s">
        <v>80</v>
      </c>
      <c r="B403" s="65"/>
      <c r="C403" s="66"/>
      <c r="D403" s="65"/>
      <c r="E403" s="66"/>
      <c r="F403" s="67"/>
      <c r="G403" s="65"/>
      <c r="H403" s="66"/>
      <c r="I403" s="20"/>
      <c r="J403" s="21"/>
    </row>
    <row r="404" spans="1:10" x14ac:dyDescent="0.2">
      <c r="A404" s="158" t="s">
        <v>372</v>
      </c>
      <c r="B404" s="65">
        <v>340</v>
      </c>
      <c r="C404" s="66">
        <v>110</v>
      </c>
      <c r="D404" s="65">
        <v>1554</v>
      </c>
      <c r="E404" s="66">
        <v>1269</v>
      </c>
      <c r="F404" s="67"/>
      <c r="G404" s="65">
        <f t="shared" ref="G404:G413" si="64">B404-C404</f>
        <v>230</v>
      </c>
      <c r="H404" s="66">
        <f t="shared" ref="H404:H413" si="65">D404-E404</f>
        <v>285</v>
      </c>
      <c r="I404" s="20">
        <f t="shared" ref="I404:I413" si="66">IF(C404=0, "-", IF(G404/C404&lt;10, G404/C404, "&gt;999%"))</f>
        <v>2.0909090909090908</v>
      </c>
      <c r="J404" s="21">
        <f t="shared" ref="J404:J413" si="67">IF(E404=0, "-", IF(H404/E404&lt;10, H404/E404, "&gt;999%"))</f>
        <v>0.22458628841607564</v>
      </c>
    </row>
    <row r="405" spans="1:10" x14ac:dyDescent="0.2">
      <c r="A405" s="158" t="s">
        <v>373</v>
      </c>
      <c r="B405" s="65">
        <v>114</v>
      </c>
      <c r="C405" s="66">
        <v>24</v>
      </c>
      <c r="D405" s="65">
        <v>612</v>
      </c>
      <c r="E405" s="66">
        <v>285</v>
      </c>
      <c r="F405" s="67"/>
      <c r="G405" s="65">
        <f t="shared" si="64"/>
        <v>90</v>
      </c>
      <c r="H405" s="66">
        <f t="shared" si="65"/>
        <v>327</v>
      </c>
      <c r="I405" s="20">
        <f t="shared" si="66"/>
        <v>3.75</v>
      </c>
      <c r="J405" s="21">
        <f t="shared" si="67"/>
        <v>1.1473684210526316</v>
      </c>
    </row>
    <row r="406" spans="1:10" x14ac:dyDescent="0.2">
      <c r="A406" s="158" t="s">
        <v>505</v>
      </c>
      <c r="B406" s="65">
        <v>51</v>
      </c>
      <c r="C406" s="66">
        <v>3</v>
      </c>
      <c r="D406" s="65">
        <v>149</v>
      </c>
      <c r="E406" s="66">
        <v>19</v>
      </c>
      <c r="F406" s="67"/>
      <c r="G406" s="65">
        <f t="shared" si="64"/>
        <v>48</v>
      </c>
      <c r="H406" s="66">
        <f t="shared" si="65"/>
        <v>130</v>
      </c>
      <c r="I406" s="20" t="str">
        <f t="shared" si="66"/>
        <v>&gt;999%</v>
      </c>
      <c r="J406" s="21">
        <f t="shared" si="67"/>
        <v>6.8421052631578947</v>
      </c>
    </row>
    <row r="407" spans="1:10" x14ac:dyDescent="0.2">
      <c r="A407" s="158" t="s">
        <v>198</v>
      </c>
      <c r="B407" s="65">
        <v>1</v>
      </c>
      <c r="C407" s="66">
        <v>3</v>
      </c>
      <c r="D407" s="65">
        <v>80</v>
      </c>
      <c r="E407" s="66">
        <v>50</v>
      </c>
      <c r="F407" s="67"/>
      <c r="G407" s="65">
        <f t="shared" si="64"/>
        <v>-2</v>
      </c>
      <c r="H407" s="66">
        <f t="shared" si="65"/>
        <v>30</v>
      </c>
      <c r="I407" s="20">
        <f t="shared" si="66"/>
        <v>-0.66666666666666663</v>
      </c>
      <c r="J407" s="21">
        <f t="shared" si="67"/>
        <v>0.6</v>
      </c>
    </row>
    <row r="408" spans="1:10" x14ac:dyDescent="0.2">
      <c r="A408" s="158" t="s">
        <v>406</v>
      </c>
      <c r="B408" s="65">
        <v>88</v>
      </c>
      <c r="C408" s="66">
        <v>183</v>
      </c>
      <c r="D408" s="65">
        <v>1673</v>
      </c>
      <c r="E408" s="66">
        <v>1247</v>
      </c>
      <c r="F408" s="67"/>
      <c r="G408" s="65">
        <f t="shared" si="64"/>
        <v>-95</v>
      </c>
      <c r="H408" s="66">
        <f t="shared" si="65"/>
        <v>426</v>
      </c>
      <c r="I408" s="20">
        <f t="shared" si="66"/>
        <v>-0.51912568306010931</v>
      </c>
      <c r="J408" s="21">
        <f t="shared" si="67"/>
        <v>0.34161988773055335</v>
      </c>
    </row>
    <row r="409" spans="1:10" x14ac:dyDescent="0.2">
      <c r="A409" s="158" t="s">
        <v>445</v>
      </c>
      <c r="B409" s="65">
        <v>2</v>
      </c>
      <c r="C409" s="66">
        <v>34</v>
      </c>
      <c r="D409" s="65">
        <v>406</v>
      </c>
      <c r="E409" s="66">
        <v>330</v>
      </c>
      <c r="F409" s="67"/>
      <c r="G409" s="65">
        <f t="shared" si="64"/>
        <v>-32</v>
      </c>
      <c r="H409" s="66">
        <f t="shared" si="65"/>
        <v>76</v>
      </c>
      <c r="I409" s="20">
        <f t="shared" si="66"/>
        <v>-0.94117647058823528</v>
      </c>
      <c r="J409" s="21">
        <f t="shared" si="67"/>
        <v>0.23030303030303031</v>
      </c>
    </row>
    <row r="410" spans="1:10" x14ac:dyDescent="0.2">
      <c r="A410" s="158" t="s">
        <v>446</v>
      </c>
      <c r="B410" s="65">
        <v>62</v>
      </c>
      <c r="C410" s="66">
        <v>47</v>
      </c>
      <c r="D410" s="65">
        <v>751</v>
      </c>
      <c r="E410" s="66">
        <v>603</v>
      </c>
      <c r="F410" s="67"/>
      <c r="G410" s="65">
        <f t="shared" si="64"/>
        <v>15</v>
      </c>
      <c r="H410" s="66">
        <f t="shared" si="65"/>
        <v>148</v>
      </c>
      <c r="I410" s="20">
        <f t="shared" si="66"/>
        <v>0.31914893617021278</v>
      </c>
      <c r="J410" s="21">
        <f t="shared" si="67"/>
        <v>0.24543946932006633</v>
      </c>
    </row>
    <row r="411" spans="1:10" x14ac:dyDescent="0.2">
      <c r="A411" s="158" t="s">
        <v>517</v>
      </c>
      <c r="B411" s="65">
        <v>17</v>
      </c>
      <c r="C411" s="66">
        <v>35</v>
      </c>
      <c r="D411" s="65">
        <v>293</v>
      </c>
      <c r="E411" s="66">
        <v>214</v>
      </c>
      <c r="F411" s="67"/>
      <c r="G411" s="65">
        <f t="shared" si="64"/>
        <v>-18</v>
      </c>
      <c r="H411" s="66">
        <f t="shared" si="65"/>
        <v>79</v>
      </c>
      <c r="I411" s="20">
        <f t="shared" si="66"/>
        <v>-0.51428571428571423</v>
      </c>
      <c r="J411" s="21">
        <f t="shared" si="67"/>
        <v>0.36915887850467288</v>
      </c>
    </row>
    <row r="412" spans="1:10" x14ac:dyDescent="0.2">
      <c r="A412" s="158" t="s">
        <v>531</v>
      </c>
      <c r="B412" s="65">
        <v>69</v>
      </c>
      <c r="C412" s="66">
        <v>229</v>
      </c>
      <c r="D412" s="65">
        <v>1928</v>
      </c>
      <c r="E412" s="66">
        <v>1313</v>
      </c>
      <c r="F412" s="67"/>
      <c r="G412" s="65">
        <f t="shared" si="64"/>
        <v>-160</v>
      </c>
      <c r="H412" s="66">
        <f t="shared" si="65"/>
        <v>615</v>
      </c>
      <c r="I412" s="20">
        <f t="shared" si="66"/>
        <v>-0.69868995633187769</v>
      </c>
      <c r="J412" s="21">
        <f t="shared" si="67"/>
        <v>0.46839299314546839</v>
      </c>
    </row>
    <row r="413" spans="1:10" s="160" customFormat="1" x14ac:dyDescent="0.2">
      <c r="A413" s="178" t="s">
        <v>684</v>
      </c>
      <c r="B413" s="71">
        <v>744</v>
      </c>
      <c r="C413" s="72">
        <v>668</v>
      </c>
      <c r="D413" s="71">
        <v>7446</v>
      </c>
      <c r="E413" s="72">
        <v>5330</v>
      </c>
      <c r="F413" s="73"/>
      <c r="G413" s="71">
        <f t="shared" si="64"/>
        <v>76</v>
      </c>
      <c r="H413" s="72">
        <f t="shared" si="65"/>
        <v>2116</v>
      </c>
      <c r="I413" s="37">
        <f t="shared" si="66"/>
        <v>0.11377245508982035</v>
      </c>
      <c r="J413" s="38">
        <f t="shared" si="67"/>
        <v>0.39699812382739214</v>
      </c>
    </row>
    <row r="414" spans="1:10" x14ac:dyDescent="0.2">
      <c r="A414" s="177"/>
      <c r="B414" s="143"/>
      <c r="C414" s="144"/>
      <c r="D414" s="143"/>
      <c r="E414" s="144"/>
      <c r="F414" s="145"/>
      <c r="G414" s="143"/>
      <c r="H414" s="144"/>
      <c r="I414" s="151"/>
      <c r="J414" s="152"/>
    </row>
    <row r="415" spans="1:10" s="139" customFormat="1" x14ac:dyDescent="0.2">
      <c r="A415" s="159" t="s">
        <v>81</v>
      </c>
      <c r="B415" s="65"/>
      <c r="C415" s="66"/>
      <c r="D415" s="65"/>
      <c r="E415" s="66"/>
      <c r="F415" s="67"/>
      <c r="G415" s="65"/>
      <c r="H415" s="66"/>
      <c r="I415" s="20"/>
      <c r="J415" s="21"/>
    </row>
    <row r="416" spans="1:10" x14ac:dyDescent="0.2">
      <c r="A416" s="158" t="s">
        <v>314</v>
      </c>
      <c r="B416" s="65">
        <v>4</v>
      </c>
      <c r="C416" s="66">
        <v>0</v>
      </c>
      <c r="D416" s="65">
        <v>17</v>
      </c>
      <c r="E416" s="66">
        <v>8</v>
      </c>
      <c r="F416" s="67"/>
      <c r="G416" s="65">
        <f t="shared" ref="G416:G426" si="68">B416-C416</f>
        <v>4</v>
      </c>
      <c r="H416" s="66">
        <f t="shared" ref="H416:H426" si="69">D416-E416</f>
        <v>9</v>
      </c>
      <c r="I416" s="20" t="str">
        <f t="shared" ref="I416:I426" si="70">IF(C416=0, "-", IF(G416/C416&lt;10, G416/C416, "&gt;999%"))</f>
        <v>-</v>
      </c>
      <c r="J416" s="21">
        <f t="shared" ref="J416:J426" si="71">IF(E416=0, "-", IF(H416/E416&lt;10, H416/E416, "&gt;999%"))</f>
        <v>1.125</v>
      </c>
    </row>
    <row r="417" spans="1:10" x14ac:dyDescent="0.2">
      <c r="A417" s="158" t="s">
        <v>344</v>
      </c>
      <c r="B417" s="65">
        <v>0</v>
      </c>
      <c r="C417" s="66">
        <v>1</v>
      </c>
      <c r="D417" s="65">
        <v>1</v>
      </c>
      <c r="E417" s="66">
        <v>2</v>
      </c>
      <c r="F417" s="67"/>
      <c r="G417" s="65">
        <f t="shared" si="68"/>
        <v>-1</v>
      </c>
      <c r="H417" s="66">
        <f t="shared" si="69"/>
        <v>-1</v>
      </c>
      <c r="I417" s="20">
        <f t="shared" si="70"/>
        <v>-1</v>
      </c>
      <c r="J417" s="21">
        <f t="shared" si="71"/>
        <v>-0.5</v>
      </c>
    </row>
    <row r="418" spans="1:10" x14ac:dyDescent="0.2">
      <c r="A418" s="158" t="s">
        <v>354</v>
      </c>
      <c r="B418" s="65">
        <v>27</v>
      </c>
      <c r="C418" s="66">
        <v>5</v>
      </c>
      <c r="D418" s="65">
        <v>166</v>
      </c>
      <c r="E418" s="66">
        <v>38</v>
      </c>
      <c r="F418" s="67"/>
      <c r="G418" s="65">
        <f t="shared" si="68"/>
        <v>22</v>
      </c>
      <c r="H418" s="66">
        <f t="shared" si="69"/>
        <v>128</v>
      </c>
      <c r="I418" s="20">
        <f t="shared" si="70"/>
        <v>4.4000000000000004</v>
      </c>
      <c r="J418" s="21">
        <f t="shared" si="71"/>
        <v>3.3684210526315788</v>
      </c>
    </row>
    <row r="419" spans="1:10" x14ac:dyDescent="0.2">
      <c r="A419" s="158" t="s">
        <v>243</v>
      </c>
      <c r="B419" s="65">
        <v>2</v>
      </c>
      <c r="C419" s="66">
        <v>3</v>
      </c>
      <c r="D419" s="65">
        <v>25</v>
      </c>
      <c r="E419" s="66">
        <v>28</v>
      </c>
      <c r="F419" s="67"/>
      <c r="G419" s="65">
        <f t="shared" si="68"/>
        <v>-1</v>
      </c>
      <c r="H419" s="66">
        <f t="shared" si="69"/>
        <v>-3</v>
      </c>
      <c r="I419" s="20">
        <f t="shared" si="70"/>
        <v>-0.33333333333333331</v>
      </c>
      <c r="J419" s="21">
        <f t="shared" si="71"/>
        <v>-0.10714285714285714</v>
      </c>
    </row>
    <row r="420" spans="1:10" x14ac:dyDescent="0.2">
      <c r="A420" s="158" t="s">
        <v>518</v>
      </c>
      <c r="B420" s="65">
        <v>12</v>
      </c>
      <c r="C420" s="66">
        <v>7</v>
      </c>
      <c r="D420" s="65">
        <v>115</v>
      </c>
      <c r="E420" s="66">
        <v>88</v>
      </c>
      <c r="F420" s="67"/>
      <c r="G420" s="65">
        <f t="shared" si="68"/>
        <v>5</v>
      </c>
      <c r="H420" s="66">
        <f t="shared" si="69"/>
        <v>27</v>
      </c>
      <c r="I420" s="20">
        <f t="shared" si="70"/>
        <v>0.7142857142857143</v>
      </c>
      <c r="J420" s="21">
        <f t="shared" si="71"/>
        <v>0.30681818181818182</v>
      </c>
    </row>
    <row r="421" spans="1:10" x14ac:dyDescent="0.2">
      <c r="A421" s="158" t="s">
        <v>532</v>
      </c>
      <c r="B421" s="65">
        <v>110</v>
      </c>
      <c r="C421" s="66">
        <v>86</v>
      </c>
      <c r="D421" s="65">
        <v>879</v>
      </c>
      <c r="E421" s="66">
        <v>605</v>
      </c>
      <c r="F421" s="67"/>
      <c r="G421" s="65">
        <f t="shared" si="68"/>
        <v>24</v>
      </c>
      <c r="H421" s="66">
        <f t="shared" si="69"/>
        <v>274</v>
      </c>
      <c r="I421" s="20">
        <f t="shared" si="70"/>
        <v>0.27906976744186046</v>
      </c>
      <c r="J421" s="21">
        <f t="shared" si="71"/>
        <v>0.45289256198347105</v>
      </c>
    </row>
    <row r="422" spans="1:10" x14ac:dyDescent="0.2">
      <c r="A422" s="158" t="s">
        <v>447</v>
      </c>
      <c r="B422" s="65">
        <v>0</v>
      </c>
      <c r="C422" s="66">
        <v>7</v>
      </c>
      <c r="D422" s="65">
        <v>4</v>
      </c>
      <c r="E422" s="66">
        <v>48</v>
      </c>
      <c r="F422" s="67"/>
      <c r="G422" s="65">
        <f t="shared" si="68"/>
        <v>-7</v>
      </c>
      <c r="H422" s="66">
        <f t="shared" si="69"/>
        <v>-44</v>
      </c>
      <c r="I422" s="20">
        <f t="shared" si="70"/>
        <v>-1</v>
      </c>
      <c r="J422" s="21">
        <f t="shared" si="71"/>
        <v>-0.91666666666666663</v>
      </c>
    </row>
    <row r="423" spans="1:10" x14ac:dyDescent="0.2">
      <c r="A423" s="158" t="s">
        <v>474</v>
      </c>
      <c r="B423" s="65">
        <v>108</v>
      </c>
      <c r="C423" s="66">
        <v>19</v>
      </c>
      <c r="D423" s="65">
        <v>457</v>
      </c>
      <c r="E423" s="66">
        <v>265</v>
      </c>
      <c r="F423" s="67"/>
      <c r="G423" s="65">
        <f t="shared" si="68"/>
        <v>89</v>
      </c>
      <c r="H423" s="66">
        <f t="shared" si="69"/>
        <v>192</v>
      </c>
      <c r="I423" s="20">
        <f t="shared" si="70"/>
        <v>4.6842105263157894</v>
      </c>
      <c r="J423" s="21">
        <f t="shared" si="71"/>
        <v>0.7245283018867924</v>
      </c>
    </row>
    <row r="424" spans="1:10" x14ac:dyDescent="0.2">
      <c r="A424" s="158" t="s">
        <v>374</v>
      </c>
      <c r="B424" s="65">
        <v>11</v>
      </c>
      <c r="C424" s="66">
        <v>45</v>
      </c>
      <c r="D424" s="65">
        <v>605</v>
      </c>
      <c r="E424" s="66">
        <v>524</v>
      </c>
      <c r="F424" s="67"/>
      <c r="G424" s="65">
        <f t="shared" si="68"/>
        <v>-34</v>
      </c>
      <c r="H424" s="66">
        <f t="shared" si="69"/>
        <v>81</v>
      </c>
      <c r="I424" s="20">
        <f t="shared" si="70"/>
        <v>-0.75555555555555554</v>
      </c>
      <c r="J424" s="21">
        <f t="shared" si="71"/>
        <v>0.15458015267175573</v>
      </c>
    </row>
    <row r="425" spans="1:10" x14ac:dyDescent="0.2">
      <c r="A425" s="158" t="s">
        <v>407</v>
      </c>
      <c r="B425" s="65">
        <v>197</v>
      </c>
      <c r="C425" s="66">
        <v>166</v>
      </c>
      <c r="D425" s="65">
        <v>1940</v>
      </c>
      <c r="E425" s="66">
        <v>1204</v>
      </c>
      <c r="F425" s="67"/>
      <c r="G425" s="65">
        <f t="shared" si="68"/>
        <v>31</v>
      </c>
      <c r="H425" s="66">
        <f t="shared" si="69"/>
        <v>736</v>
      </c>
      <c r="I425" s="20">
        <f t="shared" si="70"/>
        <v>0.18674698795180722</v>
      </c>
      <c r="J425" s="21">
        <f t="shared" si="71"/>
        <v>0.61129568106312293</v>
      </c>
    </row>
    <row r="426" spans="1:10" s="160" customFormat="1" x14ac:dyDescent="0.2">
      <c r="A426" s="178" t="s">
        <v>685</v>
      </c>
      <c r="B426" s="71">
        <v>471</v>
      </c>
      <c r="C426" s="72">
        <v>339</v>
      </c>
      <c r="D426" s="71">
        <v>4209</v>
      </c>
      <c r="E426" s="72">
        <v>2810</v>
      </c>
      <c r="F426" s="73"/>
      <c r="G426" s="71">
        <f t="shared" si="68"/>
        <v>132</v>
      </c>
      <c r="H426" s="72">
        <f t="shared" si="69"/>
        <v>1399</v>
      </c>
      <c r="I426" s="37">
        <f t="shared" si="70"/>
        <v>0.38938053097345132</v>
      </c>
      <c r="J426" s="38">
        <f t="shared" si="71"/>
        <v>0.49786476868327401</v>
      </c>
    </row>
    <row r="427" spans="1:10" x14ac:dyDescent="0.2">
      <c r="A427" s="177"/>
      <c r="B427" s="143"/>
      <c r="C427" s="144"/>
      <c r="D427" s="143"/>
      <c r="E427" s="144"/>
      <c r="F427" s="145"/>
      <c r="G427" s="143"/>
      <c r="H427" s="144"/>
      <c r="I427" s="151"/>
      <c r="J427" s="152"/>
    </row>
    <row r="428" spans="1:10" s="139" customFormat="1" x14ac:dyDescent="0.2">
      <c r="A428" s="159" t="s">
        <v>82</v>
      </c>
      <c r="B428" s="65"/>
      <c r="C428" s="66"/>
      <c r="D428" s="65"/>
      <c r="E428" s="66"/>
      <c r="F428" s="67"/>
      <c r="G428" s="65"/>
      <c r="H428" s="66"/>
      <c r="I428" s="20"/>
      <c r="J428" s="21"/>
    </row>
    <row r="429" spans="1:10" x14ac:dyDescent="0.2">
      <c r="A429" s="158" t="s">
        <v>375</v>
      </c>
      <c r="B429" s="65">
        <v>2</v>
      </c>
      <c r="C429" s="66">
        <v>0</v>
      </c>
      <c r="D429" s="65">
        <v>22</v>
      </c>
      <c r="E429" s="66">
        <v>0</v>
      </c>
      <c r="F429" s="67"/>
      <c r="G429" s="65">
        <f t="shared" ref="G429:G437" si="72">B429-C429</f>
        <v>2</v>
      </c>
      <c r="H429" s="66">
        <f t="shared" ref="H429:H437" si="73">D429-E429</f>
        <v>22</v>
      </c>
      <c r="I429" s="20" t="str">
        <f t="shared" ref="I429:I437" si="74">IF(C429=0, "-", IF(G429/C429&lt;10, G429/C429, "&gt;999%"))</f>
        <v>-</v>
      </c>
      <c r="J429" s="21" t="str">
        <f t="shared" ref="J429:J437" si="75">IF(E429=0, "-", IF(H429/E429&lt;10, H429/E429, "&gt;999%"))</f>
        <v>-</v>
      </c>
    </row>
    <row r="430" spans="1:10" x14ac:dyDescent="0.2">
      <c r="A430" s="158" t="s">
        <v>408</v>
      </c>
      <c r="B430" s="65">
        <v>4</v>
      </c>
      <c r="C430" s="66">
        <v>3</v>
      </c>
      <c r="D430" s="65">
        <v>28</v>
      </c>
      <c r="E430" s="66">
        <v>41</v>
      </c>
      <c r="F430" s="67"/>
      <c r="G430" s="65">
        <f t="shared" si="72"/>
        <v>1</v>
      </c>
      <c r="H430" s="66">
        <f t="shared" si="73"/>
        <v>-13</v>
      </c>
      <c r="I430" s="20">
        <f t="shared" si="74"/>
        <v>0.33333333333333331</v>
      </c>
      <c r="J430" s="21">
        <f t="shared" si="75"/>
        <v>-0.31707317073170732</v>
      </c>
    </row>
    <row r="431" spans="1:10" x14ac:dyDescent="0.2">
      <c r="A431" s="158" t="s">
        <v>225</v>
      </c>
      <c r="B431" s="65">
        <v>0</v>
      </c>
      <c r="C431" s="66">
        <v>3</v>
      </c>
      <c r="D431" s="65">
        <v>0</v>
      </c>
      <c r="E431" s="66">
        <v>7</v>
      </c>
      <c r="F431" s="67"/>
      <c r="G431" s="65">
        <f t="shared" si="72"/>
        <v>-3</v>
      </c>
      <c r="H431" s="66">
        <f t="shared" si="73"/>
        <v>-7</v>
      </c>
      <c r="I431" s="20">
        <f t="shared" si="74"/>
        <v>-1</v>
      </c>
      <c r="J431" s="21">
        <f t="shared" si="75"/>
        <v>-1</v>
      </c>
    </row>
    <row r="432" spans="1:10" x14ac:dyDescent="0.2">
      <c r="A432" s="158" t="s">
        <v>409</v>
      </c>
      <c r="B432" s="65">
        <v>1</v>
      </c>
      <c r="C432" s="66">
        <v>0</v>
      </c>
      <c r="D432" s="65">
        <v>10</v>
      </c>
      <c r="E432" s="66">
        <v>3</v>
      </c>
      <c r="F432" s="67"/>
      <c r="G432" s="65">
        <f t="shared" si="72"/>
        <v>1</v>
      </c>
      <c r="H432" s="66">
        <f t="shared" si="73"/>
        <v>7</v>
      </c>
      <c r="I432" s="20" t="str">
        <f t="shared" si="74"/>
        <v>-</v>
      </c>
      <c r="J432" s="21">
        <f t="shared" si="75"/>
        <v>2.3333333333333335</v>
      </c>
    </row>
    <row r="433" spans="1:10" x14ac:dyDescent="0.2">
      <c r="A433" s="158" t="s">
        <v>249</v>
      </c>
      <c r="B433" s="65">
        <v>1</v>
      </c>
      <c r="C433" s="66">
        <v>1</v>
      </c>
      <c r="D433" s="65">
        <v>2</v>
      </c>
      <c r="E433" s="66">
        <v>10</v>
      </c>
      <c r="F433" s="67"/>
      <c r="G433" s="65">
        <f t="shared" si="72"/>
        <v>0</v>
      </c>
      <c r="H433" s="66">
        <f t="shared" si="73"/>
        <v>-8</v>
      </c>
      <c r="I433" s="20">
        <f t="shared" si="74"/>
        <v>0</v>
      </c>
      <c r="J433" s="21">
        <f t="shared" si="75"/>
        <v>-0.8</v>
      </c>
    </row>
    <row r="434" spans="1:10" x14ac:dyDescent="0.2">
      <c r="A434" s="158" t="s">
        <v>551</v>
      </c>
      <c r="B434" s="65">
        <v>0</v>
      </c>
      <c r="C434" s="66">
        <v>0</v>
      </c>
      <c r="D434" s="65">
        <v>1</v>
      </c>
      <c r="E434" s="66">
        <v>0</v>
      </c>
      <c r="F434" s="67"/>
      <c r="G434" s="65">
        <f t="shared" si="72"/>
        <v>0</v>
      </c>
      <c r="H434" s="66">
        <f t="shared" si="73"/>
        <v>1</v>
      </c>
      <c r="I434" s="20" t="str">
        <f t="shared" si="74"/>
        <v>-</v>
      </c>
      <c r="J434" s="21" t="str">
        <f t="shared" si="75"/>
        <v>-</v>
      </c>
    </row>
    <row r="435" spans="1:10" x14ac:dyDescent="0.2">
      <c r="A435" s="158" t="s">
        <v>506</v>
      </c>
      <c r="B435" s="65">
        <v>1</v>
      </c>
      <c r="C435" s="66">
        <v>0</v>
      </c>
      <c r="D435" s="65">
        <v>13</v>
      </c>
      <c r="E435" s="66">
        <v>2</v>
      </c>
      <c r="F435" s="67"/>
      <c r="G435" s="65">
        <f t="shared" si="72"/>
        <v>1</v>
      </c>
      <c r="H435" s="66">
        <f t="shared" si="73"/>
        <v>11</v>
      </c>
      <c r="I435" s="20" t="str">
        <f t="shared" si="74"/>
        <v>-</v>
      </c>
      <c r="J435" s="21">
        <f t="shared" si="75"/>
        <v>5.5</v>
      </c>
    </row>
    <row r="436" spans="1:10" x14ac:dyDescent="0.2">
      <c r="A436" s="158" t="s">
        <v>496</v>
      </c>
      <c r="B436" s="65">
        <v>0</v>
      </c>
      <c r="C436" s="66">
        <v>1</v>
      </c>
      <c r="D436" s="65">
        <v>11</v>
      </c>
      <c r="E436" s="66">
        <v>7</v>
      </c>
      <c r="F436" s="67"/>
      <c r="G436" s="65">
        <f t="shared" si="72"/>
        <v>-1</v>
      </c>
      <c r="H436" s="66">
        <f t="shared" si="73"/>
        <v>4</v>
      </c>
      <c r="I436" s="20">
        <f t="shared" si="74"/>
        <v>-1</v>
      </c>
      <c r="J436" s="21">
        <f t="shared" si="75"/>
        <v>0.5714285714285714</v>
      </c>
    </row>
    <row r="437" spans="1:10" s="160" customFormat="1" x14ac:dyDescent="0.2">
      <c r="A437" s="178" t="s">
        <v>686</v>
      </c>
      <c r="B437" s="71">
        <v>9</v>
      </c>
      <c r="C437" s="72">
        <v>8</v>
      </c>
      <c r="D437" s="71">
        <v>87</v>
      </c>
      <c r="E437" s="72">
        <v>70</v>
      </c>
      <c r="F437" s="73"/>
      <c r="G437" s="71">
        <f t="shared" si="72"/>
        <v>1</v>
      </c>
      <c r="H437" s="72">
        <f t="shared" si="73"/>
        <v>17</v>
      </c>
      <c r="I437" s="37">
        <f t="shared" si="74"/>
        <v>0.125</v>
      </c>
      <c r="J437" s="38">
        <f t="shared" si="75"/>
        <v>0.24285714285714285</v>
      </c>
    </row>
    <row r="438" spans="1:10" x14ac:dyDescent="0.2">
      <c r="A438" s="177"/>
      <c r="B438" s="143"/>
      <c r="C438" s="144"/>
      <c r="D438" s="143"/>
      <c r="E438" s="144"/>
      <c r="F438" s="145"/>
      <c r="G438" s="143"/>
      <c r="H438" s="144"/>
      <c r="I438" s="151"/>
      <c r="J438" s="152"/>
    </row>
    <row r="439" spans="1:10" s="139" customFormat="1" x14ac:dyDescent="0.2">
      <c r="A439" s="159" t="s">
        <v>83</v>
      </c>
      <c r="B439" s="65"/>
      <c r="C439" s="66"/>
      <c r="D439" s="65"/>
      <c r="E439" s="66"/>
      <c r="F439" s="67"/>
      <c r="G439" s="65"/>
      <c r="H439" s="66"/>
      <c r="I439" s="20"/>
      <c r="J439" s="21"/>
    </row>
    <row r="440" spans="1:10" x14ac:dyDescent="0.2">
      <c r="A440" s="158" t="s">
        <v>345</v>
      </c>
      <c r="B440" s="65">
        <v>0</v>
      </c>
      <c r="C440" s="66">
        <v>6</v>
      </c>
      <c r="D440" s="65">
        <v>23</v>
      </c>
      <c r="E440" s="66">
        <v>26</v>
      </c>
      <c r="F440" s="67"/>
      <c r="G440" s="65">
        <f t="shared" ref="G440:G448" si="76">B440-C440</f>
        <v>-6</v>
      </c>
      <c r="H440" s="66">
        <f t="shared" ref="H440:H448" si="77">D440-E440</f>
        <v>-3</v>
      </c>
      <c r="I440" s="20">
        <f t="shared" ref="I440:I448" si="78">IF(C440=0, "-", IF(G440/C440&lt;10, G440/C440, "&gt;999%"))</f>
        <v>-1</v>
      </c>
      <c r="J440" s="21">
        <f t="shared" ref="J440:J448" si="79">IF(E440=0, "-", IF(H440/E440&lt;10, H440/E440, "&gt;999%"))</f>
        <v>-0.11538461538461539</v>
      </c>
    </row>
    <row r="441" spans="1:10" x14ac:dyDescent="0.2">
      <c r="A441" s="158" t="s">
        <v>332</v>
      </c>
      <c r="B441" s="65">
        <v>1</v>
      </c>
      <c r="C441" s="66">
        <v>0</v>
      </c>
      <c r="D441" s="65">
        <v>6</v>
      </c>
      <c r="E441" s="66">
        <v>7</v>
      </c>
      <c r="F441" s="67"/>
      <c r="G441" s="65">
        <f t="shared" si="76"/>
        <v>1</v>
      </c>
      <c r="H441" s="66">
        <f t="shared" si="77"/>
        <v>-1</v>
      </c>
      <c r="I441" s="20" t="str">
        <f t="shared" si="78"/>
        <v>-</v>
      </c>
      <c r="J441" s="21">
        <f t="shared" si="79"/>
        <v>-0.14285714285714285</v>
      </c>
    </row>
    <row r="442" spans="1:10" x14ac:dyDescent="0.2">
      <c r="A442" s="158" t="s">
        <v>470</v>
      </c>
      <c r="B442" s="65">
        <v>3</v>
      </c>
      <c r="C442" s="66">
        <v>3</v>
      </c>
      <c r="D442" s="65">
        <v>25</v>
      </c>
      <c r="E442" s="66">
        <v>30</v>
      </c>
      <c r="F442" s="67"/>
      <c r="G442" s="65">
        <f t="shared" si="76"/>
        <v>0</v>
      </c>
      <c r="H442" s="66">
        <f t="shared" si="77"/>
        <v>-5</v>
      </c>
      <c r="I442" s="20">
        <f t="shared" si="78"/>
        <v>0</v>
      </c>
      <c r="J442" s="21">
        <f t="shared" si="79"/>
        <v>-0.16666666666666666</v>
      </c>
    </row>
    <row r="443" spans="1:10" x14ac:dyDescent="0.2">
      <c r="A443" s="158" t="s">
        <v>471</v>
      </c>
      <c r="B443" s="65">
        <v>0</v>
      </c>
      <c r="C443" s="66">
        <v>5</v>
      </c>
      <c r="D443" s="65">
        <v>29</v>
      </c>
      <c r="E443" s="66">
        <v>43</v>
      </c>
      <c r="F443" s="67"/>
      <c r="G443" s="65">
        <f t="shared" si="76"/>
        <v>-5</v>
      </c>
      <c r="H443" s="66">
        <f t="shared" si="77"/>
        <v>-14</v>
      </c>
      <c r="I443" s="20">
        <f t="shared" si="78"/>
        <v>-1</v>
      </c>
      <c r="J443" s="21">
        <f t="shared" si="79"/>
        <v>-0.32558139534883723</v>
      </c>
    </row>
    <row r="444" spans="1:10" x14ac:dyDescent="0.2">
      <c r="A444" s="158" t="s">
        <v>333</v>
      </c>
      <c r="B444" s="65">
        <v>0</v>
      </c>
      <c r="C444" s="66">
        <v>0</v>
      </c>
      <c r="D444" s="65">
        <v>6</v>
      </c>
      <c r="E444" s="66">
        <v>6</v>
      </c>
      <c r="F444" s="67"/>
      <c r="G444" s="65">
        <f t="shared" si="76"/>
        <v>0</v>
      </c>
      <c r="H444" s="66">
        <f t="shared" si="77"/>
        <v>0</v>
      </c>
      <c r="I444" s="20" t="str">
        <f t="shared" si="78"/>
        <v>-</v>
      </c>
      <c r="J444" s="21">
        <f t="shared" si="79"/>
        <v>0</v>
      </c>
    </row>
    <row r="445" spans="1:10" x14ac:dyDescent="0.2">
      <c r="A445" s="158" t="s">
        <v>429</v>
      </c>
      <c r="B445" s="65">
        <v>17</v>
      </c>
      <c r="C445" s="66">
        <v>20</v>
      </c>
      <c r="D445" s="65">
        <v>135</v>
      </c>
      <c r="E445" s="66">
        <v>131</v>
      </c>
      <c r="F445" s="67"/>
      <c r="G445" s="65">
        <f t="shared" si="76"/>
        <v>-3</v>
      </c>
      <c r="H445" s="66">
        <f t="shared" si="77"/>
        <v>4</v>
      </c>
      <c r="I445" s="20">
        <f t="shared" si="78"/>
        <v>-0.15</v>
      </c>
      <c r="J445" s="21">
        <f t="shared" si="79"/>
        <v>3.0534351145038167E-2</v>
      </c>
    </row>
    <row r="446" spans="1:10" x14ac:dyDescent="0.2">
      <c r="A446" s="158" t="s">
        <v>292</v>
      </c>
      <c r="B446" s="65">
        <v>1</v>
      </c>
      <c r="C446" s="66">
        <v>0</v>
      </c>
      <c r="D446" s="65">
        <v>2</v>
      </c>
      <c r="E446" s="66">
        <v>1</v>
      </c>
      <c r="F446" s="67"/>
      <c r="G446" s="65">
        <f t="shared" si="76"/>
        <v>1</v>
      </c>
      <c r="H446" s="66">
        <f t="shared" si="77"/>
        <v>1</v>
      </c>
      <c r="I446" s="20" t="str">
        <f t="shared" si="78"/>
        <v>-</v>
      </c>
      <c r="J446" s="21">
        <f t="shared" si="79"/>
        <v>1</v>
      </c>
    </row>
    <row r="447" spans="1:10" x14ac:dyDescent="0.2">
      <c r="A447" s="158" t="s">
        <v>281</v>
      </c>
      <c r="B447" s="65">
        <v>0</v>
      </c>
      <c r="C447" s="66">
        <v>0</v>
      </c>
      <c r="D447" s="65">
        <v>35</v>
      </c>
      <c r="E447" s="66">
        <v>0</v>
      </c>
      <c r="F447" s="67"/>
      <c r="G447" s="65">
        <f t="shared" si="76"/>
        <v>0</v>
      </c>
      <c r="H447" s="66">
        <f t="shared" si="77"/>
        <v>35</v>
      </c>
      <c r="I447" s="20" t="str">
        <f t="shared" si="78"/>
        <v>-</v>
      </c>
      <c r="J447" s="21" t="str">
        <f t="shared" si="79"/>
        <v>-</v>
      </c>
    </row>
    <row r="448" spans="1:10" s="160" customFormat="1" x14ac:dyDescent="0.2">
      <c r="A448" s="178" t="s">
        <v>687</v>
      </c>
      <c r="B448" s="71">
        <v>22</v>
      </c>
      <c r="C448" s="72">
        <v>34</v>
      </c>
      <c r="D448" s="71">
        <v>261</v>
      </c>
      <c r="E448" s="72">
        <v>244</v>
      </c>
      <c r="F448" s="73"/>
      <c r="G448" s="71">
        <f t="shared" si="76"/>
        <v>-12</v>
      </c>
      <c r="H448" s="72">
        <f t="shared" si="77"/>
        <v>17</v>
      </c>
      <c r="I448" s="37">
        <f t="shared" si="78"/>
        <v>-0.35294117647058826</v>
      </c>
      <c r="J448" s="38">
        <f t="shared" si="79"/>
        <v>6.9672131147540978E-2</v>
      </c>
    </row>
    <row r="449" spans="1:10" x14ac:dyDescent="0.2">
      <c r="A449" s="177"/>
      <c r="B449" s="143"/>
      <c r="C449" s="144"/>
      <c r="D449" s="143"/>
      <c r="E449" s="144"/>
      <c r="F449" s="145"/>
      <c r="G449" s="143"/>
      <c r="H449" s="144"/>
      <c r="I449" s="151"/>
      <c r="J449" s="152"/>
    </row>
    <row r="450" spans="1:10" s="139" customFormat="1" x14ac:dyDescent="0.2">
      <c r="A450" s="159" t="s">
        <v>84</v>
      </c>
      <c r="B450" s="65"/>
      <c r="C450" s="66"/>
      <c r="D450" s="65"/>
      <c r="E450" s="66"/>
      <c r="F450" s="67"/>
      <c r="G450" s="65"/>
      <c r="H450" s="66"/>
      <c r="I450" s="20"/>
      <c r="J450" s="21"/>
    </row>
    <row r="451" spans="1:10" x14ac:dyDescent="0.2">
      <c r="A451" s="158" t="s">
        <v>533</v>
      </c>
      <c r="B451" s="65">
        <v>28</v>
      </c>
      <c r="C451" s="66">
        <v>16</v>
      </c>
      <c r="D451" s="65">
        <v>254</v>
      </c>
      <c r="E451" s="66">
        <v>199</v>
      </c>
      <c r="F451" s="67"/>
      <c r="G451" s="65">
        <f>B451-C451</f>
        <v>12</v>
      </c>
      <c r="H451" s="66">
        <f>D451-E451</f>
        <v>55</v>
      </c>
      <c r="I451" s="20">
        <f>IF(C451=0, "-", IF(G451/C451&lt;10, G451/C451, "&gt;999%"))</f>
        <v>0.75</v>
      </c>
      <c r="J451" s="21">
        <f>IF(E451=0, "-", IF(H451/E451&lt;10, H451/E451, "&gt;999%"))</f>
        <v>0.27638190954773867</v>
      </c>
    </row>
    <row r="452" spans="1:10" x14ac:dyDescent="0.2">
      <c r="A452" s="158" t="s">
        <v>534</v>
      </c>
      <c r="B452" s="65">
        <v>4</v>
      </c>
      <c r="C452" s="66">
        <v>0</v>
      </c>
      <c r="D452" s="65">
        <v>4</v>
      </c>
      <c r="E452" s="66">
        <v>0</v>
      </c>
      <c r="F452" s="67"/>
      <c r="G452" s="65">
        <f>B452-C452</f>
        <v>4</v>
      </c>
      <c r="H452" s="66">
        <f>D452-E452</f>
        <v>4</v>
      </c>
      <c r="I452" s="20" t="str">
        <f>IF(C452=0, "-", IF(G452/C452&lt;10, G452/C452, "&gt;999%"))</f>
        <v>-</v>
      </c>
      <c r="J452" s="21" t="str">
        <f>IF(E452=0, "-", IF(H452/E452&lt;10, H452/E452, "&gt;999%"))</f>
        <v>-</v>
      </c>
    </row>
    <row r="453" spans="1:10" x14ac:dyDescent="0.2">
      <c r="A453" s="158" t="s">
        <v>535</v>
      </c>
      <c r="B453" s="65">
        <v>0</v>
      </c>
      <c r="C453" s="66">
        <v>0</v>
      </c>
      <c r="D453" s="65">
        <v>0</v>
      </c>
      <c r="E453" s="66">
        <v>1</v>
      </c>
      <c r="F453" s="67"/>
      <c r="G453" s="65">
        <f>B453-C453</f>
        <v>0</v>
      </c>
      <c r="H453" s="66">
        <f>D453-E453</f>
        <v>-1</v>
      </c>
      <c r="I453" s="20" t="str">
        <f>IF(C453=0, "-", IF(G453/C453&lt;10, G453/C453, "&gt;999%"))</f>
        <v>-</v>
      </c>
      <c r="J453" s="21">
        <f>IF(E453=0, "-", IF(H453/E453&lt;10, H453/E453, "&gt;999%"))</f>
        <v>-1</v>
      </c>
    </row>
    <row r="454" spans="1:10" s="160" customFormat="1" x14ac:dyDescent="0.2">
      <c r="A454" s="178" t="s">
        <v>688</v>
      </c>
      <c r="B454" s="71">
        <v>32</v>
      </c>
      <c r="C454" s="72">
        <v>16</v>
      </c>
      <c r="D454" s="71">
        <v>258</v>
      </c>
      <c r="E454" s="72">
        <v>200</v>
      </c>
      <c r="F454" s="73"/>
      <c r="G454" s="71">
        <f>B454-C454</f>
        <v>16</v>
      </c>
      <c r="H454" s="72">
        <f>D454-E454</f>
        <v>58</v>
      </c>
      <c r="I454" s="37">
        <f>IF(C454=0, "-", IF(G454/C454&lt;10, G454/C454, "&gt;999%"))</f>
        <v>1</v>
      </c>
      <c r="J454" s="38">
        <f>IF(E454=0, "-", IF(H454/E454&lt;10, H454/E454, "&gt;999%"))</f>
        <v>0.28999999999999998</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376</v>
      </c>
      <c r="B457" s="65">
        <v>4</v>
      </c>
      <c r="C457" s="66">
        <v>0</v>
      </c>
      <c r="D457" s="65">
        <v>12</v>
      </c>
      <c r="E457" s="66">
        <v>0</v>
      </c>
      <c r="F457" s="67"/>
      <c r="G457" s="65">
        <f t="shared" ref="G457:G467" si="80">B457-C457</f>
        <v>4</v>
      </c>
      <c r="H457" s="66">
        <f t="shared" ref="H457:H467" si="81">D457-E457</f>
        <v>12</v>
      </c>
      <c r="I457" s="20" t="str">
        <f t="shared" ref="I457:I467" si="82">IF(C457=0, "-", IF(G457/C457&lt;10, G457/C457, "&gt;999%"))</f>
        <v>-</v>
      </c>
      <c r="J457" s="21" t="str">
        <f t="shared" ref="J457:J467" si="83">IF(E457=0, "-", IF(H457/E457&lt;10, H457/E457, "&gt;999%"))</f>
        <v>-</v>
      </c>
    </row>
    <row r="458" spans="1:10" x14ac:dyDescent="0.2">
      <c r="A458" s="158" t="s">
        <v>355</v>
      </c>
      <c r="B458" s="65">
        <v>7</v>
      </c>
      <c r="C458" s="66">
        <v>0</v>
      </c>
      <c r="D458" s="65">
        <v>47</v>
      </c>
      <c r="E458" s="66">
        <v>6</v>
      </c>
      <c r="F458" s="67"/>
      <c r="G458" s="65">
        <f t="shared" si="80"/>
        <v>7</v>
      </c>
      <c r="H458" s="66">
        <f t="shared" si="81"/>
        <v>41</v>
      </c>
      <c r="I458" s="20" t="str">
        <f t="shared" si="82"/>
        <v>-</v>
      </c>
      <c r="J458" s="21">
        <f t="shared" si="83"/>
        <v>6.833333333333333</v>
      </c>
    </row>
    <row r="459" spans="1:10" x14ac:dyDescent="0.2">
      <c r="A459" s="158" t="s">
        <v>206</v>
      </c>
      <c r="B459" s="65">
        <v>0</v>
      </c>
      <c r="C459" s="66">
        <v>0</v>
      </c>
      <c r="D459" s="65">
        <v>0</v>
      </c>
      <c r="E459" s="66">
        <v>3</v>
      </c>
      <c r="F459" s="67"/>
      <c r="G459" s="65">
        <f t="shared" si="80"/>
        <v>0</v>
      </c>
      <c r="H459" s="66">
        <f t="shared" si="81"/>
        <v>-3</v>
      </c>
      <c r="I459" s="20" t="str">
        <f t="shared" si="82"/>
        <v>-</v>
      </c>
      <c r="J459" s="21">
        <f t="shared" si="83"/>
        <v>-1</v>
      </c>
    </row>
    <row r="460" spans="1:10" x14ac:dyDescent="0.2">
      <c r="A460" s="158" t="s">
        <v>377</v>
      </c>
      <c r="B460" s="65">
        <v>0</v>
      </c>
      <c r="C460" s="66">
        <v>4</v>
      </c>
      <c r="D460" s="65">
        <v>0</v>
      </c>
      <c r="E460" s="66">
        <v>25</v>
      </c>
      <c r="F460" s="67"/>
      <c r="G460" s="65">
        <f t="shared" si="80"/>
        <v>-4</v>
      </c>
      <c r="H460" s="66">
        <f t="shared" si="81"/>
        <v>-25</v>
      </c>
      <c r="I460" s="20">
        <f t="shared" si="82"/>
        <v>-1</v>
      </c>
      <c r="J460" s="21">
        <f t="shared" si="83"/>
        <v>-1</v>
      </c>
    </row>
    <row r="461" spans="1:10" x14ac:dyDescent="0.2">
      <c r="A461" s="158" t="s">
        <v>497</v>
      </c>
      <c r="B461" s="65">
        <v>7</v>
      </c>
      <c r="C461" s="66">
        <v>6</v>
      </c>
      <c r="D461" s="65">
        <v>51</v>
      </c>
      <c r="E461" s="66">
        <v>35</v>
      </c>
      <c r="F461" s="67"/>
      <c r="G461" s="65">
        <f t="shared" si="80"/>
        <v>1</v>
      </c>
      <c r="H461" s="66">
        <f t="shared" si="81"/>
        <v>16</v>
      </c>
      <c r="I461" s="20">
        <f t="shared" si="82"/>
        <v>0.16666666666666666</v>
      </c>
      <c r="J461" s="21">
        <f t="shared" si="83"/>
        <v>0.45714285714285713</v>
      </c>
    </row>
    <row r="462" spans="1:10" x14ac:dyDescent="0.2">
      <c r="A462" s="158" t="s">
        <v>410</v>
      </c>
      <c r="B462" s="65">
        <v>16</v>
      </c>
      <c r="C462" s="66">
        <v>21</v>
      </c>
      <c r="D462" s="65">
        <v>116</v>
      </c>
      <c r="E462" s="66">
        <v>75</v>
      </c>
      <c r="F462" s="67"/>
      <c r="G462" s="65">
        <f t="shared" si="80"/>
        <v>-5</v>
      </c>
      <c r="H462" s="66">
        <f t="shared" si="81"/>
        <v>41</v>
      </c>
      <c r="I462" s="20">
        <f t="shared" si="82"/>
        <v>-0.23809523809523808</v>
      </c>
      <c r="J462" s="21">
        <f t="shared" si="83"/>
        <v>0.54666666666666663</v>
      </c>
    </row>
    <row r="463" spans="1:10" x14ac:dyDescent="0.2">
      <c r="A463" s="158" t="s">
        <v>552</v>
      </c>
      <c r="B463" s="65">
        <v>6</v>
      </c>
      <c r="C463" s="66">
        <v>8</v>
      </c>
      <c r="D463" s="65">
        <v>55</v>
      </c>
      <c r="E463" s="66">
        <v>43</v>
      </c>
      <c r="F463" s="67"/>
      <c r="G463" s="65">
        <f t="shared" si="80"/>
        <v>-2</v>
      </c>
      <c r="H463" s="66">
        <f t="shared" si="81"/>
        <v>12</v>
      </c>
      <c r="I463" s="20">
        <f t="shared" si="82"/>
        <v>-0.25</v>
      </c>
      <c r="J463" s="21">
        <f t="shared" si="83"/>
        <v>0.27906976744186046</v>
      </c>
    </row>
    <row r="464" spans="1:10" x14ac:dyDescent="0.2">
      <c r="A464" s="158" t="s">
        <v>491</v>
      </c>
      <c r="B464" s="65">
        <v>1</v>
      </c>
      <c r="C464" s="66">
        <v>0</v>
      </c>
      <c r="D464" s="65">
        <v>8</v>
      </c>
      <c r="E464" s="66">
        <v>0</v>
      </c>
      <c r="F464" s="67"/>
      <c r="G464" s="65">
        <f t="shared" si="80"/>
        <v>1</v>
      </c>
      <c r="H464" s="66">
        <f t="shared" si="81"/>
        <v>8</v>
      </c>
      <c r="I464" s="20" t="str">
        <f t="shared" si="82"/>
        <v>-</v>
      </c>
      <c r="J464" s="21" t="str">
        <f t="shared" si="83"/>
        <v>-</v>
      </c>
    </row>
    <row r="465" spans="1:10" x14ac:dyDescent="0.2">
      <c r="A465" s="158" t="s">
        <v>226</v>
      </c>
      <c r="B465" s="65">
        <v>1</v>
      </c>
      <c r="C465" s="66">
        <v>2</v>
      </c>
      <c r="D465" s="65">
        <v>8</v>
      </c>
      <c r="E465" s="66">
        <v>12</v>
      </c>
      <c r="F465" s="67"/>
      <c r="G465" s="65">
        <f t="shared" si="80"/>
        <v>-1</v>
      </c>
      <c r="H465" s="66">
        <f t="shared" si="81"/>
        <v>-4</v>
      </c>
      <c r="I465" s="20">
        <f t="shared" si="82"/>
        <v>-0.5</v>
      </c>
      <c r="J465" s="21">
        <f t="shared" si="83"/>
        <v>-0.33333333333333331</v>
      </c>
    </row>
    <row r="466" spans="1:10" x14ac:dyDescent="0.2">
      <c r="A466" s="158" t="s">
        <v>507</v>
      </c>
      <c r="B466" s="65">
        <v>2</v>
      </c>
      <c r="C466" s="66">
        <v>7</v>
      </c>
      <c r="D466" s="65">
        <v>126</v>
      </c>
      <c r="E466" s="66">
        <v>57</v>
      </c>
      <c r="F466" s="67"/>
      <c r="G466" s="65">
        <f t="shared" si="80"/>
        <v>-5</v>
      </c>
      <c r="H466" s="66">
        <f t="shared" si="81"/>
        <v>69</v>
      </c>
      <c r="I466" s="20">
        <f t="shared" si="82"/>
        <v>-0.7142857142857143</v>
      </c>
      <c r="J466" s="21">
        <f t="shared" si="83"/>
        <v>1.2105263157894737</v>
      </c>
    </row>
    <row r="467" spans="1:10" s="160" customFormat="1" x14ac:dyDescent="0.2">
      <c r="A467" s="178" t="s">
        <v>689</v>
      </c>
      <c r="B467" s="71">
        <v>44</v>
      </c>
      <c r="C467" s="72">
        <v>48</v>
      </c>
      <c r="D467" s="71">
        <v>423</v>
      </c>
      <c r="E467" s="72">
        <v>256</v>
      </c>
      <c r="F467" s="73"/>
      <c r="G467" s="71">
        <f t="shared" si="80"/>
        <v>-4</v>
      </c>
      <c r="H467" s="72">
        <f t="shared" si="81"/>
        <v>167</v>
      </c>
      <c r="I467" s="37">
        <f t="shared" si="82"/>
        <v>-8.3333333333333329E-2</v>
      </c>
      <c r="J467" s="38">
        <f t="shared" si="83"/>
        <v>0.65234375</v>
      </c>
    </row>
    <row r="468" spans="1:10" x14ac:dyDescent="0.2">
      <c r="A468" s="177"/>
      <c r="B468" s="143"/>
      <c r="C468" s="144"/>
      <c r="D468" s="143"/>
      <c r="E468" s="144"/>
      <c r="F468" s="145"/>
      <c r="G468" s="143"/>
      <c r="H468" s="144"/>
      <c r="I468" s="151"/>
      <c r="J468" s="152"/>
    </row>
    <row r="469" spans="1:10" s="139" customFormat="1" x14ac:dyDescent="0.2">
      <c r="A469" s="159" t="s">
        <v>86</v>
      </c>
      <c r="B469" s="65"/>
      <c r="C469" s="66"/>
      <c r="D469" s="65"/>
      <c r="E469" s="66"/>
      <c r="F469" s="67"/>
      <c r="G469" s="65"/>
      <c r="H469" s="66"/>
      <c r="I469" s="20"/>
      <c r="J469" s="21"/>
    </row>
    <row r="470" spans="1:10" x14ac:dyDescent="0.2">
      <c r="A470" s="158" t="s">
        <v>346</v>
      </c>
      <c r="B470" s="65">
        <v>0</v>
      </c>
      <c r="C470" s="66">
        <v>0</v>
      </c>
      <c r="D470" s="65">
        <v>3</v>
      </c>
      <c r="E470" s="66">
        <v>2</v>
      </c>
      <c r="F470" s="67"/>
      <c r="G470" s="65">
        <f>B470-C470</f>
        <v>0</v>
      </c>
      <c r="H470" s="66">
        <f>D470-E470</f>
        <v>1</v>
      </c>
      <c r="I470" s="20" t="str">
        <f>IF(C470=0, "-", IF(G470/C470&lt;10, G470/C470, "&gt;999%"))</f>
        <v>-</v>
      </c>
      <c r="J470" s="21">
        <f>IF(E470=0, "-", IF(H470/E470&lt;10, H470/E470, "&gt;999%"))</f>
        <v>0.5</v>
      </c>
    </row>
    <row r="471" spans="1:10" x14ac:dyDescent="0.2">
      <c r="A471" s="158" t="s">
        <v>486</v>
      </c>
      <c r="B471" s="65">
        <v>0</v>
      </c>
      <c r="C471" s="66">
        <v>0</v>
      </c>
      <c r="D471" s="65">
        <v>1</v>
      </c>
      <c r="E471" s="66">
        <v>2</v>
      </c>
      <c r="F471" s="67"/>
      <c r="G471" s="65">
        <f>B471-C471</f>
        <v>0</v>
      </c>
      <c r="H471" s="66">
        <f>D471-E471</f>
        <v>-1</v>
      </c>
      <c r="I471" s="20" t="str">
        <f>IF(C471=0, "-", IF(G471/C471&lt;10, G471/C471, "&gt;999%"))</f>
        <v>-</v>
      </c>
      <c r="J471" s="21">
        <f>IF(E471=0, "-", IF(H471/E471&lt;10, H471/E471, "&gt;999%"))</f>
        <v>-0.5</v>
      </c>
    </row>
    <row r="472" spans="1:10" x14ac:dyDescent="0.2">
      <c r="A472" s="158" t="s">
        <v>293</v>
      </c>
      <c r="B472" s="65">
        <v>0</v>
      </c>
      <c r="C472" s="66">
        <v>0</v>
      </c>
      <c r="D472" s="65">
        <v>1</v>
      </c>
      <c r="E472" s="66">
        <v>0</v>
      </c>
      <c r="F472" s="67"/>
      <c r="G472" s="65">
        <f>B472-C472</f>
        <v>0</v>
      </c>
      <c r="H472" s="66">
        <f>D472-E472</f>
        <v>1</v>
      </c>
      <c r="I472" s="20" t="str">
        <f>IF(C472=0, "-", IF(G472/C472&lt;10, G472/C472, "&gt;999%"))</f>
        <v>-</v>
      </c>
      <c r="J472" s="21" t="str">
        <f>IF(E472=0, "-", IF(H472/E472&lt;10, H472/E472, "&gt;999%"))</f>
        <v>-</v>
      </c>
    </row>
    <row r="473" spans="1:10" s="160" customFormat="1" x14ac:dyDescent="0.2">
      <c r="A473" s="178" t="s">
        <v>690</v>
      </c>
      <c r="B473" s="71">
        <v>0</v>
      </c>
      <c r="C473" s="72">
        <v>0</v>
      </c>
      <c r="D473" s="71">
        <v>5</v>
      </c>
      <c r="E473" s="72">
        <v>4</v>
      </c>
      <c r="F473" s="73"/>
      <c r="G473" s="71">
        <f>B473-C473</f>
        <v>0</v>
      </c>
      <c r="H473" s="72">
        <f>D473-E473</f>
        <v>1</v>
      </c>
      <c r="I473" s="37" t="str">
        <f>IF(C473=0, "-", IF(G473/C473&lt;10, G473/C473, "&gt;999%"))</f>
        <v>-</v>
      </c>
      <c r="J473" s="38">
        <f>IF(E473=0, "-", IF(H473/E473&lt;10, H473/E473, "&gt;999%"))</f>
        <v>0.25</v>
      </c>
    </row>
    <row r="474" spans="1:10" x14ac:dyDescent="0.2">
      <c r="A474" s="177"/>
      <c r="B474" s="143"/>
      <c r="C474" s="144"/>
      <c r="D474" s="143"/>
      <c r="E474" s="144"/>
      <c r="F474" s="145"/>
      <c r="G474" s="143"/>
      <c r="H474" s="144"/>
      <c r="I474" s="151"/>
      <c r="J474" s="152"/>
    </row>
    <row r="475" spans="1:10" s="139" customFormat="1" x14ac:dyDescent="0.2">
      <c r="A475" s="159" t="s">
        <v>87</v>
      </c>
      <c r="B475" s="65"/>
      <c r="C475" s="66"/>
      <c r="D475" s="65"/>
      <c r="E475" s="66"/>
      <c r="F475" s="67"/>
      <c r="G475" s="65"/>
      <c r="H475" s="66"/>
      <c r="I475" s="20"/>
      <c r="J475" s="21"/>
    </row>
    <row r="476" spans="1:10" x14ac:dyDescent="0.2">
      <c r="A476" s="158" t="s">
        <v>574</v>
      </c>
      <c r="B476" s="65">
        <v>15</v>
      </c>
      <c r="C476" s="66">
        <v>8</v>
      </c>
      <c r="D476" s="65">
        <v>147</v>
      </c>
      <c r="E476" s="66">
        <v>97</v>
      </c>
      <c r="F476" s="67"/>
      <c r="G476" s="65">
        <f>B476-C476</f>
        <v>7</v>
      </c>
      <c r="H476" s="66">
        <f>D476-E476</f>
        <v>50</v>
      </c>
      <c r="I476" s="20">
        <f>IF(C476=0, "-", IF(G476/C476&lt;10, G476/C476, "&gt;999%"))</f>
        <v>0.875</v>
      </c>
      <c r="J476" s="21">
        <f>IF(E476=0, "-", IF(H476/E476&lt;10, H476/E476, "&gt;999%"))</f>
        <v>0.51546391752577314</v>
      </c>
    </row>
    <row r="477" spans="1:10" x14ac:dyDescent="0.2">
      <c r="A477" s="158" t="s">
        <v>561</v>
      </c>
      <c r="B477" s="65">
        <v>0</v>
      </c>
      <c r="C477" s="66">
        <v>0</v>
      </c>
      <c r="D477" s="65">
        <v>0</v>
      </c>
      <c r="E477" s="66">
        <v>6</v>
      </c>
      <c r="F477" s="67"/>
      <c r="G477" s="65">
        <f>B477-C477</f>
        <v>0</v>
      </c>
      <c r="H477" s="66">
        <f>D477-E477</f>
        <v>-6</v>
      </c>
      <c r="I477" s="20" t="str">
        <f>IF(C477=0, "-", IF(G477/C477&lt;10, G477/C477, "&gt;999%"))</f>
        <v>-</v>
      </c>
      <c r="J477" s="21">
        <f>IF(E477=0, "-", IF(H477/E477&lt;10, H477/E477, "&gt;999%"))</f>
        <v>-1</v>
      </c>
    </row>
    <row r="478" spans="1:10" s="160" customFormat="1" x14ac:dyDescent="0.2">
      <c r="A478" s="178" t="s">
        <v>691</v>
      </c>
      <c r="B478" s="71">
        <v>15</v>
      </c>
      <c r="C478" s="72">
        <v>8</v>
      </c>
      <c r="D478" s="71">
        <v>147</v>
      </c>
      <c r="E478" s="72">
        <v>103</v>
      </c>
      <c r="F478" s="73"/>
      <c r="G478" s="71">
        <f>B478-C478</f>
        <v>7</v>
      </c>
      <c r="H478" s="72">
        <f>D478-E478</f>
        <v>44</v>
      </c>
      <c r="I478" s="37">
        <f>IF(C478=0, "-", IF(G478/C478&lt;10, G478/C478, "&gt;999%"))</f>
        <v>0.875</v>
      </c>
      <c r="J478" s="38">
        <f>IF(E478=0, "-", IF(H478/E478&lt;10, H478/E478, "&gt;999%"))</f>
        <v>0.42718446601941745</v>
      </c>
    </row>
    <row r="479" spans="1:10" x14ac:dyDescent="0.2">
      <c r="A479" s="177"/>
      <c r="B479" s="143"/>
      <c r="C479" s="144"/>
      <c r="D479" s="143"/>
      <c r="E479" s="144"/>
      <c r="F479" s="145"/>
      <c r="G479" s="143"/>
      <c r="H479" s="144"/>
      <c r="I479" s="151"/>
      <c r="J479" s="152"/>
    </row>
    <row r="480" spans="1:10" s="139" customFormat="1" x14ac:dyDescent="0.2">
      <c r="A480" s="159" t="s">
        <v>88</v>
      </c>
      <c r="B480" s="65"/>
      <c r="C480" s="66"/>
      <c r="D480" s="65"/>
      <c r="E480" s="66"/>
      <c r="F480" s="67"/>
      <c r="G480" s="65"/>
      <c r="H480" s="66"/>
      <c r="I480" s="20"/>
      <c r="J480" s="21"/>
    </row>
    <row r="481" spans="1:10" x14ac:dyDescent="0.2">
      <c r="A481" s="158" t="s">
        <v>207</v>
      </c>
      <c r="B481" s="65">
        <v>5</v>
      </c>
      <c r="C481" s="66">
        <v>5</v>
      </c>
      <c r="D481" s="65">
        <v>39</v>
      </c>
      <c r="E481" s="66">
        <v>27</v>
      </c>
      <c r="F481" s="67"/>
      <c r="G481" s="65">
        <f t="shared" ref="G481:G489" si="84">B481-C481</f>
        <v>0</v>
      </c>
      <c r="H481" s="66">
        <f t="shared" ref="H481:H489" si="85">D481-E481</f>
        <v>12</v>
      </c>
      <c r="I481" s="20">
        <f t="shared" ref="I481:I489" si="86">IF(C481=0, "-", IF(G481/C481&lt;10, G481/C481, "&gt;999%"))</f>
        <v>0</v>
      </c>
      <c r="J481" s="21">
        <f t="shared" ref="J481:J489" si="87">IF(E481=0, "-", IF(H481/E481&lt;10, H481/E481, "&gt;999%"))</f>
        <v>0.44444444444444442</v>
      </c>
    </row>
    <row r="482" spans="1:10" x14ac:dyDescent="0.2">
      <c r="A482" s="158" t="s">
        <v>378</v>
      </c>
      <c r="B482" s="65">
        <v>8</v>
      </c>
      <c r="C482" s="66">
        <v>1</v>
      </c>
      <c r="D482" s="65">
        <v>110</v>
      </c>
      <c r="E482" s="66">
        <v>1</v>
      </c>
      <c r="F482" s="67"/>
      <c r="G482" s="65">
        <f t="shared" si="84"/>
        <v>7</v>
      </c>
      <c r="H482" s="66">
        <f t="shared" si="85"/>
        <v>109</v>
      </c>
      <c r="I482" s="20">
        <f t="shared" si="86"/>
        <v>7</v>
      </c>
      <c r="J482" s="21" t="str">
        <f t="shared" si="87"/>
        <v>&gt;999%</v>
      </c>
    </row>
    <row r="483" spans="1:10" x14ac:dyDescent="0.2">
      <c r="A483" s="158" t="s">
        <v>411</v>
      </c>
      <c r="B483" s="65">
        <v>15</v>
      </c>
      <c r="C483" s="66">
        <v>10</v>
      </c>
      <c r="D483" s="65">
        <v>71</v>
      </c>
      <c r="E483" s="66">
        <v>40</v>
      </c>
      <c r="F483" s="67"/>
      <c r="G483" s="65">
        <f t="shared" si="84"/>
        <v>5</v>
      </c>
      <c r="H483" s="66">
        <f t="shared" si="85"/>
        <v>31</v>
      </c>
      <c r="I483" s="20">
        <f t="shared" si="86"/>
        <v>0.5</v>
      </c>
      <c r="J483" s="21">
        <f t="shared" si="87"/>
        <v>0.77500000000000002</v>
      </c>
    </row>
    <row r="484" spans="1:10" x14ac:dyDescent="0.2">
      <c r="A484" s="158" t="s">
        <v>448</v>
      </c>
      <c r="B484" s="65">
        <v>8</v>
      </c>
      <c r="C484" s="66">
        <v>9</v>
      </c>
      <c r="D484" s="65">
        <v>98</v>
      </c>
      <c r="E484" s="66">
        <v>69</v>
      </c>
      <c r="F484" s="67"/>
      <c r="G484" s="65">
        <f t="shared" si="84"/>
        <v>-1</v>
      </c>
      <c r="H484" s="66">
        <f t="shared" si="85"/>
        <v>29</v>
      </c>
      <c r="I484" s="20">
        <f t="shared" si="86"/>
        <v>-0.1111111111111111</v>
      </c>
      <c r="J484" s="21">
        <f t="shared" si="87"/>
        <v>0.42028985507246375</v>
      </c>
    </row>
    <row r="485" spans="1:10" x14ac:dyDescent="0.2">
      <c r="A485" s="158" t="s">
        <v>250</v>
      </c>
      <c r="B485" s="65">
        <v>7</v>
      </c>
      <c r="C485" s="66">
        <v>22</v>
      </c>
      <c r="D485" s="65">
        <v>54</v>
      </c>
      <c r="E485" s="66">
        <v>80</v>
      </c>
      <c r="F485" s="67"/>
      <c r="G485" s="65">
        <f t="shared" si="84"/>
        <v>-15</v>
      </c>
      <c r="H485" s="66">
        <f t="shared" si="85"/>
        <v>-26</v>
      </c>
      <c r="I485" s="20">
        <f t="shared" si="86"/>
        <v>-0.68181818181818177</v>
      </c>
      <c r="J485" s="21">
        <f t="shared" si="87"/>
        <v>-0.32500000000000001</v>
      </c>
    </row>
    <row r="486" spans="1:10" x14ac:dyDescent="0.2">
      <c r="A486" s="158" t="s">
        <v>227</v>
      </c>
      <c r="B486" s="65">
        <v>0</v>
      </c>
      <c r="C486" s="66">
        <v>0</v>
      </c>
      <c r="D486" s="65">
        <v>0</v>
      </c>
      <c r="E486" s="66">
        <v>6</v>
      </c>
      <c r="F486" s="67"/>
      <c r="G486" s="65">
        <f t="shared" si="84"/>
        <v>0</v>
      </c>
      <c r="H486" s="66">
        <f t="shared" si="85"/>
        <v>-6</v>
      </c>
      <c r="I486" s="20" t="str">
        <f t="shared" si="86"/>
        <v>-</v>
      </c>
      <c r="J486" s="21">
        <f t="shared" si="87"/>
        <v>-1</v>
      </c>
    </row>
    <row r="487" spans="1:10" x14ac:dyDescent="0.2">
      <c r="A487" s="158" t="s">
        <v>228</v>
      </c>
      <c r="B487" s="65">
        <v>0</v>
      </c>
      <c r="C487" s="66">
        <v>0</v>
      </c>
      <c r="D487" s="65">
        <v>44</v>
      </c>
      <c r="E487" s="66">
        <v>2</v>
      </c>
      <c r="F487" s="67"/>
      <c r="G487" s="65">
        <f t="shared" si="84"/>
        <v>0</v>
      </c>
      <c r="H487" s="66">
        <f t="shared" si="85"/>
        <v>42</v>
      </c>
      <c r="I487" s="20" t="str">
        <f t="shared" si="86"/>
        <v>-</v>
      </c>
      <c r="J487" s="21" t="str">
        <f t="shared" si="87"/>
        <v>&gt;999%</v>
      </c>
    </row>
    <row r="488" spans="1:10" x14ac:dyDescent="0.2">
      <c r="A488" s="158" t="s">
        <v>271</v>
      </c>
      <c r="B488" s="65">
        <v>5</v>
      </c>
      <c r="C488" s="66">
        <v>4</v>
      </c>
      <c r="D488" s="65">
        <v>28</v>
      </c>
      <c r="E488" s="66">
        <v>11</v>
      </c>
      <c r="F488" s="67"/>
      <c r="G488" s="65">
        <f t="shared" si="84"/>
        <v>1</v>
      </c>
      <c r="H488" s="66">
        <f t="shared" si="85"/>
        <v>17</v>
      </c>
      <c r="I488" s="20">
        <f t="shared" si="86"/>
        <v>0.25</v>
      </c>
      <c r="J488" s="21">
        <f t="shared" si="87"/>
        <v>1.5454545454545454</v>
      </c>
    </row>
    <row r="489" spans="1:10" s="160" customFormat="1" x14ac:dyDescent="0.2">
      <c r="A489" s="178" t="s">
        <v>692</v>
      </c>
      <c r="B489" s="71">
        <v>48</v>
      </c>
      <c r="C489" s="72">
        <v>51</v>
      </c>
      <c r="D489" s="71">
        <v>444</v>
      </c>
      <c r="E489" s="72">
        <v>236</v>
      </c>
      <c r="F489" s="73"/>
      <c r="G489" s="71">
        <f t="shared" si="84"/>
        <v>-3</v>
      </c>
      <c r="H489" s="72">
        <f t="shared" si="85"/>
        <v>208</v>
      </c>
      <c r="I489" s="37">
        <f t="shared" si="86"/>
        <v>-5.8823529411764705E-2</v>
      </c>
      <c r="J489" s="38">
        <f t="shared" si="87"/>
        <v>0.88135593220338981</v>
      </c>
    </row>
    <row r="490" spans="1:10" x14ac:dyDescent="0.2">
      <c r="A490" s="177"/>
      <c r="B490" s="143"/>
      <c r="C490" s="144"/>
      <c r="D490" s="143"/>
      <c r="E490" s="144"/>
      <c r="F490" s="145"/>
      <c r="G490" s="143"/>
      <c r="H490" s="144"/>
      <c r="I490" s="151"/>
      <c r="J490" s="152"/>
    </row>
    <row r="491" spans="1:10" s="139" customFormat="1" x14ac:dyDescent="0.2">
      <c r="A491" s="159" t="s">
        <v>89</v>
      </c>
      <c r="B491" s="65"/>
      <c r="C491" s="66"/>
      <c r="D491" s="65"/>
      <c r="E491" s="66"/>
      <c r="F491" s="67"/>
      <c r="G491" s="65"/>
      <c r="H491" s="66"/>
      <c r="I491" s="20"/>
      <c r="J491" s="21"/>
    </row>
    <row r="492" spans="1:10" x14ac:dyDescent="0.2">
      <c r="A492" s="158" t="s">
        <v>412</v>
      </c>
      <c r="B492" s="65">
        <v>5</v>
      </c>
      <c r="C492" s="66">
        <v>0</v>
      </c>
      <c r="D492" s="65">
        <v>26</v>
      </c>
      <c r="E492" s="66">
        <v>15</v>
      </c>
      <c r="F492" s="67"/>
      <c r="G492" s="65">
        <f t="shared" ref="G492:G497" si="88">B492-C492</f>
        <v>5</v>
      </c>
      <c r="H492" s="66">
        <f t="shared" ref="H492:H497" si="89">D492-E492</f>
        <v>11</v>
      </c>
      <c r="I492" s="20" t="str">
        <f t="shared" ref="I492:I497" si="90">IF(C492=0, "-", IF(G492/C492&lt;10, G492/C492, "&gt;999%"))</f>
        <v>-</v>
      </c>
      <c r="J492" s="21">
        <f t="shared" ref="J492:J497" si="91">IF(E492=0, "-", IF(H492/E492&lt;10, H492/E492, "&gt;999%"))</f>
        <v>0.73333333333333328</v>
      </c>
    </row>
    <row r="493" spans="1:10" x14ac:dyDescent="0.2">
      <c r="A493" s="158" t="s">
        <v>536</v>
      </c>
      <c r="B493" s="65">
        <v>22</v>
      </c>
      <c r="C493" s="66">
        <v>7</v>
      </c>
      <c r="D493" s="65">
        <v>176</v>
      </c>
      <c r="E493" s="66">
        <v>69</v>
      </c>
      <c r="F493" s="67"/>
      <c r="G493" s="65">
        <f t="shared" si="88"/>
        <v>15</v>
      </c>
      <c r="H493" s="66">
        <f t="shared" si="89"/>
        <v>107</v>
      </c>
      <c r="I493" s="20">
        <f t="shared" si="90"/>
        <v>2.1428571428571428</v>
      </c>
      <c r="J493" s="21">
        <f t="shared" si="91"/>
        <v>1.5507246376811594</v>
      </c>
    </row>
    <row r="494" spans="1:10" x14ac:dyDescent="0.2">
      <c r="A494" s="158" t="s">
        <v>449</v>
      </c>
      <c r="B494" s="65">
        <v>14</v>
      </c>
      <c r="C494" s="66">
        <v>2</v>
      </c>
      <c r="D494" s="65">
        <v>99</v>
      </c>
      <c r="E494" s="66">
        <v>24</v>
      </c>
      <c r="F494" s="67"/>
      <c r="G494" s="65">
        <f t="shared" si="88"/>
        <v>12</v>
      </c>
      <c r="H494" s="66">
        <f t="shared" si="89"/>
        <v>75</v>
      </c>
      <c r="I494" s="20">
        <f t="shared" si="90"/>
        <v>6</v>
      </c>
      <c r="J494" s="21">
        <f t="shared" si="91"/>
        <v>3.125</v>
      </c>
    </row>
    <row r="495" spans="1:10" x14ac:dyDescent="0.2">
      <c r="A495" s="158" t="s">
        <v>356</v>
      </c>
      <c r="B495" s="65">
        <v>0</v>
      </c>
      <c r="C495" s="66">
        <v>0</v>
      </c>
      <c r="D495" s="65">
        <v>0</v>
      </c>
      <c r="E495" s="66">
        <v>4</v>
      </c>
      <c r="F495" s="67"/>
      <c r="G495" s="65">
        <f t="shared" si="88"/>
        <v>0</v>
      </c>
      <c r="H495" s="66">
        <f t="shared" si="89"/>
        <v>-4</v>
      </c>
      <c r="I495" s="20" t="str">
        <f t="shared" si="90"/>
        <v>-</v>
      </c>
      <c r="J495" s="21">
        <f t="shared" si="91"/>
        <v>-1</v>
      </c>
    </row>
    <row r="496" spans="1:10" x14ac:dyDescent="0.2">
      <c r="A496" s="158" t="s">
        <v>379</v>
      </c>
      <c r="B496" s="65">
        <v>0</v>
      </c>
      <c r="C496" s="66">
        <v>0</v>
      </c>
      <c r="D496" s="65">
        <v>0</v>
      </c>
      <c r="E496" s="66">
        <v>1</v>
      </c>
      <c r="F496" s="67"/>
      <c r="G496" s="65">
        <f t="shared" si="88"/>
        <v>0</v>
      </c>
      <c r="H496" s="66">
        <f t="shared" si="89"/>
        <v>-1</v>
      </c>
      <c r="I496" s="20" t="str">
        <f t="shared" si="90"/>
        <v>-</v>
      </c>
      <c r="J496" s="21">
        <f t="shared" si="91"/>
        <v>-1</v>
      </c>
    </row>
    <row r="497" spans="1:10" s="160" customFormat="1" x14ac:dyDescent="0.2">
      <c r="A497" s="178" t="s">
        <v>693</v>
      </c>
      <c r="B497" s="71">
        <v>41</v>
      </c>
      <c r="C497" s="72">
        <v>9</v>
      </c>
      <c r="D497" s="71">
        <v>301</v>
      </c>
      <c r="E497" s="72">
        <v>113</v>
      </c>
      <c r="F497" s="73"/>
      <c r="G497" s="71">
        <f t="shared" si="88"/>
        <v>32</v>
      </c>
      <c r="H497" s="72">
        <f t="shared" si="89"/>
        <v>188</v>
      </c>
      <c r="I497" s="37">
        <f t="shared" si="90"/>
        <v>3.5555555555555554</v>
      </c>
      <c r="J497" s="38">
        <f t="shared" si="91"/>
        <v>1.663716814159292</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315</v>
      </c>
      <c r="B500" s="65">
        <v>0</v>
      </c>
      <c r="C500" s="66">
        <v>2</v>
      </c>
      <c r="D500" s="65">
        <v>19</v>
      </c>
      <c r="E500" s="66">
        <v>19</v>
      </c>
      <c r="F500" s="67"/>
      <c r="G500" s="65">
        <f t="shared" ref="G500:G508" si="92">B500-C500</f>
        <v>-2</v>
      </c>
      <c r="H500" s="66">
        <f t="shared" ref="H500:H508" si="93">D500-E500</f>
        <v>0</v>
      </c>
      <c r="I500" s="20">
        <f t="shared" ref="I500:I508" si="94">IF(C500=0, "-", IF(G500/C500&lt;10, G500/C500, "&gt;999%"))</f>
        <v>-1</v>
      </c>
      <c r="J500" s="21">
        <f t="shared" ref="J500:J508" si="95">IF(E500=0, "-", IF(H500/E500&lt;10, H500/E500, "&gt;999%"))</f>
        <v>0</v>
      </c>
    </row>
    <row r="501" spans="1:10" x14ac:dyDescent="0.2">
      <c r="A501" s="158" t="s">
        <v>413</v>
      </c>
      <c r="B501" s="65">
        <v>89</v>
      </c>
      <c r="C501" s="66">
        <v>44</v>
      </c>
      <c r="D501" s="65">
        <v>968</v>
      </c>
      <c r="E501" s="66">
        <v>755</v>
      </c>
      <c r="F501" s="67"/>
      <c r="G501" s="65">
        <f t="shared" si="92"/>
        <v>45</v>
      </c>
      <c r="H501" s="66">
        <f t="shared" si="93"/>
        <v>213</v>
      </c>
      <c r="I501" s="20">
        <f t="shared" si="94"/>
        <v>1.0227272727272727</v>
      </c>
      <c r="J501" s="21">
        <f t="shared" si="95"/>
        <v>0.28211920529801326</v>
      </c>
    </row>
    <row r="502" spans="1:10" x14ac:dyDescent="0.2">
      <c r="A502" s="158" t="s">
        <v>229</v>
      </c>
      <c r="B502" s="65">
        <v>33</v>
      </c>
      <c r="C502" s="66">
        <v>25</v>
      </c>
      <c r="D502" s="65">
        <v>236</v>
      </c>
      <c r="E502" s="66">
        <v>190</v>
      </c>
      <c r="F502" s="67"/>
      <c r="G502" s="65">
        <f t="shared" si="92"/>
        <v>8</v>
      </c>
      <c r="H502" s="66">
        <f t="shared" si="93"/>
        <v>46</v>
      </c>
      <c r="I502" s="20">
        <f t="shared" si="94"/>
        <v>0.32</v>
      </c>
      <c r="J502" s="21">
        <f t="shared" si="95"/>
        <v>0.24210526315789474</v>
      </c>
    </row>
    <row r="503" spans="1:10" x14ac:dyDescent="0.2">
      <c r="A503" s="158" t="s">
        <v>251</v>
      </c>
      <c r="B503" s="65">
        <v>0</v>
      </c>
      <c r="C503" s="66">
        <v>4</v>
      </c>
      <c r="D503" s="65">
        <v>1</v>
      </c>
      <c r="E503" s="66">
        <v>20</v>
      </c>
      <c r="F503" s="67"/>
      <c r="G503" s="65">
        <f t="shared" si="92"/>
        <v>-4</v>
      </c>
      <c r="H503" s="66">
        <f t="shared" si="93"/>
        <v>-19</v>
      </c>
      <c r="I503" s="20">
        <f t="shared" si="94"/>
        <v>-1</v>
      </c>
      <c r="J503" s="21">
        <f t="shared" si="95"/>
        <v>-0.95</v>
      </c>
    </row>
    <row r="504" spans="1:10" x14ac:dyDescent="0.2">
      <c r="A504" s="158" t="s">
        <v>252</v>
      </c>
      <c r="B504" s="65">
        <v>11</v>
      </c>
      <c r="C504" s="66">
        <v>64</v>
      </c>
      <c r="D504" s="65">
        <v>46</v>
      </c>
      <c r="E504" s="66">
        <v>151</v>
      </c>
      <c r="F504" s="67"/>
      <c r="G504" s="65">
        <f t="shared" si="92"/>
        <v>-53</v>
      </c>
      <c r="H504" s="66">
        <f t="shared" si="93"/>
        <v>-105</v>
      </c>
      <c r="I504" s="20">
        <f t="shared" si="94"/>
        <v>-0.828125</v>
      </c>
      <c r="J504" s="21">
        <f t="shared" si="95"/>
        <v>-0.69536423841059603</v>
      </c>
    </row>
    <row r="505" spans="1:10" x14ac:dyDescent="0.2">
      <c r="A505" s="158" t="s">
        <v>450</v>
      </c>
      <c r="B505" s="65">
        <v>79</v>
      </c>
      <c r="C505" s="66">
        <v>27</v>
      </c>
      <c r="D505" s="65">
        <v>620</v>
      </c>
      <c r="E505" s="66">
        <v>341</v>
      </c>
      <c r="F505" s="67"/>
      <c r="G505" s="65">
        <f t="shared" si="92"/>
        <v>52</v>
      </c>
      <c r="H505" s="66">
        <f t="shared" si="93"/>
        <v>279</v>
      </c>
      <c r="I505" s="20">
        <f t="shared" si="94"/>
        <v>1.9259259259259258</v>
      </c>
      <c r="J505" s="21">
        <f t="shared" si="95"/>
        <v>0.81818181818181823</v>
      </c>
    </row>
    <row r="506" spans="1:10" x14ac:dyDescent="0.2">
      <c r="A506" s="158" t="s">
        <v>230</v>
      </c>
      <c r="B506" s="65">
        <v>7</v>
      </c>
      <c r="C506" s="66">
        <v>14</v>
      </c>
      <c r="D506" s="65">
        <v>79</v>
      </c>
      <c r="E506" s="66">
        <v>72</v>
      </c>
      <c r="F506" s="67"/>
      <c r="G506" s="65">
        <f t="shared" si="92"/>
        <v>-7</v>
      </c>
      <c r="H506" s="66">
        <f t="shared" si="93"/>
        <v>7</v>
      </c>
      <c r="I506" s="20">
        <f t="shared" si="94"/>
        <v>-0.5</v>
      </c>
      <c r="J506" s="21">
        <f t="shared" si="95"/>
        <v>9.7222222222222224E-2</v>
      </c>
    </row>
    <row r="507" spans="1:10" x14ac:dyDescent="0.2">
      <c r="A507" s="158" t="s">
        <v>380</v>
      </c>
      <c r="B507" s="65">
        <v>130</v>
      </c>
      <c r="C507" s="66">
        <v>51</v>
      </c>
      <c r="D507" s="65">
        <v>769</v>
      </c>
      <c r="E507" s="66">
        <v>533</v>
      </c>
      <c r="F507" s="67"/>
      <c r="G507" s="65">
        <f t="shared" si="92"/>
        <v>79</v>
      </c>
      <c r="H507" s="66">
        <f t="shared" si="93"/>
        <v>236</v>
      </c>
      <c r="I507" s="20">
        <f t="shared" si="94"/>
        <v>1.5490196078431373</v>
      </c>
      <c r="J507" s="21">
        <f t="shared" si="95"/>
        <v>0.44277673545966229</v>
      </c>
    </row>
    <row r="508" spans="1:10" s="160" customFormat="1" x14ac:dyDescent="0.2">
      <c r="A508" s="178" t="s">
        <v>694</v>
      </c>
      <c r="B508" s="71">
        <v>349</v>
      </c>
      <c r="C508" s="72">
        <v>231</v>
      </c>
      <c r="D508" s="71">
        <v>2738</v>
      </c>
      <c r="E508" s="72">
        <v>2081</v>
      </c>
      <c r="F508" s="73"/>
      <c r="G508" s="71">
        <f t="shared" si="92"/>
        <v>118</v>
      </c>
      <c r="H508" s="72">
        <f t="shared" si="93"/>
        <v>657</v>
      </c>
      <c r="I508" s="37">
        <f t="shared" si="94"/>
        <v>0.51082251082251084</v>
      </c>
      <c r="J508" s="38">
        <f t="shared" si="95"/>
        <v>0.3157135992311389</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208</v>
      </c>
      <c r="B511" s="65">
        <v>71</v>
      </c>
      <c r="C511" s="66">
        <v>53</v>
      </c>
      <c r="D511" s="65">
        <v>428</v>
      </c>
      <c r="E511" s="66">
        <v>355</v>
      </c>
      <c r="F511" s="67"/>
      <c r="G511" s="65">
        <f t="shared" ref="G511:G517" si="96">B511-C511</f>
        <v>18</v>
      </c>
      <c r="H511" s="66">
        <f t="shared" ref="H511:H517" si="97">D511-E511</f>
        <v>73</v>
      </c>
      <c r="I511" s="20">
        <f t="shared" ref="I511:I517" si="98">IF(C511=0, "-", IF(G511/C511&lt;10, G511/C511, "&gt;999%"))</f>
        <v>0.33962264150943394</v>
      </c>
      <c r="J511" s="21">
        <f t="shared" ref="J511:J517" si="99">IF(E511=0, "-", IF(H511/E511&lt;10, H511/E511, "&gt;999%"))</f>
        <v>0.20563380281690141</v>
      </c>
    </row>
    <row r="512" spans="1:10" x14ac:dyDescent="0.2">
      <c r="A512" s="158" t="s">
        <v>357</v>
      </c>
      <c r="B512" s="65">
        <v>24</v>
      </c>
      <c r="C512" s="66">
        <v>13</v>
      </c>
      <c r="D512" s="65">
        <v>197</v>
      </c>
      <c r="E512" s="66">
        <v>36</v>
      </c>
      <c r="F512" s="67"/>
      <c r="G512" s="65">
        <f t="shared" si="96"/>
        <v>11</v>
      </c>
      <c r="H512" s="66">
        <f t="shared" si="97"/>
        <v>161</v>
      </c>
      <c r="I512" s="20">
        <f t="shared" si="98"/>
        <v>0.84615384615384615</v>
      </c>
      <c r="J512" s="21">
        <f t="shared" si="99"/>
        <v>4.4722222222222223</v>
      </c>
    </row>
    <row r="513" spans="1:10" x14ac:dyDescent="0.2">
      <c r="A513" s="158" t="s">
        <v>358</v>
      </c>
      <c r="B513" s="65">
        <v>26</v>
      </c>
      <c r="C513" s="66">
        <v>44</v>
      </c>
      <c r="D513" s="65">
        <v>270</v>
      </c>
      <c r="E513" s="66">
        <v>196</v>
      </c>
      <c r="F513" s="67"/>
      <c r="G513" s="65">
        <f t="shared" si="96"/>
        <v>-18</v>
      </c>
      <c r="H513" s="66">
        <f t="shared" si="97"/>
        <v>74</v>
      </c>
      <c r="I513" s="20">
        <f t="shared" si="98"/>
        <v>-0.40909090909090912</v>
      </c>
      <c r="J513" s="21">
        <f t="shared" si="99"/>
        <v>0.37755102040816324</v>
      </c>
    </row>
    <row r="514" spans="1:10" x14ac:dyDescent="0.2">
      <c r="A514" s="158" t="s">
        <v>381</v>
      </c>
      <c r="B514" s="65">
        <v>8</v>
      </c>
      <c r="C514" s="66">
        <v>3</v>
      </c>
      <c r="D514" s="65">
        <v>48</v>
      </c>
      <c r="E514" s="66">
        <v>54</v>
      </c>
      <c r="F514" s="67"/>
      <c r="G514" s="65">
        <f t="shared" si="96"/>
        <v>5</v>
      </c>
      <c r="H514" s="66">
        <f t="shared" si="97"/>
        <v>-6</v>
      </c>
      <c r="I514" s="20">
        <f t="shared" si="98"/>
        <v>1.6666666666666667</v>
      </c>
      <c r="J514" s="21">
        <f t="shared" si="99"/>
        <v>-0.1111111111111111</v>
      </c>
    </row>
    <row r="515" spans="1:10" x14ac:dyDescent="0.2">
      <c r="A515" s="158" t="s">
        <v>209</v>
      </c>
      <c r="B515" s="65">
        <v>27</v>
      </c>
      <c r="C515" s="66">
        <v>11</v>
      </c>
      <c r="D515" s="65">
        <v>474</v>
      </c>
      <c r="E515" s="66">
        <v>406</v>
      </c>
      <c r="F515" s="67"/>
      <c r="G515" s="65">
        <f t="shared" si="96"/>
        <v>16</v>
      </c>
      <c r="H515" s="66">
        <f t="shared" si="97"/>
        <v>68</v>
      </c>
      <c r="I515" s="20">
        <f t="shared" si="98"/>
        <v>1.4545454545454546</v>
      </c>
      <c r="J515" s="21">
        <f t="shared" si="99"/>
        <v>0.16748768472906403</v>
      </c>
    </row>
    <row r="516" spans="1:10" x14ac:dyDescent="0.2">
      <c r="A516" s="158" t="s">
        <v>382</v>
      </c>
      <c r="B516" s="65">
        <v>28</v>
      </c>
      <c r="C516" s="66">
        <v>99</v>
      </c>
      <c r="D516" s="65">
        <v>478</v>
      </c>
      <c r="E516" s="66">
        <v>597</v>
      </c>
      <c r="F516" s="67"/>
      <c r="G516" s="65">
        <f t="shared" si="96"/>
        <v>-71</v>
      </c>
      <c r="H516" s="66">
        <f t="shared" si="97"/>
        <v>-119</v>
      </c>
      <c r="I516" s="20">
        <f t="shared" si="98"/>
        <v>-0.71717171717171713</v>
      </c>
      <c r="J516" s="21">
        <f t="shared" si="99"/>
        <v>-0.19932998324958123</v>
      </c>
    </row>
    <row r="517" spans="1:10" s="160" customFormat="1" x14ac:dyDescent="0.2">
      <c r="A517" s="178" t="s">
        <v>695</v>
      </c>
      <c r="B517" s="71">
        <v>184</v>
      </c>
      <c r="C517" s="72">
        <v>223</v>
      </c>
      <c r="D517" s="71">
        <v>1895</v>
      </c>
      <c r="E517" s="72">
        <v>1644</v>
      </c>
      <c r="F517" s="73"/>
      <c r="G517" s="71">
        <f t="shared" si="96"/>
        <v>-39</v>
      </c>
      <c r="H517" s="72">
        <f t="shared" si="97"/>
        <v>251</v>
      </c>
      <c r="I517" s="37">
        <f t="shared" si="98"/>
        <v>-0.17488789237668162</v>
      </c>
      <c r="J517" s="38">
        <f t="shared" si="99"/>
        <v>0.152676399026764</v>
      </c>
    </row>
    <row r="518" spans="1:10" x14ac:dyDescent="0.2">
      <c r="A518" s="177"/>
      <c r="B518" s="143"/>
      <c r="C518" s="144"/>
      <c r="D518" s="143"/>
      <c r="E518" s="144"/>
      <c r="F518" s="145"/>
      <c r="G518" s="143"/>
      <c r="H518" s="144"/>
      <c r="I518" s="151"/>
      <c r="J518" s="152"/>
    </row>
    <row r="519" spans="1:10" s="139" customFormat="1" x14ac:dyDescent="0.2">
      <c r="A519" s="159" t="s">
        <v>92</v>
      </c>
      <c r="B519" s="65"/>
      <c r="C519" s="66"/>
      <c r="D519" s="65"/>
      <c r="E519" s="66"/>
      <c r="F519" s="67"/>
      <c r="G519" s="65"/>
      <c r="H519" s="66"/>
      <c r="I519" s="20"/>
      <c r="J519" s="21"/>
    </row>
    <row r="520" spans="1:10" x14ac:dyDescent="0.2">
      <c r="A520" s="158" t="s">
        <v>316</v>
      </c>
      <c r="B520" s="65">
        <v>0</v>
      </c>
      <c r="C520" s="66">
        <v>2</v>
      </c>
      <c r="D520" s="65">
        <v>15</v>
      </c>
      <c r="E520" s="66">
        <v>15</v>
      </c>
      <c r="F520" s="67"/>
      <c r="G520" s="65">
        <f t="shared" ref="G520:G543" si="100">B520-C520</f>
        <v>-2</v>
      </c>
      <c r="H520" s="66">
        <f t="shared" ref="H520:H543" si="101">D520-E520</f>
        <v>0</v>
      </c>
      <c r="I520" s="20">
        <f t="shared" ref="I520:I543" si="102">IF(C520=0, "-", IF(G520/C520&lt;10, G520/C520, "&gt;999%"))</f>
        <v>-1</v>
      </c>
      <c r="J520" s="21">
        <f t="shared" ref="J520:J543" si="103">IF(E520=0, "-", IF(H520/E520&lt;10, H520/E520, "&gt;999%"))</f>
        <v>0</v>
      </c>
    </row>
    <row r="521" spans="1:10" x14ac:dyDescent="0.2">
      <c r="A521" s="158" t="s">
        <v>253</v>
      </c>
      <c r="B521" s="65">
        <v>134</v>
      </c>
      <c r="C521" s="66">
        <v>114</v>
      </c>
      <c r="D521" s="65">
        <v>1005</v>
      </c>
      <c r="E521" s="66">
        <v>919</v>
      </c>
      <c r="F521" s="67"/>
      <c r="G521" s="65">
        <f t="shared" si="100"/>
        <v>20</v>
      </c>
      <c r="H521" s="66">
        <f t="shared" si="101"/>
        <v>86</v>
      </c>
      <c r="I521" s="20">
        <f t="shared" si="102"/>
        <v>0.17543859649122806</v>
      </c>
      <c r="J521" s="21">
        <f t="shared" si="103"/>
        <v>9.3579978237214367E-2</v>
      </c>
    </row>
    <row r="522" spans="1:10" x14ac:dyDescent="0.2">
      <c r="A522" s="158" t="s">
        <v>383</v>
      </c>
      <c r="B522" s="65">
        <v>35</v>
      </c>
      <c r="C522" s="66">
        <v>7</v>
      </c>
      <c r="D522" s="65">
        <v>467</v>
      </c>
      <c r="E522" s="66">
        <v>443</v>
      </c>
      <c r="F522" s="67"/>
      <c r="G522" s="65">
        <f t="shared" si="100"/>
        <v>28</v>
      </c>
      <c r="H522" s="66">
        <f t="shared" si="101"/>
        <v>24</v>
      </c>
      <c r="I522" s="20">
        <f t="shared" si="102"/>
        <v>4</v>
      </c>
      <c r="J522" s="21">
        <f t="shared" si="103"/>
        <v>5.4176072234762979E-2</v>
      </c>
    </row>
    <row r="523" spans="1:10" x14ac:dyDescent="0.2">
      <c r="A523" s="158" t="s">
        <v>494</v>
      </c>
      <c r="B523" s="65">
        <v>14</v>
      </c>
      <c r="C523" s="66">
        <v>3</v>
      </c>
      <c r="D523" s="65">
        <v>69</v>
      </c>
      <c r="E523" s="66">
        <v>73</v>
      </c>
      <c r="F523" s="67"/>
      <c r="G523" s="65">
        <f t="shared" si="100"/>
        <v>11</v>
      </c>
      <c r="H523" s="66">
        <f t="shared" si="101"/>
        <v>-4</v>
      </c>
      <c r="I523" s="20">
        <f t="shared" si="102"/>
        <v>3.6666666666666665</v>
      </c>
      <c r="J523" s="21">
        <f t="shared" si="103"/>
        <v>-5.4794520547945202E-2</v>
      </c>
    </row>
    <row r="524" spans="1:10" x14ac:dyDescent="0.2">
      <c r="A524" s="158" t="s">
        <v>231</v>
      </c>
      <c r="B524" s="65">
        <v>368</v>
      </c>
      <c r="C524" s="66">
        <v>161</v>
      </c>
      <c r="D524" s="65">
        <v>2448</v>
      </c>
      <c r="E524" s="66">
        <v>1599</v>
      </c>
      <c r="F524" s="67"/>
      <c r="G524" s="65">
        <f t="shared" si="100"/>
        <v>207</v>
      </c>
      <c r="H524" s="66">
        <f t="shared" si="101"/>
        <v>849</v>
      </c>
      <c r="I524" s="20">
        <f t="shared" si="102"/>
        <v>1.2857142857142858</v>
      </c>
      <c r="J524" s="21">
        <f t="shared" si="103"/>
        <v>0.53095684803001875</v>
      </c>
    </row>
    <row r="525" spans="1:10" x14ac:dyDescent="0.2">
      <c r="A525" s="158" t="s">
        <v>451</v>
      </c>
      <c r="B525" s="65">
        <v>51</v>
      </c>
      <c r="C525" s="66">
        <v>50</v>
      </c>
      <c r="D525" s="65">
        <v>449</v>
      </c>
      <c r="E525" s="66">
        <v>290</v>
      </c>
      <c r="F525" s="67"/>
      <c r="G525" s="65">
        <f t="shared" si="100"/>
        <v>1</v>
      </c>
      <c r="H525" s="66">
        <f t="shared" si="101"/>
        <v>159</v>
      </c>
      <c r="I525" s="20">
        <f t="shared" si="102"/>
        <v>0.02</v>
      </c>
      <c r="J525" s="21">
        <f t="shared" si="103"/>
        <v>0.5482758620689655</v>
      </c>
    </row>
    <row r="526" spans="1:10" x14ac:dyDescent="0.2">
      <c r="A526" s="158" t="s">
        <v>306</v>
      </c>
      <c r="B526" s="65">
        <v>1</v>
      </c>
      <c r="C526" s="66">
        <v>2</v>
      </c>
      <c r="D526" s="65">
        <v>28</v>
      </c>
      <c r="E526" s="66">
        <v>19</v>
      </c>
      <c r="F526" s="67"/>
      <c r="G526" s="65">
        <f t="shared" si="100"/>
        <v>-1</v>
      </c>
      <c r="H526" s="66">
        <f t="shared" si="101"/>
        <v>9</v>
      </c>
      <c r="I526" s="20">
        <f t="shared" si="102"/>
        <v>-0.5</v>
      </c>
      <c r="J526" s="21">
        <f t="shared" si="103"/>
        <v>0.47368421052631576</v>
      </c>
    </row>
    <row r="527" spans="1:10" x14ac:dyDescent="0.2">
      <c r="A527" s="158" t="s">
        <v>492</v>
      </c>
      <c r="B527" s="65">
        <v>57</v>
      </c>
      <c r="C527" s="66">
        <v>32</v>
      </c>
      <c r="D527" s="65">
        <v>446</v>
      </c>
      <c r="E527" s="66">
        <v>393</v>
      </c>
      <c r="F527" s="67"/>
      <c r="G527" s="65">
        <f t="shared" si="100"/>
        <v>25</v>
      </c>
      <c r="H527" s="66">
        <f t="shared" si="101"/>
        <v>53</v>
      </c>
      <c r="I527" s="20">
        <f t="shared" si="102"/>
        <v>0.78125</v>
      </c>
      <c r="J527" s="21">
        <f t="shared" si="103"/>
        <v>0.13486005089058525</v>
      </c>
    </row>
    <row r="528" spans="1:10" x14ac:dyDescent="0.2">
      <c r="A528" s="158" t="s">
        <v>508</v>
      </c>
      <c r="B528" s="65">
        <v>44</v>
      </c>
      <c r="C528" s="66">
        <v>18</v>
      </c>
      <c r="D528" s="65">
        <v>413</v>
      </c>
      <c r="E528" s="66">
        <v>216</v>
      </c>
      <c r="F528" s="67"/>
      <c r="G528" s="65">
        <f t="shared" si="100"/>
        <v>26</v>
      </c>
      <c r="H528" s="66">
        <f t="shared" si="101"/>
        <v>197</v>
      </c>
      <c r="I528" s="20">
        <f t="shared" si="102"/>
        <v>1.4444444444444444</v>
      </c>
      <c r="J528" s="21">
        <f t="shared" si="103"/>
        <v>0.91203703703703709</v>
      </c>
    </row>
    <row r="529" spans="1:10" x14ac:dyDescent="0.2">
      <c r="A529" s="158" t="s">
        <v>519</v>
      </c>
      <c r="B529" s="65">
        <v>91</v>
      </c>
      <c r="C529" s="66">
        <v>75</v>
      </c>
      <c r="D529" s="65">
        <v>820</v>
      </c>
      <c r="E529" s="66">
        <v>577</v>
      </c>
      <c r="F529" s="67"/>
      <c r="G529" s="65">
        <f t="shared" si="100"/>
        <v>16</v>
      </c>
      <c r="H529" s="66">
        <f t="shared" si="101"/>
        <v>243</v>
      </c>
      <c r="I529" s="20">
        <f t="shared" si="102"/>
        <v>0.21333333333333335</v>
      </c>
      <c r="J529" s="21">
        <f t="shared" si="103"/>
        <v>0.42114384748700173</v>
      </c>
    </row>
    <row r="530" spans="1:10" x14ac:dyDescent="0.2">
      <c r="A530" s="158" t="s">
        <v>537</v>
      </c>
      <c r="B530" s="65">
        <v>455</v>
      </c>
      <c r="C530" s="66">
        <v>486</v>
      </c>
      <c r="D530" s="65">
        <v>4873</v>
      </c>
      <c r="E530" s="66">
        <v>4061</v>
      </c>
      <c r="F530" s="67"/>
      <c r="G530" s="65">
        <f t="shared" si="100"/>
        <v>-31</v>
      </c>
      <c r="H530" s="66">
        <f t="shared" si="101"/>
        <v>812</v>
      </c>
      <c r="I530" s="20">
        <f t="shared" si="102"/>
        <v>-6.3786008230452676E-2</v>
      </c>
      <c r="J530" s="21">
        <f t="shared" si="103"/>
        <v>0.19995075104654025</v>
      </c>
    </row>
    <row r="531" spans="1:10" x14ac:dyDescent="0.2">
      <c r="A531" s="158" t="s">
        <v>452</v>
      </c>
      <c r="B531" s="65">
        <v>163</v>
      </c>
      <c r="C531" s="66">
        <v>23</v>
      </c>
      <c r="D531" s="65">
        <v>538</v>
      </c>
      <c r="E531" s="66">
        <v>700</v>
      </c>
      <c r="F531" s="67"/>
      <c r="G531" s="65">
        <f t="shared" si="100"/>
        <v>140</v>
      </c>
      <c r="H531" s="66">
        <f t="shared" si="101"/>
        <v>-162</v>
      </c>
      <c r="I531" s="20">
        <f t="shared" si="102"/>
        <v>6.0869565217391308</v>
      </c>
      <c r="J531" s="21">
        <f t="shared" si="103"/>
        <v>-0.23142857142857143</v>
      </c>
    </row>
    <row r="532" spans="1:10" x14ac:dyDescent="0.2">
      <c r="A532" s="158" t="s">
        <v>538</v>
      </c>
      <c r="B532" s="65">
        <v>188</v>
      </c>
      <c r="C532" s="66">
        <v>153</v>
      </c>
      <c r="D532" s="65">
        <v>1527</v>
      </c>
      <c r="E532" s="66">
        <v>1498</v>
      </c>
      <c r="F532" s="67"/>
      <c r="G532" s="65">
        <f t="shared" si="100"/>
        <v>35</v>
      </c>
      <c r="H532" s="66">
        <f t="shared" si="101"/>
        <v>29</v>
      </c>
      <c r="I532" s="20">
        <f t="shared" si="102"/>
        <v>0.22875816993464052</v>
      </c>
      <c r="J532" s="21">
        <f t="shared" si="103"/>
        <v>1.9359145527369826E-2</v>
      </c>
    </row>
    <row r="533" spans="1:10" x14ac:dyDescent="0.2">
      <c r="A533" s="158" t="s">
        <v>475</v>
      </c>
      <c r="B533" s="65">
        <v>35</v>
      </c>
      <c r="C533" s="66">
        <v>179</v>
      </c>
      <c r="D533" s="65">
        <v>2173</v>
      </c>
      <c r="E533" s="66">
        <v>1515</v>
      </c>
      <c r="F533" s="67"/>
      <c r="G533" s="65">
        <f t="shared" si="100"/>
        <v>-144</v>
      </c>
      <c r="H533" s="66">
        <f t="shared" si="101"/>
        <v>658</v>
      </c>
      <c r="I533" s="20">
        <f t="shared" si="102"/>
        <v>-0.8044692737430168</v>
      </c>
      <c r="J533" s="21">
        <f t="shared" si="103"/>
        <v>0.43432343234323434</v>
      </c>
    </row>
    <row r="534" spans="1:10" x14ac:dyDescent="0.2">
      <c r="A534" s="158" t="s">
        <v>453</v>
      </c>
      <c r="B534" s="65">
        <v>355</v>
      </c>
      <c r="C534" s="66">
        <v>114</v>
      </c>
      <c r="D534" s="65">
        <v>2662</v>
      </c>
      <c r="E534" s="66">
        <v>1663</v>
      </c>
      <c r="F534" s="67"/>
      <c r="G534" s="65">
        <f t="shared" si="100"/>
        <v>241</v>
      </c>
      <c r="H534" s="66">
        <f t="shared" si="101"/>
        <v>999</v>
      </c>
      <c r="I534" s="20">
        <f t="shared" si="102"/>
        <v>2.1140350877192984</v>
      </c>
      <c r="J534" s="21">
        <f t="shared" si="103"/>
        <v>0.6007215874924835</v>
      </c>
    </row>
    <row r="535" spans="1:10" x14ac:dyDescent="0.2">
      <c r="A535" s="158" t="s">
        <v>232</v>
      </c>
      <c r="B535" s="65">
        <v>0</v>
      </c>
      <c r="C535" s="66">
        <v>0</v>
      </c>
      <c r="D535" s="65">
        <v>2</v>
      </c>
      <c r="E535" s="66">
        <v>3</v>
      </c>
      <c r="F535" s="67"/>
      <c r="G535" s="65">
        <f t="shared" si="100"/>
        <v>0</v>
      </c>
      <c r="H535" s="66">
        <f t="shared" si="101"/>
        <v>-1</v>
      </c>
      <c r="I535" s="20" t="str">
        <f t="shared" si="102"/>
        <v>-</v>
      </c>
      <c r="J535" s="21">
        <f t="shared" si="103"/>
        <v>-0.33333333333333331</v>
      </c>
    </row>
    <row r="536" spans="1:10" x14ac:dyDescent="0.2">
      <c r="A536" s="158" t="s">
        <v>210</v>
      </c>
      <c r="B536" s="65">
        <v>0</v>
      </c>
      <c r="C536" s="66">
        <v>0</v>
      </c>
      <c r="D536" s="65">
        <v>0</v>
      </c>
      <c r="E536" s="66">
        <v>7</v>
      </c>
      <c r="F536" s="67"/>
      <c r="G536" s="65">
        <f t="shared" si="100"/>
        <v>0</v>
      </c>
      <c r="H536" s="66">
        <f t="shared" si="101"/>
        <v>-7</v>
      </c>
      <c r="I536" s="20" t="str">
        <f t="shared" si="102"/>
        <v>-</v>
      </c>
      <c r="J536" s="21">
        <f t="shared" si="103"/>
        <v>-1</v>
      </c>
    </row>
    <row r="537" spans="1:10" x14ac:dyDescent="0.2">
      <c r="A537" s="158" t="s">
        <v>233</v>
      </c>
      <c r="B537" s="65">
        <v>5</v>
      </c>
      <c r="C537" s="66">
        <v>2</v>
      </c>
      <c r="D537" s="65">
        <v>40</v>
      </c>
      <c r="E537" s="66">
        <v>29</v>
      </c>
      <c r="F537" s="67"/>
      <c r="G537" s="65">
        <f t="shared" si="100"/>
        <v>3</v>
      </c>
      <c r="H537" s="66">
        <f t="shared" si="101"/>
        <v>11</v>
      </c>
      <c r="I537" s="20">
        <f t="shared" si="102"/>
        <v>1.5</v>
      </c>
      <c r="J537" s="21">
        <f t="shared" si="103"/>
        <v>0.37931034482758619</v>
      </c>
    </row>
    <row r="538" spans="1:10" x14ac:dyDescent="0.2">
      <c r="A538" s="158" t="s">
        <v>414</v>
      </c>
      <c r="B538" s="65">
        <v>268</v>
      </c>
      <c r="C538" s="66">
        <v>323</v>
      </c>
      <c r="D538" s="65">
        <v>2945</v>
      </c>
      <c r="E538" s="66">
        <v>2885</v>
      </c>
      <c r="F538" s="67"/>
      <c r="G538" s="65">
        <f t="shared" si="100"/>
        <v>-55</v>
      </c>
      <c r="H538" s="66">
        <f t="shared" si="101"/>
        <v>60</v>
      </c>
      <c r="I538" s="20">
        <f t="shared" si="102"/>
        <v>-0.17027863777089783</v>
      </c>
      <c r="J538" s="21">
        <f t="shared" si="103"/>
        <v>2.0797227036395149E-2</v>
      </c>
    </row>
    <row r="539" spans="1:10" x14ac:dyDescent="0.2">
      <c r="A539" s="158" t="s">
        <v>334</v>
      </c>
      <c r="B539" s="65">
        <v>1</v>
      </c>
      <c r="C539" s="66">
        <v>1</v>
      </c>
      <c r="D539" s="65">
        <v>10</v>
      </c>
      <c r="E539" s="66">
        <v>9</v>
      </c>
      <c r="F539" s="67"/>
      <c r="G539" s="65">
        <f t="shared" si="100"/>
        <v>0</v>
      </c>
      <c r="H539" s="66">
        <f t="shared" si="101"/>
        <v>1</v>
      </c>
      <c r="I539" s="20">
        <f t="shared" si="102"/>
        <v>0</v>
      </c>
      <c r="J539" s="21">
        <f t="shared" si="103"/>
        <v>0.1111111111111111</v>
      </c>
    </row>
    <row r="540" spans="1:10" x14ac:dyDescent="0.2">
      <c r="A540" s="158" t="s">
        <v>299</v>
      </c>
      <c r="B540" s="65">
        <v>0</v>
      </c>
      <c r="C540" s="66">
        <v>0</v>
      </c>
      <c r="D540" s="65">
        <v>0</v>
      </c>
      <c r="E540" s="66">
        <v>8</v>
      </c>
      <c r="F540" s="67"/>
      <c r="G540" s="65">
        <f t="shared" si="100"/>
        <v>0</v>
      </c>
      <c r="H540" s="66">
        <f t="shared" si="101"/>
        <v>-8</v>
      </c>
      <c r="I540" s="20" t="str">
        <f t="shared" si="102"/>
        <v>-</v>
      </c>
      <c r="J540" s="21">
        <f t="shared" si="103"/>
        <v>-1</v>
      </c>
    </row>
    <row r="541" spans="1:10" x14ac:dyDescent="0.2">
      <c r="A541" s="158" t="s">
        <v>211</v>
      </c>
      <c r="B541" s="65">
        <v>28</v>
      </c>
      <c r="C541" s="66">
        <v>19</v>
      </c>
      <c r="D541" s="65">
        <v>412</v>
      </c>
      <c r="E541" s="66">
        <v>355</v>
      </c>
      <c r="F541" s="67"/>
      <c r="G541" s="65">
        <f t="shared" si="100"/>
        <v>9</v>
      </c>
      <c r="H541" s="66">
        <f t="shared" si="101"/>
        <v>57</v>
      </c>
      <c r="I541" s="20">
        <f t="shared" si="102"/>
        <v>0.47368421052631576</v>
      </c>
      <c r="J541" s="21">
        <f t="shared" si="103"/>
        <v>0.16056338028169015</v>
      </c>
    </row>
    <row r="542" spans="1:10" x14ac:dyDescent="0.2">
      <c r="A542" s="158" t="s">
        <v>359</v>
      </c>
      <c r="B542" s="65">
        <v>61</v>
      </c>
      <c r="C542" s="66">
        <v>0</v>
      </c>
      <c r="D542" s="65">
        <v>563</v>
      </c>
      <c r="E542" s="66">
        <v>0</v>
      </c>
      <c r="F542" s="67"/>
      <c r="G542" s="65">
        <f t="shared" si="100"/>
        <v>61</v>
      </c>
      <c r="H542" s="66">
        <f t="shared" si="101"/>
        <v>563</v>
      </c>
      <c r="I542" s="20" t="str">
        <f t="shared" si="102"/>
        <v>-</v>
      </c>
      <c r="J542" s="21" t="str">
        <f t="shared" si="103"/>
        <v>-</v>
      </c>
    </row>
    <row r="543" spans="1:10" s="160" customFormat="1" x14ac:dyDescent="0.2">
      <c r="A543" s="178" t="s">
        <v>696</v>
      </c>
      <c r="B543" s="71">
        <v>2354</v>
      </c>
      <c r="C543" s="72">
        <v>1764</v>
      </c>
      <c r="D543" s="71">
        <v>21905</v>
      </c>
      <c r="E543" s="72">
        <v>17277</v>
      </c>
      <c r="F543" s="73"/>
      <c r="G543" s="71">
        <f t="shared" si="100"/>
        <v>590</v>
      </c>
      <c r="H543" s="72">
        <f t="shared" si="101"/>
        <v>4628</v>
      </c>
      <c r="I543" s="37">
        <f t="shared" si="102"/>
        <v>0.3344671201814059</v>
      </c>
      <c r="J543" s="38">
        <f t="shared" si="103"/>
        <v>0.26787057938299474</v>
      </c>
    </row>
    <row r="544" spans="1:10" x14ac:dyDescent="0.2">
      <c r="A544" s="177"/>
      <c r="B544" s="143"/>
      <c r="C544" s="144"/>
      <c r="D544" s="143"/>
      <c r="E544" s="144"/>
      <c r="F544" s="145"/>
      <c r="G544" s="143"/>
      <c r="H544" s="144"/>
      <c r="I544" s="151"/>
      <c r="J544" s="152"/>
    </row>
    <row r="545" spans="1:10" s="139" customFormat="1" x14ac:dyDescent="0.2">
      <c r="A545" s="159" t="s">
        <v>93</v>
      </c>
      <c r="B545" s="65"/>
      <c r="C545" s="66"/>
      <c r="D545" s="65"/>
      <c r="E545" s="66"/>
      <c r="F545" s="67"/>
      <c r="G545" s="65"/>
      <c r="H545" s="66"/>
      <c r="I545" s="20"/>
      <c r="J545" s="21"/>
    </row>
    <row r="546" spans="1:10" x14ac:dyDescent="0.2">
      <c r="A546" s="158" t="s">
        <v>575</v>
      </c>
      <c r="B546" s="65">
        <v>3</v>
      </c>
      <c r="C546" s="66">
        <v>8</v>
      </c>
      <c r="D546" s="65">
        <v>47</v>
      </c>
      <c r="E546" s="66">
        <v>50</v>
      </c>
      <c r="F546" s="67"/>
      <c r="G546" s="65">
        <f>B546-C546</f>
        <v>-5</v>
      </c>
      <c r="H546" s="66">
        <f>D546-E546</f>
        <v>-3</v>
      </c>
      <c r="I546" s="20">
        <f>IF(C546=0, "-", IF(G546/C546&lt;10, G546/C546, "&gt;999%"))</f>
        <v>-0.625</v>
      </c>
      <c r="J546" s="21">
        <f>IF(E546=0, "-", IF(H546/E546&lt;10, H546/E546, "&gt;999%"))</f>
        <v>-0.06</v>
      </c>
    </row>
    <row r="547" spans="1:10" x14ac:dyDescent="0.2">
      <c r="A547" s="158" t="s">
        <v>562</v>
      </c>
      <c r="B547" s="65">
        <v>1</v>
      </c>
      <c r="C547" s="66">
        <v>0</v>
      </c>
      <c r="D547" s="65">
        <v>19</v>
      </c>
      <c r="E547" s="66">
        <v>9</v>
      </c>
      <c r="F547" s="67"/>
      <c r="G547" s="65">
        <f>B547-C547</f>
        <v>1</v>
      </c>
      <c r="H547" s="66">
        <f>D547-E547</f>
        <v>10</v>
      </c>
      <c r="I547" s="20" t="str">
        <f>IF(C547=0, "-", IF(G547/C547&lt;10, G547/C547, "&gt;999%"))</f>
        <v>-</v>
      </c>
      <c r="J547" s="21">
        <f>IF(E547=0, "-", IF(H547/E547&lt;10, H547/E547, "&gt;999%"))</f>
        <v>1.1111111111111112</v>
      </c>
    </row>
    <row r="548" spans="1:10" s="160" customFormat="1" x14ac:dyDescent="0.2">
      <c r="A548" s="178" t="s">
        <v>697</v>
      </c>
      <c r="B548" s="71">
        <v>4</v>
      </c>
      <c r="C548" s="72">
        <v>8</v>
      </c>
      <c r="D548" s="71">
        <v>66</v>
      </c>
      <c r="E548" s="72">
        <v>59</v>
      </c>
      <c r="F548" s="73"/>
      <c r="G548" s="71">
        <f>B548-C548</f>
        <v>-4</v>
      </c>
      <c r="H548" s="72">
        <f>D548-E548</f>
        <v>7</v>
      </c>
      <c r="I548" s="37">
        <f>IF(C548=0, "-", IF(G548/C548&lt;10, G548/C548, "&gt;999%"))</f>
        <v>-0.5</v>
      </c>
      <c r="J548" s="38">
        <f>IF(E548=0, "-", IF(H548/E548&lt;10, H548/E548, "&gt;999%"))</f>
        <v>0.11864406779661017</v>
      </c>
    </row>
    <row r="549" spans="1:10" x14ac:dyDescent="0.2">
      <c r="A549" s="177"/>
      <c r="B549" s="143"/>
      <c r="C549" s="144"/>
      <c r="D549" s="143"/>
      <c r="E549" s="144"/>
      <c r="F549" s="145"/>
      <c r="G549" s="143"/>
      <c r="H549" s="144"/>
      <c r="I549" s="151"/>
      <c r="J549" s="152"/>
    </row>
    <row r="550" spans="1:10" s="139" customFormat="1" x14ac:dyDescent="0.2">
      <c r="A550" s="159" t="s">
        <v>94</v>
      </c>
      <c r="B550" s="65"/>
      <c r="C550" s="66"/>
      <c r="D550" s="65"/>
      <c r="E550" s="66"/>
      <c r="F550" s="67"/>
      <c r="G550" s="65"/>
      <c r="H550" s="66"/>
      <c r="I550" s="20"/>
      <c r="J550" s="21"/>
    </row>
    <row r="551" spans="1:10" x14ac:dyDescent="0.2">
      <c r="A551" s="158" t="s">
        <v>520</v>
      </c>
      <c r="B551" s="65">
        <v>0</v>
      </c>
      <c r="C551" s="66">
        <v>2</v>
      </c>
      <c r="D551" s="65">
        <v>0</v>
      </c>
      <c r="E551" s="66">
        <v>5</v>
      </c>
      <c r="F551" s="67"/>
      <c r="G551" s="65">
        <f t="shared" ref="G551:G571" si="104">B551-C551</f>
        <v>-2</v>
      </c>
      <c r="H551" s="66">
        <f t="shared" ref="H551:H571" si="105">D551-E551</f>
        <v>-5</v>
      </c>
      <c r="I551" s="20">
        <f t="shared" ref="I551:I571" si="106">IF(C551=0, "-", IF(G551/C551&lt;10, G551/C551, "&gt;999%"))</f>
        <v>-1</v>
      </c>
      <c r="J551" s="21">
        <f t="shared" ref="J551:J571" si="107">IF(E551=0, "-", IF(H551/E551&lt;10, H551/E551, "&gt;999%"))</f>
        <v>-1</v>
      </c>
    </row>
    <row r="552" spans="1:10" x14ac:dyDescent="0.2">
      <c r="A552" s="158" t="s">
        <v>539</v>
      </c>
      <c r="B552" s="65">
        <v>88</v>
      </c>
      <c r="C552" s="66">
        <v>51</v>
      </c>
      <c r="D552" s="65">
        <v>534</v>
      </c>
      <c r="E552" s="66">
        <v>453</v>
      </c>
      <c r="F552" s="67"/>
      <c r="G552" s="65">
        <f t="shared" si="104"/>
        <v>37</v>
      </c>
      <c r="H552" s="66">
        <f t="shared" si="105"/>
        <v>81</v>
      </c>
      <c r="I552" s="20">
        <f t="shared" si="106"/>
        <v>0.72549019607843135</v>
      </c>
      <c r="J552" s="21">
        <f t="shared" si="107"/>
        <v>0.17880794701986755</v>
      </c>
    </row>
    <row r="553" spans="1:10" x14ac:dyDescent="0.2">
      <c r="A553" s="158" t="s">
        <v>300</v>
      </c>
      <c r="B553" s="65">
        <v>4</v>
      </c>
      <c r="C553" s="66">
        <v>1</v>
      </c>
      <c r="D553" s="65">
        <v>7</v>
      </c>
      <c r="E553" s="66">
        <v>11</v>
      </c>
      <c r="F553" s="67"/>
      <c r="G553" s="65">
        <f t="shared" si="104"/>
        <v>3</v>
      </c>
      <c r="H553" s="66">
        <f t="shared" si="105"/>
        <v>-4</v>
      </c>
      <c r="I553" s="20">
        <f t="shared" si="106"/>
        <v>3</v>
      </c>
      <c r="J553" s="21">
        <f t="shared" si="107"/>
        <v>-0.36363636363636365</v>
      </c>
    </row>
    <row r="554" spans="1:10" x14ac:dyDescent="0.2">
      <c r="A554" s="158" t="s">
        <v>498</v>
      </c>
      <c r="B554" s="65">
        <v>3</v>
      </c>
      <c r="C554" s="66">
        <v>15</v>
      </c>
      <c r="D554" s="65">
        <v>30</v>
      </c>
      <c r="E554" s="66">
        <v>92</v>
      </c>
      <c r="F554" s="67"/>
      <c r="G554" s="65">
        <f t="shared" si="104"/>
        <v>-12</v>
      </c>
      <c r="H554" s="66">
        <f t="shared" si="105"/>
        <v>-62</v>
      </c>
      <c r="I554" s="20">
        <f t="shared" si="106"/>
        <v>-0.8</v>
      </c>
      <c r="J554" s="21">
        <f t="shared" si="107"/>
        <v>-0.67391304347826086</v>
      </c>
    </row>
    <row r="555" spans="1:10" x14ac:dyDescent="0.2">
      <c r="A555" s="158" t="s">
        <v>307</v>
      </c>
      <c r="B555" s="65">
        <v>1</v>
      </c>
      <c r="C555" s="66">
        <v>0</v>
      </c>
      <c r="D555" s="65">
        <v>7</v>
      </c>
      <c r="E555" s="66">
        <v>0</v>
      </c>
      <c r="F555" s="67"/>
      <c r="G555" s="65">
        <f t="shared" si="104"/>
        <v>1</v>
      </c>
      <c r="H555" s="66">
        <f t="shared" si="105"/>
        <v>7</v>
      </c>
      <c r="I555" s="20" t="str">
        <f t="shared" si="106"/>
        <v>-</v>
      </c>
      <c r="J555" s="21" t="str">
        <f t="shared" si="107"/>
        <v>-</v>
      </c>
    </row>
    <row r="556" spans="1:10" x14ac:dyDescent="0.2">
      <c r="A556" s="158" t="s">
        <v>301</v>
      </c>
      <c r="B556" s="65">
        <v>2</v>
      </c>
      <c r="C556" s="66">
        <v>0</v>
      </c>
      <c r="D556" s="65">
        <v>4</v>
      </c>
      <c r="E556" s="66">
        <v>0</v>
      </c>
      <c r="F556" s="67"/>
      <c r="G556" s="65">
        <f t="shared" si="104"/>
        <v>2</v>
      </c>
      <c r="H556" s="66">
        <f t="shared" si="105"/>
        <v>4</v>
      </c>
      <c r="I556" s="20" t="str">
        <f t="shared" si="106"/>
        <v>-</v>
      </c>
      <c r="J556" s="21" t="str">
        <f t="shared" si="107"/>
        <v>-</v>
      </c>
    </row>
    <row r="557" spans="1:10" x14ac:dyDescent="0.2">
      <c r="A557" s="158" t="s">
        <v>553</v>
      </c>
      <c r="B557" s="65">
        <v>5</v>
      </c>
      <c r="C557" s="66">
        <v>12</v>
      </c>
      <c r="D557" s="65">
        <v>67</v>
      </c>
      <c r="E557" s="66">
        <v>62</v>
      </c>
      <c r="F557" s="67"/>
      <c r="G557" s="65">
        <f t="shared" si="104"/>
        <v>-7</v>
      </c>
      <c r="H557" s="66">
        <f t="shared" si="105"/>
        <v>5</v>
      </c>
      <c r="I557" s="20">
        <f t="shared" si="106"/>
        <v>-0.58333333333333337</v>
      </c>
      <c r="J557" s="21">
        <f t="shared" si="107"/>
        <v>8.0645161290322578E-2</v>
      </c>
    </row>
    <row r="558" spans="1:10" x14ac:dyDescent="0.2">
      <c r="A558" s="158" t="s">
        <v>493</v>
      </c>
      <c r="B558" s="65">
        <v>0</v>
      </c>
      <c r="C558" s="66">
        <v>0</v>
      </c>
      <c r="D558" s="65">
        <v>3</v>
      </c>
      <c r="E558" s="66">
        <v>0</v>
      </c>
      <c r="F558" s="67"/>
      <c r="G558" s="65">
        <f t="shared" si="104"/>
        <v>0</v>
      </c>
      <c r="H558" s="66">
        <f t="shared" si="105"/>
        <v>3</v>
      </c>
      <c r="I558" s="20" t="str">
        <f t="shared" si="106"/>
        <v>-</v>
      </c>
      <c r="J558" s="21" t="str">
        <f t="shared" si="107"/>
        <v>-</v>
      </c>
    </row>
    <row r="559" spans="1:10" x14ac:dyDescent="0.2">
      <c r="A559" s="158" t="s">
        <v>234</v>
      </c>
      <c r="B559" s="65">
        <v>11</v>
      </c>
      <c r="C559" s="66">
        <v>69</v>
      </c>
      <c r="D559" s="65">
        <v>87</v>
      </c>
      <c r="E559" s="66">
        <v>564</v>
      </c>
      <c r="F559" s="67"/>
      <c r="G559" s="65">
        <f t="shared" si="104"/>
        <v>-58</v>
      </c>
      <c r="H559" s="66">
        <f t="shared" si="105"/>
        <v>-477</v>
      </c>
      <c r="I559" s="20">
        <f t="shared" si="106"/>
        <v>-0.84057971014492749</v>
      </c>
      <c r="J559" s="21">
        <f t="shared" si="107"/>
        <v>-0.8457446808510638</v>
      </c>
    </row>
    <row r="560" spans="1:10" x14ac:dyDescent="0.2">
      <c r="A560" s="158" t="s">
        <v>415</v>
      </c>
      <c r="B560" s="65">
        <v>0</v>
      </c>
      <c r="C560" s="66">
        <v>1</v>
      </c>
      <c r="D560" s="65">
        <v>0</v>
      </c>
      <c r="E560" s="66">
        <v>15</v>
      </c>
      <c r="F560" s="67"/>
      <c r="G560" s="65">
        <f t="shared" si="104"/>
        <v>-1</v>
      </c>
      <c r="H560" s="66">
        <f t="shared" si="105"/>
        <v>-15</v>
      </c>
      <c r="I560" s="20">
        <f t="shared" si="106"/>
        <v>-1</v>
      </c>
      <c r="J560" s="21">
        <f t="shared" si="107"/>
        <v>-1</v>
      </c>
    </row>
    <row r="561" spans="1:10" x14ac:dyDescent="0.2">
      <c r="A561" s="158" t="s">
        <v>302</v>
      </c>
      <c r="B561" s="65">
        <v>3</v>
      </c>
      <c r="C561" s="66">
        <v>0</v>
      </c>
      <c r="D561" s="65">
        <v>35</v>
      </c>
      <c r="E561" s="66">
        <v>1</v>
      </c>
      <c r="F561" s="67"/>
      <c r="G561" s="65">
        <f t="shared" si="104"/>
        <v>3</v>
      </c>
      <c r="H561" s="66">
        <f t="shared" si="105"/>
        <v>34</v>
      </c>
      <c r="I561" s="20" t="str">
        <f t="shared" si="106"/>
        <v>-</v>
      </c>
      <c r="J561" s="21" t="str">
        <f t="shared" si="107"/>
        <v>&gt;999%</v>
      </c>
    </row>
    <row r="562" spans="1:10" x14ac:dyDescent="0.2">
      <c r="A562" s="158" t="s">
        <v>254</v>
      </c>
      <c r="B562" s="65">
        <v>3</v>
      </c>
      <c r="C562" s="66">
        <v>1</v>
      </c>
      <c r="D562" s="65">
        <v>39</v>
      </c>
      <c r="E562" s="66">
        <v>24</v>
      </c>
      <c r="F562" s="67"/>
      <c r="G562" s="65">
        <f t="shared" si="104"/>
        <v>2</v>
      </c>
      <c r="H562" s="66">
        <f t="shared" si="105"/>
        <v>15</v>
      </c>
      <c r="I562" s="20">
        <f t="shared" si="106"/>
        <v>2</v>
      </c>
      <c r="J562" s="21">
        <f t="shared" si="107"/>
        <v>0.625</v>
      </c>
    </row>
    <row r="563" spans="1:10" x14ac:dyDescent="0.2">
      <c r="A563" s="158" t="s">
        <v>454</v>
      </c>
      <c r="B563" s="65">
        <v>1</v>
      </c>
      <c r="C563" s="66">
        <v>0</v>
      </c>
      <c r="D563" s="65">
        <v>9</v>
      </c>
      <c r="E563" s="66">
        <v>0</v>
      </c>
      <c r="F563" s="67"/>
      <c r="G563" s="65">
        <f t="shared" si="104"/>
        <v>1</v>
      </c>
      <c r="H563" s="66">
        <f t="shared" si="105"/>
        <v>9</v>
      </c>
      <c r="I563" s="20" t="str">
        <f t="shared" si="106"/>
        <v>-</v>
      </c>
      <c r="J563" s="21" t="str">
        <f t="shared" si="107"/>
        <v>-</v>
      </c>
    </row>
    <row r="564" spans="1:10" x14ac:dyDescent="0.2">
      <c r="A564" s="158" t="s">
        <v>212</v>
      </c>
      <c r="B564" s="65">
        <v>33</v>
      </c>
      <c r="C564" s="66">
        <v>22</v>
      </c>
      <c r="D564" s="65">
        <v>287</v>
      </c>
      <c r="E564" s="66">
        <v>174</v>
      </c>
      <c r="F564" s="67"/>
      <c r="G564" s="65">
        <f t="shared" si="104"/>
        <v>11</v>
      </c>
      <c r="H564" s="66">
        <f t="shared" si="105"/>
        <v>113</v>
      </c>
      <c r="I564" s="20">
        <f t="shared" si="106"/>
        <v>0.5</v>
      </c>
      <c r="J564" s="21">
        <f t="shared" si="107"/>
        <v>0.64942528735632188</v>
      </c>
    </row>
    <row r="565" spans="1:10" x14ac:dyDescent="0.2">
      <c r="A565" s="158" t="s">
        <v>360</v>
      </c>
      <c r="B565" s="65">
        <v>63</v>
      </c>
      <c r="C565" s="66">
        <v>24</v>
      </c>
      <c r="D565" s="65">
        <v>438</v>
      </c>
      <c r="E565" s="66">
        <v>148</v>
      </c>
      <c r="F565" s="67"/>
      <c r="G565" s="65">
        <f t="shared" si="104"/>
        <v>39</v>
      </c>
      <c r="H565" s="66">
        <f t="shared" si="105"/>
        <v>290</v>
      </c>
      <c r="I565" s="20">
        <f t="shared" si="106"/>
        <v>1.625</v>
      </c>
      <c r="J565" s="21">
        <f t="shared" si="107"/>
        <v>1.9594594594594594</v>
      </c>
    </row>
    <row r="566" spans="1:10" x14ac:dyDescent="0.2">
      <c r="A566" s="158" t="s">
        <v>416</v>
      </c>
      <c r="B566" s="65">
        <v>33</v>
      </c>
      <c r="C566" s="66">
        <v>44</v>
      </c>
      <c r="D566" s="65">
        <v>182</v>
      </c>
      <c r="E566" s="66">
        <v>309</v>
      </c>
      <c r="F566" s="67"/>
      <c r="G566" s="65">
        <f t="shared" si="104"/>
        <v>-11</v>
      </c>
      <c r="H566" s="66">
        <f t="shared" si="105"/>
        <v>-127</v>
      </c>
      <c r="I566" s="20">
        <f t="shared" si="106"/>
        <v>-0.25</v>
      </c>
      <c r="J566" s="21">
        <f t="shared" si="107"/>
        <v>-0.4110032362459547</v>
      </c>
    </row>
    <row r="567" spans="1:10" x14ac:dyDescent="0.2">
      <c r="A567" s="158" t="s">
        <v>455</v>
      </c>
      <c r="B567" s="65">
        <v>28</v>
      </c>
      <c r="C567" s="66">
        <v>2</v>
      </c>
      <c r="D567" s="65">
        <v>269</v>
      </c>
      <c r="E567" s="66">
        <v>140</v>
      </c>
      <c r="F567" s="67"/>
      <c r="G567" s="65">
        <f t="shared" si="104"/>
        <v>26</v>
      </c>
      <c r="H567" s="66">
        <f t="shared" si="105"/>
        <v>129</v>
      </c>
      <c r="I567" s="20" t="str">
        <f t="shared" si="106"/>
        <v>&gt;999%</v>
      </c>
      <c r="J567" s="21">
        <f t="shared" si="107"/>
        <v>0.92142857142857137</v>
      </c>
    </row>
    <row r="568" spans="1:10" x14ac:dyDescent="0.2">
      <c r="A568" s="158" t="s">
        <v>472</v>
      </c>
      <c r="B568" s="65">
        <v>4</v>
      </c>
      <c r="C568" s="66">
        <v>12</v>
      </c>
      <c r="D568" s="65">
        <v>88</v>
      </c>
      <c r="E568" s="66">
        <v>71</v>
      </c>
      <c r="F568" s="67"/>
      <c r="G568" s="65">
        <f t="shared" si="104"/>
        <v>-8</v>
      </c>
      <c r="H568" s="66">
        <f t="shared" si="105"/>
        <v>17</v>
      </c>
      <c r="I568" s="20">
        <f t="shared" si="106"/>
        <v>-0.66666666666666663</v>
      </c>
      <c r="J568" s="21">
        <f t="shared" si="107"/>
        <v>0.23943661971830985</v>
      </c>
    </row>
    <row r="569" spans="1:10" x14ac:dyDescent="0.2">
      <c r="A569" s="158" t="s">
        <v>509</v>
      </c>
      <c r="B569" s="65">
        <v>5</v>
      </c>
      <c r="C569" s="66">
        <v>0</v>
      </c>
      <c r="D569" s="65">
        <v>55</v>
      </c>
      <c r="E569" s="66">
        <v>10</v>
      </c>
      <c r="F569" s="67"/>
      <c r="G569" s="65">
        <f t="shared" si="104"/>
        <v>5</v>
      </c>
      <c r="H569" s="66">
        <f t="shared" si="105"/>
        <v>45</v>
      </c>
      <c r="I569" s="20" t="str">
        <f t="shared" si="106"/>
        <v>-</v>
      </c>
      <c r="J569" s="21">
        <f t="shared" si="107"/>
        <v>4.5</v>
      </c>
    </row>
    <row r="570" spans="1:10" x14ac:dyDescent="0.2">
      <c r="A570" s="158" t="s">
        <v>384</v>
      </c>
      <c r="B570" s="65">
        <v>17</v>
      </c>
      <c r="C570" s="66">
        <v>33</v>
      </c>
      <c r="D570" s="65">
        <v>291</v>
      </c>
      <c r="E570" s="66">
        <v>38</v>
      </c>
      <c r="F570" s="67"/>
      <c r="G570" s="65">
        <f t="shared" si="104"/>
        <v>-16</v>
      </c>
      <c r="H570" s="66">
        <f t="shared" si="105"/>
        <v>253</v>
      </c>
      <c r="I570" s="20">
        <f t="shared" si="106"/>
        <v>-0.48484848484848486</v>
      </c>
      <c r="J570" s="21">
        <f t="shared" si="107"/>
        <v>6.6578947368421053</v>
      </c>
    </row>
    <row r="571" spans="1:10" s="160" customFormat="1" x14ac:dyDescent="0.2">
      <c r="A571" s="178" t="s">
        <v>698</v>
      </c>
      <c r="B571" s="71">
        <v>304</v>
      </c>
      <c r="C571" s="72">
        <v>289</v>
      </c>
      <c r="D571" s="71">
        <v>2432</v>
      </c>
      <c r="E571" s="72">
        <v>2117</v>
      </c>
      <c r="F571" s="73"/>
      <c r="G571" s="71">
        <f t="shared" si="104"/>
        <v>15</v>
      </c>
      <c r="H571" s="72">
        <f t="shared" si="105"/>
        <v>315</v>
      </c>
      <c r="I571" s="37">
        <f t="shared" si="106"/>
        <v>5.1903114186851208E-2</v>
      </c>
      <c r="J571" s="38">
        <f t="shared" si="107"/>
        <v>0.14879546528105811</v>
      </c>
    </row>
    <row r="572" spans="1:10" x14ac:dyDescent="0.2">
      <c r="A572" s="177"/>
      <c r="B572" s="143"/>
      <c r="C572" s="144"/>
      <c r="D572" s="143"/>
      <c r="E572" s="144"/>
      <c r="F572" s="145"/>
      <c r="G572" s="143"/>
      <c r="H572" s="144"/>
      <c r="I572" s="151"/>
      <c r="J572" s="152"/>
    </row>
    <row r="573" spans="1:10" s="139" customFormat="1" x14ac:dyDescent="0.2">
      <c r="A573" s="159" t="s">
        <v>95</v>
      </c>
      <c r="B573" s="65"/>
      <c r="C573" s="66"/>
      <c r="D573" s="65"/>
      <c r="E573" s="66"/>
      <c r="F573" s="67"/>
      <c r="G573" s="65"/>
      <c r="H573" s="66"/>
      <c r="I573" s="20"/>
      <c r="J573" s="21"/>
    </row>
    <row r="574" spans="1:10" x14ac:dyDescent="0.2">
      <c r="A574" s="158" t="s">
        <v>266</v>
      </c>
      <c r="B574" s="65">
        <v>1</v>
      </c>
      <c r="C574" s="66">
        <v>1</v>
      </c>
      <c r="D574" s="65">
        <v>5</v>
      </c>
      <c r="E574" s="66">
        <v>15</v>
      </c>
      <c r="F574" s="67"/>
      <c r="G574" s="65">
        <f t="shared" ref="G574:G581" si="108">B574-C574</f>
        <v>0</v>
      </c>
      <c r="H574" s="66">
        <f t="shared" ref="H574:H581" si="109">D574-E574</f>
        <v>-10</v>
      </c>
      <c r="I574" s="20">
        <f t="shared" ref="I574:I581" si="110">IF(C574=0, "-", IF(G574/C574&lt;10, G574/C574, "&gt;999%"))</f>
        <v>0</v>
      </c>
      <c r="J574" s="21">
        <f t="shared" ref="J574:J581" si="111">IF(E574=0, "-", IF(H574/E574&lt;10, H574/E574, "&gt;999%"))</f>
        <v>-0.66666666666666663</v>
      </c>
    </row>
    <row r="575" spans="1:10" x14ac:dyDescent="0.2">
      <c r="A575" s="158" t="s">
        <v>267</v>
      </c>
      <c r="B575" s="65">
        <v>0</v>
      </c>
      <c r="C575" s="66">
        <v>0</v>
      </c>
      <c r="D575" s="65">
        <v>1</v>
      </c>
      <c r="E575" s="66">
        <v>15</v>
      </c>
      <c r="F575" s="67"/>
      <c r="G575" s="65">
        <f t="shared" si="108"/>
        <v>0</v>
      </c>
      <c r="H575" s="66">
        <f t="shared" si="109"/>
        <v>-14</v>
      </c>
      <c r="I575" s="20" t="str">
        <f t="shared" si="110"/>
        <v>-</v>
      </c>
      <c r="J575" s="21">
        <f t="shared" si="111"/>
        <v>-0.93333333333333335</v>
      </c>
    </row>
    <row r="576" spans="1:10" x14ac:dyDescent="0.2">
      <c r="A576" s="158" t="s">
        <v>268</v>
      </c>
      <c r="B576" s="65">
        <v>4</v>
      </c>
      <c r="C576" s="66">
        <v>0</v>
      </c>
      <c r="D576" s="65">
        <v>4</v>
      </c>
      <c r="E576" s="66">
        <v>0</v>
      </c>
      <c r="F576" s="67"/>
      <c r="G576" s="65">
        <f t="shared" si="108"/>
        <v>4</v>
      </c>
      <c r="H576" s="66">
        <f t="shared" si="109"/>
        <v>4</v>
      </c>
      <c r="I576" s="20" t="str">
        <f t="shared" si="110"/>
        <v>-</v>
      </c>
      <c r="J576" s="21" t="str">
        <f t="shared" si="111"/>
        <v>-</v>
      </c>
    </row>
    <row r="577" spans="1:10" x14ac:dyDescent="0.2">
      <c r="A577" s="158" t="s">
        <v>282</v>
      </c>
      <c r="B577" s="65">
        <v>0</v>
      </c>
      <c r="C577" s="66">
        <v>0</v>
      </c>
      <c r="D577" s="65">
        <v>0</v>
      </c>
      <c r="E577" s="66">
        <v>3</v>
      </c>
      <c r="F577" s="67"/>
      <c r="G577" s="65">
        <f t="shared" si="108"/>
        <v>0</v>
      </c>
      <c r="H577" s="66">
        <f t="shared" si="109"/>
        <v>-3</v>
      </c>
      <c r="I577" s="20" t="str">
        <f t="shared" si="110"/>
        <v>-</v>
      </c>
      <c r="J577" s="21">
        <f t="shared" si="111"/>
        <v>-1</v>
      </c>
    </row>
    <row r="578" spans="1:10" x14ac:dyDescent="0.2">
      <c r="A578" s="158" t="s">
        <v>395</v>
      </c>
      <c r="B578" s="65">
        <v>18</v>
      </c>
      <c r="C578" s="66">
        <v>12</v>
      </c>
      <c r="D578" s="65">
        <v>190</v>
      </c>
      <c r="E578" s="66">
        <v>129</v>
      </c>
      <c r="F578" s="67"/>
      <c r="G578" s="65">
        <f t="shared" si="108"/>
        <v>6</v>
      </c>
      <c r="H578" s="66">
        <f t="shared" si="109"/>
        <v>61</v>
      </c>
      <c r="I578" s="20">
        <f t="shared" si="110"/>
        <v>0.5</v>
      </c>
      <c r="J578" s="21">
        <f t="shared" si="111"/>
        <v>0.47286821705426357</v>
      </c>
    </row>
    <row r="579" spans="1:10" x14ac:dyDescent="0.2">
      <c r="A579" s="158" t="s">
        <v>430</v>
      </c>
      <c r="B579" s="65">
        <v>16</v>
      </c>
      <c r="C579" s="66">
        <v>26</v>
      </c>
      <c r="D579" s="65">
        <v>170</v>
      </c>
      <c r="E579" s="66">
        <v>123</v>
      </c>
      <c r="F579" s="67"/>
      <c r="G579" s="65">
        <f t="shared" si="108"/>
        <v>-10</v>
      </c>
      <c r="H579" s="66">
        <f t="shared" si="109"/>
        <v>47</v>
      </c>
      <c r="I579" s="20">
        <f t="shared" si="110"/>
        <v>-0.38461538461538464</v>
      </c>
      <c r="J579" s="21">
        <f t="shared" si="111"/>
        <v>0.38211382113821141</v>
      </c>
    </row>
    <row r="580" spans="1:10" x14ac:dyDescent="0.2">
      <c r="A580" s="158" t="s">
        <v>473</v>
      </c>
      <c r="B580" s="65">
        <v>8</v>
      </c>
      <c r="C580" s="66">
        <v>6</v>
      </c>
      <c r="D580" s="65">
        <v>53</v>
      </c>
      <c r="E580" s="66">
        <v>37</v>
      </c>
      <c r="F580" s="67"/>
      <c r="G580" s="65">
        <f t="shared" si="108"/>
        <v>2</v>
      </c>
      <c r="H580" s="66">
        <f t="shared" si="109"/>
        <v>16</v>
      </c>
      <c r="I580" s="20">
        <f t="shared" si="110"/>
        <v>0.33333333333333331</v>
      </c>
      <c r="J580" s="21">
        <f t="shared" si="111"/>
        <v>0.43243243243243246</v>
      </c>
    </row>
    <row r="581" spans="1:10" s="160" customFormat="1" x14ac:dyDescent="0.2">
      <c r="A581" s="178" t="s">
        <v>699</v>
      </c>
      <c r="B581" s="71">
        <v>47</v>
      </c>
      <c r="C581" s="72">
        <v>45</v>
      </c>
      <c r="D581" s="71">
        <v>423</v>
      </c>
      <c r="E581" s="72">
        <v>322</v>
      </c>
      <c r="F581" s="73"/>
      <c r="G581" s="71">
        <f t="shared" si="108"/>
        <v>2</v>
      </c>
      <c r="H581" s="72">
        <f t="shared" si="109"/>
        <v>101</v>
      </c>
      <c r="I581" s="37">
        <f t="shared" si="110"/>
        <v>4.4444444444444446E-2</v>
      </c>
      <c r="J581" s="38">
        <f t="shared" si="111"/>
        <v>0.31366459627329191</v>
      </c>
    </row>
    <row r="582" spans="1:10" x14ac:dyDescent="0.2">
      <c r="A582" s="177"/>
      <c r="B582" s="143"/>
      <c r="C582" s="144"/>
      <c r="D582" s="143"/>
      <c r="E582" s="144"/>
      <c r="F582" s="145"/>
      <c r="G582" s="143"/>
      <c r="H582" s="144"/>
      <c r="I582" s="151"/>
      <c r="J582" s="152"/>
    </row>
    <row r="583" spans="1:10" s="139" customFormat="1" x14ac:dyDescent="0.2">
      <c r="A583" s="159" t="s">
        <v>96</v>
      </c>
      <c r="B583" s="65"/>
      <c r="C583" s="66"/>
      <c r="D583" s="65"/>
      <c r="E583" s="66"/>
      <c r="F583" s="67"/>
      <c r="G583" s="65"/>
      <c r="H583" s="66"/>
      <c r="I583" s="20"/>
      <c r="J583" s="21"/>
    </row>
    <row r="584" spans="1:10" x14ac:dyDescent="0.2">
      <c r="A584" s="158" t="s">
        <v>576</v>
      </c>
      <c r="B584" s="65">
        <v>15</v>
      </c>
      <c r="C584" s="66">
        <v>9</v>
      </c>
      <c r="D584" s="65">
        <v>148</v>
      </c>
      <c r="E584" s="66">
        <v>174</v>
      </c>
      <c r="F584" s="67"/>
      <c r="G584" s="65">
        <f>B584-C584</f>
        <v>6</v>
      </c>
      <c r="H584" s="66">
        <f>D584-E584</f>
        <v>-26</v>
      </c>
      <c r="I584" s="20">
        <f>IF(C584=0, "-", IF(G584/C584&lt;10, G584/C584, "&gt;999%"))</f>
        <v>0.66666666666666663</v>
      </c>
      <c r="J584" s="21">
        <f>IF(E584=0, "-", IF(H584/E584&lt;10, H584/E584, "&gt;999%"))</f>
        <v>-0.14942528735632185</v>
      </c>
    </row>
    <row r="585" spans="1:10" x14ac:dyDescent="0.2">
      <c r="A585" s="158" t="s">
        <v>563</v>
      </c>
      <c r="B585" s="65">
        <v>0</v>
      </c>
      <c r="C585" s="66">
        <v>0</v>
      </c>
      <c r="D585" s="65">
        <v>5</v>
      </c>
      <c r="E585" s="66">
        <v>5</v>
      </c>
      <c r="F585" s="67"/>
      <c r="G585" s="65">
        <f>B585-C585</f>
        <v>0</v>
      </c>
      <c r="H585" s="66">
        <f>D585-E585</f>
        <v>0</v>
      </c>
      <c r="I585" s="20" t="str">
        <f>IF(C585=0, "-", IF(G585/C585&lt;10, G585/C585, "&gt;999%"))</f>
        <v>-</v>
      </c>
      <c r="J585" s="21">
        <f>IF(E585=0, "-", IF(H585/E585&lt;10, H585/E585, "&gt;999%"))</f>
        <v>0</v>
      </c>
    </row>
    <row r="586" spans="1:10" s="160" customFormat="1" x14ac:dyDescent="0.2">
      <c r="A586" s="178" t="s">
        <v>700</v>
      </c>
      <c r="B586" s="71">
        <v>15</v>
      </c>
      <c r="C586" s="72">
        <v>9</v>
      </c>
      <c r="D586" s="71">
        <v>153</v>
      </c>
      <c r="E586" s="72">
        <v>179</v>
      </c>
      <c r="F586" s="73"/>
      <c r="G586" s="71">
        <f>B586-C586</f>
        <v>6</v>
      </c>
      <c r="H586" s="72">
        <f>D586-E586</f>
        <v>-26</v>
      </c>
      <c r="I586" s="37">
        <f>IF(C586=0, "-", IF(G586/C586&lt;10, G586/C586, "&gt;999%"))</f>
        <v>0.66666666666666663</v>
      </c>
      <c r="J586" s="38">
        <f>IF(E586=0, "-", IF(H586/E586&lt;10, H586/E586, "&gt;999%"))</f>
        <v>-0.14525139664804471</v>
      </c>
    </row>
    <row r="587" spans="1:10" x14ac:dyDescent="0.2">
      <c r="A587" s="177"/>
      <c r="B587" s="143"/>
      <c r="C587" s="144"/>
      <c r="D587" s="143"/>
      <c r="E587" s="144"/>
      <c r="F587" s="145"/>
      <c r="G587" s="143"/>
      <c r="H587" s="144"/>
      <c r="I587" s="151"/>
      <c r="J587" s="152"/>
    </row>
    <row r="588" spans="1:10" s="139" customFormat="1" x14ac:dyDescent="0.2">
      <c r="A588" s="159" t="s">
        <v>97</v>
      </c>
      <c r="B588" s="65"/>
      <c r="C588" s="66"/>
      <c r="D588" s="65"/>
      <c r="E588" s="66"/>
      <c r="F588" s="67"/>
      <c r="G588" s="65"/>
      <c r="H588" s="66"/>
      <c r="I588" s="20"/>
      <c r="J588" s="21"/>
    </row>
    <row r="589" spans="1:10" x14ac:dyDescent="0.2">
      <c r="A589" s="158" t="s">
        <v>577</v>
      </c>
      <c r="B589" s="65">
        <v>0</v>
      </c>
      <c r="C589" s="66">
        <v>3</v>
      </c>
      <c r="D589" s="65">
        <v>19</v>
      </c>
      <c r="E589" s="66">
        <v>11</v>
      </c>
      <c r="F589" s="67"/>
      <c r="G589" s="65">
        <f>B589-C589</f>
        <v>-3</v>
      </c>
      <c r="H589" s="66">
        <f>D589-E589</f>
        <v>8</v>
      </c>
      <c r="I589" s="20">
        <f>IF(C589=0, "-", IF(G589/C589&lt;10, G589/C589, "&gt;999%"))</f>
        <v>-1</v>
      </c>
      <c r="J589" s="21">
        <f>IF(E589=0, "-", IF(H589/E589&lt;10, H589/E589, "&gt;999%"))</f>
        <v>0.72727272727272729</v>
      </c>
    </row>
    <row r="590" spans="1:10" s="160" customFormat="1" x14ac:dyDescent="0.2">
      <c r="A590" s="165" t="s">
        <v>701</v>
      </c>
      <c r="B590" s="166">
        <v>0</v>
      </c>
      <c r="C590" s="167">
        <v>3</v>
      </c>
      <c r="D590" s="166">
        <v>19</v>
      </c>
      <c r="E590" s="167">
        <v>11</v>
      </c>
      <c r="F590" s="168"/>
      <c r="G590" s="166">
        <f>B590-C590</f>
        <v>-3</v>
      </c>
      <c r="H590" s="167">
        <f>D590-E590</f>
        <v>8</v>
      </c>
      <c r="I590" s="169">
        <f>IF(C590=0, "-", IF(G590/C590&lt;10, G590/C590, "&gt;999%"))</f>
        <v>-1</v>
      </c>
      <c r="J590" s="170">
        <f>IF(E590=0, "-", IF(H590/E590&lt;10, H590/E590, "&gt;999%"))</f>
        <v>0.72727272727272729</v>
      </c>
    </row>
    <row r="591" spans="1:10" x14ac:dyDescent="0.2">
      <c r="A591" s="171"/>
      <c r="B591" s="172"/>
      <c r="C591" s="173"/>
      <c r="D591" s="172"/>
      <c r="E591" s="173"/>
      <c r="F591" s="174"/>
      <c r="G591" s="172"/>
      <c r="H591" s="173"/>
      <c r="I591" s="175"/>
      <c r="J591" s="176"/>
    </row>
    <row r="592" spans="1:10" x14ac:dyDescent="0.2">
      <c r="A592" s="27" t="s">
        <v>16</v>
      </c>
      <c r="B592" s="71">
        <f>SUM(B7:B591)/2</f>
        <v>9191</v>
      </c>
      <c r="C592" s="77">
        <f>SUM(C7:C591)/2</f>
        <v>7882</v>
      </c>
      <c r="D592" s="71">
        <f>SUM(D7:D591)/2</f>
        <v>83975</v>
      </c>
      <c r="E592" s="77">
        <f>SUM(E7:E591)/2</f>
        <v>62775</v>
      </c>
      <c r="F592" s="73"/>
      <c r="G592" s="71">
        <f>B592-C592</f>
        <v>1309</v>
      </c>
      <c r="H592" s="72">
        <f>D592-E592</f>
        <v>21200</v>
      </c>
      <c r="I592" s="37">
        <f>IF(C592=0, 0, G592/C592)</f>
        <v>0.1660746003552398</v>
      </c>
      <c r="J592" s="38">
        <f>IF(E592=0, 0, H592/E592)</f>
        <v>0.33771405814416566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5" max="16383" man="1"/>
    <brk id="167" max="16383" man="1"/>
    <brk id="227" max="16383" man="1"/>
    <brk id="284" max="16383" man="1"/>
    <brk id="346" max="16383" man="1"/>
    <brk id="401" max="16383" man="1"/>
    <brk id="454" max="16383" man="1"/>
    <brk id="508" max="16383" man="1"/>
    <brk id="5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110</v>
      </c>
      <c r="B7" s="65">
        <v>1923</v>
      </c>
      <c r="C7" s="66">
        <v>1944</v>
      </c>
      <c r="D7" s="65">
        <v>16176</v>
      </c>
      <c r="E7" s="66">
        <v>13773</v>
      </c>
      <c r="F7" s="67"/>
      <c r="G7" s="65">
        <f>B7-C7</f>
        <v>-21</v>
      </c>
      <c r="H7" s="66">
        <f>D7-E7</f>
        <v>2403</v>
      </c>
      <c r="I7" s="28">
        <f>IF(C7=0, "-", IF(G7/C7&lt;10, G7/C7*100, "&gt;999"))</f>
        <v>-1.0802469135802468</v>
      </c>
      <c r="J7" s="29">
        <f>IF(E7=0, "-", IF(H7/E7&lt;10, H7/E7*100, "&gt;999"))</f>
        <v>17.447179263776956</v>
      </c>
    </row>
    <row r="8" spans="1:10" x14ac:dyDescent="0.2">
      <c r="A8" s="7" t="s">
        <v>119</v>
      </c>
      <c r="B8" s="65">
        <v>4555</v>
      </c>
      <c r="C8" s="66">
        <v>3649</v>
      </c>
      <c r="D8" s="65">
        <v>42572</v>
      </c>
      <c r="E8" s="66">
        <v>30604</v>
      </c>
      <c r="F8" s="67"/>
      <c r="G8" s="65">
        <f>B8-C8</f>
        <v>906</v>
      </c>
      <c r="H8" s="66">
        <f>D8-E8</f>
        <v>11968</v>
      </c>
      <c r="I8" s="28">
        <f>IF(C8=0, "-", IF(G8/C8&lt;10, G8/C8*100, "&gt;999"))</f>
        <v>24.828720197314333</v>
      </c>
      <c r="J8" s="29">
        <f>IF(E8=0, "-", IF(H8/E8&lt;10, H8/E8*100, "&gt;999"))</f>
        <v>39.105999215788785</v>
      </c>
    </row>
    <row r="9" spans="1:10" x14ac:dyDescent="0.2">
      <c r="A9" s="7" t="s">
        <v>125</v>
      </c>
      <c r="B9" s="65">
        <v>2320</v>
      </c>
      <c r="C9" s="66">
        <v>1937</v>
      </c>
      <c r="D9" s="65">
        <v>21834</v>
      </c>
      <c r="E9" s="66">
        <v>15664</v>
      </c>
      <c r="F9" s="67"/>
      <c r="G9" s="65">
        <f>B9-C9</f>
        <v>383</v>
      </c>
      <c r="H9" s="66">
        <f>D9-E9</f>
        <v>6170</v>
      </c>
      <c r="I9" s="28">
        <f>IF(C9=0, "-", IF(G9/C9&lt;10, G9/C9*100, "&gt;999"))</f>
        <v>19.772844605059369</v>
      </c>
      <c r="J9" s="29">
        <f>IF(E9=0, "-", IF(H9/E9&lt;10, H9/E9*100, "&gt;999"))</f>
        <v>39.389683350357508</v>
      </c>
    </row>
    <row r="10" spans="1:10" x14ac:dyDescent="0.2">
      <c r="A10" s="7" t="s">
        <v>126</v>
      </c>
      <c r="B10" s="65">
        <v>393</v>
      </c>
      <c r="C10" s="66">
        <v>352</v>
      </c>
      <c r="D10" s="65">
        <v>3393</v>
      </c>
      <c r="E10" s="66">
        <v>2734</v>
      </c>
      <c r="F10" s="67"/>
      <c r="G10" s="65">
        <f>B10-C10</f>
        <v>41</v>
      </c>
      <c r="H10" s="66">
        <f>D10-E10</f>
        <v>659</v>
      </c>
      <c r="I10" s="28">
        <f>IF(C10=0, "-", IF(G10/C10&lt;10, G10/C10*100, "&gt;999"))</f>
        <v>11.647727272727272</v>
      </c>
      <c r="J10" s="29">
        <f>IF(E10=0, "-", IF(H10/E10&lt;10, H10/E10*100, "&gt;999"))</f>
        <v>24.103877103145575</v>
      </c>
    </row>
    <row r="11" spans="1:10" s="43" customFormat="1" x14ac:dyDescent="0.2">
      <c r="A11" s="27" t="s">
        <v>0</v>
      </c>
      <c r="B11" s="71">
        <f>SUM(B7:B10)</f>
        <v>9191</v>
      </c>
      <c r="C11" s="72">
        <f>SUM(C7:C10)</f>
        <v>7882</v>
      </c>
      <c r="D11" s="71">
        <f>SUM(D7:D10)</f>
        <v>83975</v>
      </c>
      <c r="E11" s="72">
        <f>SUM(E7:E10)</f>
        <v>62775</v>
      </c>
      <c r="F11" s="73"/>
      <c r="G11" s="71">
        <f>B11-C11</f>
        <v>1309</v>
      </c>
      <c r="H11" s="72">
        <f>D11-E11</f>
        <v>21200</v>
      </c>
      <c r="I11" s="44">
        <f>IF(C11=0, 0, G11/C11*100)</f>
        <v>16.607460035523978</v>
      </c>
      <c r="J11" s="45">
        <f>IF(E11=0, 0, H11/E11*100)</f>
        <v>33.771405814416568</v>
      </c>
    </row>
    <row r="13" spans="1:10" x14ac:dyDescent="0.2">
      <c r="A13" s="3"/>
      <c r="B13" s="196" t="s">
        <v>1</v>
      </c>
      <c r="C13" s="197"/>
      <c r="D13" s="196" t="s">
        <v>2</v>
      </c>
      <c r="E13" s="197"/>
      <c r="F13" s="59"/>
      <c r="G13" s="196" t="s">
        <v>3</v>
      </c>
      <c r="H13" s="200"/>
      <c r="I13" s="200"/>
      <c r="J13" s="197"/>
    </row>
    <row r="14" spans="1:10" x14ac:dyDescent="0.2">
      <c r="A14" s="7" t="s">
        <v>111</v>
      </c>
      <c r="B14" s="65">
        <v>101</v>
      </c>
      <c r="C14" s="66">
        <v>57</v>
      </c>
      <c r="D14" s="65">
        <v>885</v>
      </c>
      <c r="E14" s="66">
        <v>313</v>
      </c>
      <c r="F14" s="67"/>
      <c r="G14" s="65">
        <f t="shared" ref="G14:G34" si="0">B14-C14</f>
        <v>44</v>
      </c>
      <c r="H14" s="66">
        <f t="shared" ref="H14:H34" si="1">D14-E14</f>
        <v>572</v>
      </c>
      <c r="I14" s="28">
        <f t="shared" ref="I14:I33" si="2">IF(C14=0, "-", IF(G14/C14&lt;10, G14/C14*100, "&gt;999"))</f>
        <v>77.192982456140342</v>
      </c>
      <c r="J14" s="29">
        <f t="shared" ref="J14:J33" si="3">IF(E14=0, "-", IF(H14/E14&lt;10, H14/E14*100, "&gt;999"))</f>
        <v>182.74760383386581</v>
      </c>
    </row>
    <row r="15" spans="1:10" x14ac:dyDescent="0.2">
      <c r="A15" s="7" t="s">
        <v>112</v>
      </c>
      <c r="B15" s="65">
        <v>392</v>
      </c>
      <c r="C15" s="66">
        <v>289</v>
      </c>
      <c r="D15" s="65">
        <v>3586</v>
      </c>
      <c r="E15" s="66">
        <v>2488</v>
      </c>
      <c r="F15" s="67"/>
      <c r="G15" s="65">
        <f t="shared" si="0"/>
        <v>103</v>
      </c>
      <c r="H15" s="66">
        <f t="shared" si="1"/>
        <v>1098</v>
      </c>
      <c r="I15" s="28">
        <f t="shared" si="2"/>
        <v>35.640138408304502</v>
      </c>
      <c r="J15" s="29">
        <f t="shared" si="3"/>
        <v>44.131832797427649</v>
      </c>
    </row>
    <row r="16" spans="1:10" x14ac:dyDescent="0.2">
      <c r="A16" s="7" t="s">
        <v>113</v>
      </c>
      <c r="B16" s="65">
        <v>1027</v>
      </c>
      <c r="C16" s="66">
        <v>1117</v>
      </c>
      <c r="D16" s="65">
        <v>8294</v>
      </c>
      <c r="E16" s="66">
        <v>7771</v>
      </c>
      <c r="F16" s="67"/>
      <c r="G16" s="65">
        <f t="shared" si="0"/>
        <v>-90</v>
      </c>
      <c r="H16" s="66">
        <f t="shared" si="1"/>
        <v>523</v>
      </c>
      <c r="I16" s="28">
        <f t="shared" si="2"/>
        <v>-8.0572963294538944</v>
      </c>
      <c r="J16" s="29">
        <f t="shared" si="3"/>
        <v>6.7301505597735165</v>
      </c>
    </row>
    <row r="17" spans="1:10" x14ac:dyDescent="0.2">
      <c r="A17" s="7" t="s">
        <v>114</v>
      </c>
      <c r="B17" s="65">
        <v>241</v>
      </c>
      <c r="C17" s="66">
        <v>292</v>
      </c>
      <c r="D17" s="65">
        <v>1957</v>
      </c>
      <c r="E17" s="66">
        <v>1810</v>
      </c>
      <c r="F17" s="67"/>
      <c r="G17" s="65">
        <f t="shared" si="0"/>
        <v>-51</v>
      </c>
      <c r="H17" s="66">
        <f t="shared" si="1"/>
        <v>147</v>
      </c>
      <c r="I17" s="28">
        <f t="shared" si="2"/>
        <v>-17.465753424657535</v>
      </c>
      <c r="J17" s="29">
        <f t="shared" si="3"/>
        <v>8.1215469613259668</v>
      </c>
    </row>
    <row r="18" spans="1:10" x14ac:dyDescent="0.2">
      <c r="A18" s="7" t="s">
        <v>115</v>
      </c>
      <c r="B18" s="65">
        <v>26</v>
      </c>
      <c r="C18" s="66">
        <v>62</v>
      </c>
      <c r="D18" s="65">
        <v>262</v>
      </c>
      <c r="E18" s="66">
        <v>339</v>
      </c>
      <c r="F18" s="67"/>
      <c r="G18" s="65">
        <f t="shared" si="0"/>
        <v>-36</v>
      </c>
      <c r="H18" s="66">
        <f t="shared" si="1"/>
        <v>-77</v>
      </c>
      <c r="I18" s="28">
        <f t="shared" si="2"/>
        <v>-58.064516129032263</v>
      </c>
      <c r="J18" s="29">
        <f t="shared" si="3"/>
        <v>-22.713864306784661</v>
      </c>
    </row>
    <row r="19" spans="1:10" x14ac:dyDescent="0.2">
      <c r="A19" s="7" t="s">
        <v>116</v>
      </c>
      <c r="B19" s="65">
        <v>4</v>
      </c>
      <c r="C19" s="66">
        <v>2</v>
      </c>
      <c r="D19" s="65">
        <v>30</v>
      </c>
      <c r="E19" s="66">
        <v>37</v>
      </c>
      <c r="F19" s="67"/>
      <c r="G19" s="65">
        <f t="shared" si="0"/>
        <v>2</v>
      </c>
      <c r="H19" s="66">
        <f t="shared" si="1"/>
        <v>-7</v>
      </c>
      <c r="I19" s="28">
        <f t="shared" si="2"/>
        <v>100</v>
      </c>
      <c r="J19" s="29">
        <f t="shared" si="3"/>
        <v>-18.918918918918919</v>
      </c>
    </row>
    <row r="20" spans="1:10" x14ac:dyDescent="0.2">
      <c r="A20" s="7" t="s">
        <v>117</v>
      </c>
      <c r="B20" s="65">
        <v>91</v>
      </c>
      <c r="C20" s="66">
        <v>57</v>
      </c>
      <c r="D20" s="65">
        <v>642</v>
      </c>
      <c r="E20" s="66">
        <v>503</v>
      </c>
      <c r="F20" s="67"/>
      <c r="G20" s="65">
        <f t="shared" si="0"/>
        <v>34</v>
      </c>
      <c r="H20" s="66">
        <f t="shared" si="1"/>
        <v>139</v>
      </c>
      <c r="I20" s="28">
        <f t="shared" si="2"/>
        <v>59.649122807017541</v>
      </c>
      <c r="J20" s="29">
        <f t="shared" si="3"/>
        <v>27.634194831013914</v>
      </c>
    </row>
    <row r="21" spans="1:10" x14ac:dyDescent="0.2">
      <c r="A21" s="7" t="s">
        <v>118</v>
      </c>
      <c r="B21" s="65">
        <v>41</v>
      </c>
      <c r="C21" s="66">
        <v>68</v>
      </c>
      <c r="D21" s="65">
        <v>520</v>
      </c>
      <c r="E21" s="66">
        <v>512</v>
      </c>
      <c r="F21" s="67"/>
      <c r="G21" s="65">
        <f t="shared" si="0"/>
        <v>-27</v>
      </c>
      <c r="H21" s="66">
        <f t="shared" si="1"/>
        <v>8</v>
      </c>
      <c r="I21" s="28">
        <f t="shared" si="2"/>
        <v>-39.705882352941174</v>
      </c>
      <c r="J21" s="29">
        <f t="shared" si="3"/>
        <v>1.5625</v>
      </c>
    </row>
    <row r="22" spans="1:10" x14ac:dyDescent="0.2">
      <c r="A22" s="142" t="s">
        <v>120</v>
      </c>
      <c r="B22" s="143">
        <v>396</v>
      </c>
      <c r="C22" s="144">
        <v>278</v>
      </c>
      <c r="D22" s="143">
        <v>3816</v>
      </c>
      <c r="E22" s="144">
        <v>1742</v>
      </c>
      <c r="F22" s="145"/>
      <c r="G22" s="143">
        <f t="shared" si="0"/>
        <v>118</v>
      </c>
      <c r="H22" s="144">
        <f t="shared" si="1"/>
        <v>2074</v>
      </c>
      <c r="I22" s="146">
        <f t="shared" si="2"/>
        <v>42.446043165467628</v>
      </c>
      <c r="J22" s="147">
        <f t="shared" si="3"/>
        <v>119.0585533869116</v>
      </c>
    </row>
    <row r="23" spans="1:10" x14ac:dyDescent="0.2">
      <c r="A23" s="7" t="s">
        <v>121</v>
      </c>
      <c r="B23" s="65">
        <v>1234</v>
      </c>
      <c r="C23" s="66">
        <v>965</v>
      </c>
      <c r="D23" s="65">
        <v>10675</v>
      </c>
      <c r="E23" s="66">
        <v>7320</v>
      </c>
      <c r="F23" s="67"/>
      <c r="G23" s="65">
        <f t="shared" si="0"/>
        <v>269</v>
      </c>
      <c r="H23" s="66">
        <f t="shared" si="1"/>
        <v>3355</v>
      </c>
      <c r="I23" s="28">
        <f t="shared" si="2"/>
        <v>27.875647668393782</v>
      </c>
      <c r="J23" s="29">
        <f t="shared" si="3"/>
        <v>45.833333333333329</v>
      </c>
    </row>
    <row r="24" spans="1:10" x14ac:dyDescent="0.2">
      <c r="A24" s="7" t="s">
        <v>122</v>
      </c>
      <c r="B24" s="65">
        <v>1418</v>
      </c>
      <c r="C24" s="66">
        <v>1405</v>
      </c>
      <c r="D24" s="65">
        <v>13982</v>
      </c>
      <c r="E24" s="66">
        <v>11934</v>
      </c>
      <c r="F24" s="67"/>
      <c r="G24" s="65">
        <f t="shared" si="0"/>
        <v>13</v>
      </c>
      <c r="H24" s="66">
        <f t="shared" si="1"/>
        <v>2048</v>
      </c>
      <c r="I24" s="28">
        <f t="shared" si="2"/>
        <v>0.92526690391459065</v>
      </c>
      <c r="J24" s="29">
        <f t="shared" si="3"/>
        <v>17.161052455170104</v>
      </c>
    </row>
    <row r="25" spans="1:10" x14ac:dyDescent="0.2">
      <c r="A25" s="7" t="s">
        <v>123</v>
      </c>
      <c r="B25" s="65">
        <v>1336</v>
      </c>
      <c r="C25" s="66">
        <v>775</v>
      </c>
      <c r="D25" s="65">
        <v>11279</v>
      </c>
      <c r="E25" s="66">
        <v>7666</v>
      </c>
      <c r="F25" s="67"/>
      <c r="G25" s="65">
        <f t="shared" si="0"/>
        <v>561</v>
      </c>
      <c r="H25" s="66">
        <f t="shared" si="1"/>
        <v>3613</v>
      </c>
      <c r="I25" s="28">
        <f t="shared" si="2"/>
        <v>72.387096774193552</v>
      </c>
      <c r="J25" s="29">
        <f t="shared" si="3"/>
        <v>47.130185233498565</v>
      </c>
    </row>
    <row r="26" spans="1:10" x14ac:dyDescent="0.2">
      <c r="A26" s="7" t="s">
        <v>124</v>
      </c>
      <c r="B26" s="65">
        <v>171</v>
      </c>
      <c r="C26" s="66">
        <v>226</v>
      </c>
      <c r="D26" s="65">
        <v>2820</v>
      </c>
      <c r="E26" s="66">
        <v>1942</v>
      </c>
      <c r="F26" s="67"/>
      <c r="G26" s="65">
        <f t="shared" si="0"/>
        <v>-55</v>
      </c>
      <c r="H26" s="66">
        <f t="shared" si="1"/>
        <v>878</v>
      </c>
      <c r="I26" s="28">
        <f t="shared" si="2"/>
        <v>-24.336283185840706</v>
      </c>
      <c r="J26" s="29">
        <f t="shared" si="3"/>
        <v>45.21112255406797</v>
      </c>
    </row>
    <row r="27" spans="1:10" x14ac:dyDescent="0.2">
      <c r="A27" s="142" t="s">
        <v>127</v>
      </c>
      <c r="B27" s="143">
        <v>59</v>
      </c>
      <c r="C27" s="144">
        <v>32</v>
      </c>
      <c r="D27" s="143">
        <v>469</v>
      </c>
      <c r="E27" s="144">
        <v>399</v>
      </c>
      <c r="F27" s="145"/>
      <c r="G27" s="143">
        <f t="shared" si="0"/>
        <v>27</v>
      </c>
      <c r="H27" s="144">
        <f t="shared" si="1"/>
        <v>70</v>
      </c>
      <c r="I27" s="146">
        <f t="shared" si="2"/>
        <v>84.375</v>
      </c>
      <c r="J27" s="147">
        <f t="shared" si="3"/>
        <v>17.543859649122805</v>
      </c>
    </row>
    <row r="28" spans="1:10" x14ac:dyDescent="0.2">
      <c r="A28" s="7" t="s">
        <v>128</v>
      </c>
      <c r="B28" s="65">
        <v>14</v>
      </c>
      <c r="C28" s="66">
        <v>3</v>
      </c>
      <c r="D28" s="65">
        <v>69</v>
      </c>
      <c r="E28" s="66">
        <v>73</v>
      </c>
      <c r="F28" s="67"/>
      <c r="G28" s="65">
        <f t="shared" si="0"/>
        <v>11</v>
      </c>
      <c r="H28" s="66">
        <f t="shared" si="1"/>
        <v>-4</v>
      </c>
      <c r="I28" s="28">
        <f t="shared" si="2"/>
        <v>366.66666666666663</v>
      </c>
      <c r="J28" s="29">
        <f t="shared" si="3"/>
        <v>-5.4794520547945202</v>
      </c>
    </row>
    <row r="29" spans="1:10" x14ac:dyDescent="0.2">
      <c r="A29" s="7" t="s">
        <v>129</v>
      </c>
      <c r="B29" s="65">
        <v>10</v>
      </c>
      <c r="C29" s="66">
        <v>23</v>
      </c>
      <c r="D29" s="65">
        <v>92</v>
      </c>
      <c r="E29" s="66">
        <v>143</v>
      </c>
      <c r="F29" s="67"/>
      <c r="G29" s="65">
        <f t="shared" si="0"/>
        <v>-13</v>
      </c>
      <c r="H29" s="66">
        <f t="shared" si="1"/>
        <v>-51</v>
      </c>
      <c r="I29" s="28">
        <f t="shared" si="2"/>
        <v>-56.521739130434781</v>
      </c>
      <c r="J29" s="29">
        <f t="shared" si="3"/>
        <v>-35.664335664335667</v>
      </c>
    </row>
    <row r="30" spans="1:10" x14ac:dyDescent="0.2">
      <c r="A30" s="7" t="s">
        <v>130</v>
      </c>
      <c r="B30" s="65">
        <v>136</v>
      </c>
      <c r="C30" s="66">
        <v>72</v>
      </c>
      <c r="D30" s="65">
        <v>1338</v>
      </c>
      <c r="E30" s="66">
        <v>759</v>
      </c>
      <c r="F30" s="67"/>
      <c r="G30" s="65">
        <f t="shared" si="0"/>
        <v>64</v>
      </c>
      <c r="H30" s="66">
        <f t="shared" si="1"/>
        <v>579</v>
      </c>
      <c r="I30" s="28">
        <f t="shared" si="2"/>
        <v>88.888888888888886</v>
      </c>
      <c r="J30" s="29">
        <f t="shared" si="3"/>
        <v>76.284584980237156</v>
      </c>
    </row>
    <row r="31" spans="1:10" x14ac:dyDescent="0.2">
      <c r="A31" s="7" t="s">
        <v>131</v>
      </c>
      <c r="B31" s="65">
        <v>242</v>
      </c>
      <c r="C31" s="66">
        <v>190</v>
      </c>
      <c r="D31" s="65">
        <v>2188</v>
      </c>
      <c r="E31" s="66">
        <v>1433</v>
      </c>
      <c r="F31" s="67"/>
      <c r="G31" s="65">
        <f t="shared" si="0"/>
        <v>52</v>
      </c>
      <c r="H31" s="66">
        <f t="shared" si="1"/>
        <v>755</v>
      </c>
      <c r="I31" s="28">
        <f t="shared" si="2"/>
        <v>27.368421052631582</v>
      </c>
      <c r="J31" s="29">
        <f t="shared" si="3"/>
        <v>52.686671318911372</v>
      </c>
    </row>
    <row r="32" spans="1:10" x14ac:dyDescent="0.2">
      <c r="A32" s="7" t="s">
        <v>132</v>
      </c>
      <c r="B32" s="65">
        <v>1859</v>
      </c>
      <c r="C32" s="66">
        <v>1617</v>
      </c>
      <c r="D32" s="65">
        <v>17678</v>
      </c>
      <c r="E32" s="66">
        <v>12857</v>
      </c>
      <c r="F32" s="67"/>
      <c r="G32" s="65">
        <f t="shared" si="0"/>
        <v>242</v>
      </c>
      <c r="H32" s="66">
        <f t="shared" si="1"/>
        <v>4821</v>
      </c>
      <c r="I32" s="28">
        <f t="shared" si="2"/>
        <v>14.965986394557824</v>
      </c>
      <c r="J32" s="29">
        <f t="shared" si="3"/>
        <v>37.497083300925567</v>
      </c>
    </row>
    <row r="33" spans="1:10" x14ac:dyDescent="0.2">
      <c r="A33" s="142" t="s">
        <v>126</v>
      </c>
      <c r="B33" s="143">
        <v>393</v>
      </c>
      <c r="C33" s="144">
        <v>352</v>
      </c>
      <c r="D33" s="143">
        <v>3393</v>
      </c>
      <c r="E33" s="144">
        <v>2734</v>
      </c>
      <c r="F33" s="145"/>
      <c r="G33" s="143">
        <f t="shared" si="0"/>
        <v>41</v>
      </c>
      <c r="H33" s="144">
        <f t="shared" si="1"/>
        <v>659</v>
      </c>
      <c r="I33" s="146">
        <f t="shared" si="2"/>
        <v>11.647727272727272</v>
      </c>
      <c r="J33" s="147">
        <f t="shared" si="3"/>
        <v>24.103877103145575</v>
      </c>
    </row>
    <row r="34" spans="1:10" s="43" customFormat="1" x14ac:dyDescent="0.2">
      <c r="A34" s="27" t="s">
        <v>0</v>
      </c>
      <c r="B34" s="71">
        <f>SUM(B14:B33)</f>
        <v>9191</v>
      </c>
      <c r="C34" s="72">
        <f>SUM(C14:C33)</f>
        <v>7882</v>
      </c>
      <c r="D34" s="71">
        <f>SUM(D14:D33)</f>
        <v>83975</v>
      </c>
      <c r="E34" s="72">
        <f>SUM(E14:E33)</f>
        <v>62775</v>
      </c>
      <c r="F34" s="73"/>
      <c r="G34" s="71">
        <f t="shared" si="0"/>
        <v>1309</v>
      </c>
      <c r="H34" s="72">
        <f t="shared" si="1"/>
        <v>21200</v>
      </c>
      <c r="I34" s="44">
        <f>IF(C34=0, 0, G34/C34*100)</f>
        <v>16.607460035523978</v>
      </c>
      <c r="J34" s="45">
        <f>IF(E34=0, 0, H34/E34*100)</f>
        <v>33.771405814416568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110</v>
      </c>
      <c r="B39" s="30">
        <f>$B$7/$B$11*100</f>
        <v>20.922641714720921</v>
      </c>
      <c r="C39" s="31">
        <f>$C$7/$C$11*100</f>
        <v>24.663790916011163</v>
      </c>
      <c r="D39" s="30">
        <f>$D$7/$D$11*100</f>
        <v>19.262875855909499</v>
      </c>
      <c r="E39" s="31">
        <f>$E$7/$E$11*100</f>
        <v>21.94026284348865</v>
      </c>
      <c r="F39" s="32"/>
      <c r="G39" s="30">
        <f>B39-C39</f>
        <v>-3.7411492012902414</v>
      </c>
      <c r="H39" s="31">
        <f>D39-E39</f>
        <v>-2.6773869875791512</v>
      </c>
    </row>
    <row r="40" spans="1:10" x14ac:dyDescent="0.2">
      <c r="A40" s="7" t="s">
        <v>119</v>
      </c>
      <c r="B40" s="30">
        <f>$B$8/$B$11*100</f>
        <v>49.55935153954956</v>
      </c>
      <c r="C40" s="31">
        <f>$C$8/$C$11*100</f>
        <v>46.295356508500376</v>
      </c>
      <c r="D40" s="30">
        <f>$D$8/$D$11*100</f>
        <v>50.696040488240548</v>
      </c>
      <c r="E40" s="31">
        <f>$E$8/$E$11*100</f>
        <v>48.751891676622861</v>
      </c>
      <c r="F40" s="32"/>
      <c r="G40" s="30">
        <f>B40-C40</f>
        <v>3.2639950310491841</v>
      </c>
      <c r="H40" s="31">
        <f>D40-E40</f>
        <v>1.944148811617687</v>
      </c>
    </row>
    <row r="41" spans="1:10" x14ac:dyDescent="0.2">
      <c r="A41" s="7" t="s">
        <v>125</v>
      </c>
      <c r="B41" s="30">
        <f>$B$9/$B$11*100</f>
        <v>25.242084648025241</v>
      </c>
      <c r="C41" s="31">
        <f>$C$9/$C$11*100</f>
        <v>24.574980969297133</v>
      </c>
      <c r="D41" s="30">
        <f>$D$9/$D$11*100</f>
        <v>26.000595415302175</v>
      </c>
      <c r="E41" s="31">
        <f>$E$9/$E$11*100</f>
        <v>24.952608522500995</v>
      </c>
      <c r="F41" s="32"/>
      <c r="G41" s="30">
        <f>B41-C41</f>
        <v>0.6671036787281075</v>
      </c>
      <c r="H41" s="31">
        <f>D41-E41</f>
        <v>1.0479868928011804</v>
      </c>
    </row>
    <row r="42" spans="1:10" x14ac:dyDescent="0.2">
      <c r="A42" s="7" t="s">
        <v>126</v>
      </c>
      <c r="B42" s="30">
        <f>$B$10/$B$11*100</f>
        <v>4.2759220977042762</v>
      </c>
      <c r="C42" s="31">
        <f>$C$10/$C$11*100</f>
        <v>4.465871606191322</v>
      </c>
      <c r="D42" s="30">
        <f>$D$10/$D$11*100</f>
        <v>4.0404882405477824</v>
      </c>
      <c r="E42" s="31">
        <f>$E$10/$E$11*100</f>
        <v>4.3552369573874952</v>
      </c>
      <c r="F42" s="32"/>
      <c r="G42" s="30">
        <f>B42-C42</f>
        <v>-0.18994950848704573</v>
      </c>
      <c r="H42" s="31">
        <f>D42-E42</f>
        <v>-0.31474871683971273</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1.098901098901099</v>
      </c>
      <c r="C46" s="31">
        <f>$C$14/$C$34*100</f>
        <v>0.72316670895711754</v>
      </c>
      <c r="D46" s="30">
        <f>$D$14/$D$34*100</f>
        <v>1.0538850848466805</v>
      </c>
      <c r="E46" s="31">
        <f>$E$14/$E$34*100</f>
        <v>0.49860613301473511</v>
      </c>
      <c r="F46" s="32"/>
      <c r="G46" s="30">
        <f t="shared" ref="G46:G66" si="4">B46-C46</f>
        <v>0.37573438994398145</v>
      </c>
      <c r="H46" s="31">
        <f t="shared" ref="H46:H66" si="5">D46-E46</f>
        <v>0.55527895183194542</v>
      </c>
    </row>
    <row r="47" spans="1:10" x14ac:dyDescent="0.2">
      <c r="A47" s="7" t="s">
        <v>112</v>
      </c>
      <c r="B47" s="30">
        <f>$B$15/$B$34*100</f>
        <v>4.2650418888042649</v>
      </c>
      <c r="C47" s="31">
        <f>$C$15/$C$34*100</f>
        <v>3.6665820857650342</v>
      </c>
      <c r="D47" s="30">
        <f>$D$15/$D$34*100</f>
        <v>4.2703185471866627</v>
      </c>
      <c r="E47" s="31">
        <f>$E$15/$E$34*100</f>
        <v>3.9633612106730389</v>
      </c>
      <c r="F47" s="32"/>
      <c r="G47" s="30">
        <f t="shared" si="4"/>
        <v>0.59845980303923074</v>
      </c>
      <c r="H47" s="31">
        <f t="shared" si="5"/>
        <v>0.30695733651362378</v>
      </c>
    </row>
    <row r="48" spans="1:10" x14ac:dyDescent="0.2">
      <c r="A48" s="7" t="s">
        <v>113</v>
      </c>
      <c r="B48" s="30">
        <f>$B$16/$B$34*100</f>
        <v>11.173974540311175</v>
      </c>
      <c r="C48" s="31">
        <f>$C$16/$C$34*100</f>
        <v>14.171530068510529</v>
      </c>
      <c r="D48" s="30">
        <f>$D$16/$D$34*100</f>
        <v>9.8767490324501335</v>
      </c>
      <c r="E48" s="31">
        <f>$E$16/$E$34*100</f>
        <v>12.379131819992036</v>
      </c>
      <c r="F48" s="32"/>
      <c r="G48" s="30">
        <f t="shared" si="4"/>
        <v>-2.9975555281993547</v>
      </c>
      <c r="H48" s="31">
        <f t="shared" si="5"/>
        <v>-2.5023827875419027</v>
      </c>
    </row>
    <row r="49" spans="1:8" x14ac:dyDescent="0.2">
      <c r="A49" s="7" t="s">
        <v>114</v>
      </c>
      <c r="B49" s="30">
        <f>$B$17/$B$34*100</f>
        <v>2.6221303449026219</v>
      </c>
      <c r="C49" s="31">
        <f>$C$17/$C$34*100</f>
        <v>3.7046434914996191</v>
      </c>
      <c r="D49" s="30">
        <f>$D$17/$D$34*100</f>
        <v>2.3304554927061627</v>
      </c>
      <c r="E49" s="31">
        <f>$E$17/$E$34*100</f>
        <v>2.8833134209478297</v>
      </c>
      <c r="F49" s="32"/>
      <c r="G49" s="30">
        <f t="shared" si="4"/>
        <v>-1.0825131465969973</v>
      </c>
      <c r="H49" s="31">
        <f t="shared" si="5"/>
        <v>-0.55285792824166702</v>
      </c>
    </row>
    <row r="50" spans="1:8" x14ac:dyDescent="0.2">
      <c r="A50" s="7" t="s">
        <v>115</v>
      </c>
      <c r="B50" s="30">
        <f>$B$18/$B$34*100</f>
        <v>0.28288543140028288</v>
      </c>
      <c r="C50" s="31">
        <f>$C$18/$C$34*100</f>
        <v>0.786602385181426</v>
      </c>
      <c r="D50" s="30">
        <f>$D$18/$D$34*100</f>
        <v>0.3119976183387913</v>
      </c>
      <c r="E50" s="31">
        <f>$E$18/$E$34*100</f>
        <v>0.5400238948626046</v>
      </c>
      <c r="F50" s="32"/>
      <c r="G50" s="30">
        <f t="shared" si="4"/>
        <v>-0.50371695378114312</v>
      </c>
      <c r="H50" s="31">
        <f t="shared" si="5"/>
        <v>-0.2280262765238133</v>
      </c>
    </row>
    <row r="51" spans="1:8" x14ac:dyDescent="0.2">
      <c r="A51" s="7" t="s">
        <v>116</v>
      </c>
      <c r="B51" s="30">
        <f>$B$19/$B$34*100</f>
        <v>4.3520835600043523E-2</v>
      </c>
      <c r="C51" s="31">
        <f>$C$19/$C$34*100</f>
        <v>2.5374270489723422E-2</v>
      </c>
      <c r="D51" s="30">
        <f>$D$19/$D$34*100</f>
        <v>3.5724918130395952E-2</v>
      </c>
      <c r="E51" s="31">
        <f>$E$19/$E$34*100</f>
        <v>5.8940661091198721E-2</v>
      </c>
      <c r="F51" s="32"/>
      <c r="G51" s="30">
        <f t="shared" si="4"/>
        <v>1.81465651103201E-2</v>
      </c>
      <c r="H51" s="31">
        <f t="shared" si="5"/>
        <v>-2.3215742960802768E-2</v>
      </c>
    </row>
    <row r="52" spans="1:8" x14ac:dyDescent="0.2">
      <c r="A52" s="7" t="s">
        <v>117</v>
      </c>
      <c r="B52" s="30">
        <f>$B$20/$B$34*100</f>
        <v>0.99009900990099009</v>
      </c>
      <c r="C52" s="31">
        <f>$C$20/$C$34*100</f>
        <v>0.72316670895711754</v>
      </c>
      <c r="D52" s="30">
        <f>$D$20/$D$34*100</f>
        <v>0.76451324799047338</v>
      </c>
      <c r="E52" s="31">
        <f>$E$20/$E$34*100</f>
        <v>0.80127439267224221</v>
      </c>
      <c r="F52" s="32"/>
      <c r="G52" s="30">
        <f t="shared" si="4"/>
        <v>0.26693230094387255</v>
      </c>
      <c r="H52" s="31">
        <f t="shared" si="5"/>
        <v>-3.6761144681768831E-2</v>
      </c>
    </row>
    <row r="53" spans="1:8" x14ac:dyDescent="0.2">
      <c r="A53" s="7" t="s">
        <v>118</v>
      </c>
      <c r="B53" s="30">
        <f>$B$21/$B$34*100</f>
        <v>0.44608856490044607</v>
      </c>
      <c r="C53" s="31">
        <f>$C$21/$C$34*100</f>
        <v>0.86272519665059633</v>
      </c>
      <c r="D53" s="30">
        <f>$D$21/$D$34*100</f>
        <v>0.61923191426019653</v>
      </c>
      <c r="E53" s="31">
        <f>$E$21/$E$34*100</f>
        <v>0.81561131023496614</v>
      </c>
      <c r="F53" s="32"/>
      <c r="G53" s="30">
        <f t="shared" si="4"/>
        <v>-0.41663663175015025</v>
      </c>
      <c r="H53" s="31">
        <f t="shared" si="5"/>
        <v>-0.19637939597476961</v>
      </c>
    </row>
    <row r="54" spans="1:8" x14ac:dyDescent="0.2">
      <c r="A54" s="142" t="s">
        <v>120</v>
      </c>
      <c r="B54" s="148">
        <f>$B$22/$B$34*100</f>
        <v>4.3085627244043083</v>
      </c>
      <c r="C54" s="149">
        <f>$C$22/$C$34*100</f>
        <v>3.5270235980715556</v>
      </c>
      <c r="D54" s="148">
        <f>$D$22/$D$34*100</f>
        <v>4.5442095861863656</v>
      </c>
      <c r="E54" s="149">
        <f>$E$22/$E$34*100</f>
        <v>2.7749900438072483</v>
      </c>
      <c r="F54" s="150"/>
      <c r="G54" s="148">
        <f t="shared" si="4"/>
        <v>0.78153912633275269</v>
      </c>
      <c r="H54" s="149">
        <f t="shared" si="5"/>
        <v>1.7692195423791173</v>
      </c>
    </row>
    <row r="55" spans="1:8" x14ac:dyDescent="0.2">
      <c r="A55" s="7" t="s">
        <v>121</v>
      </c>
      <c r="B55" s="30">
        <f>$B$23/$B$34*100</f>
        <v>13.426177782613427</v>
      </c>
      <c r="C55" s="31">
        <f>$C$23/$C$34*100</f>
        <v>12.24308551129155</v>
      </c>
      <c r="D55" s="30">
        <f>$D$23/$D$34*100</f>
        <v>12.712116701399227</v>
      </c>
      <c r="E55" s="31">
        <f>$E$23/$E$34*100</f>
        <v>11.660692951015532</v>
      </c>
      <c r="F55" s="32"/>
      <c r="G55" s="30">
        <f t="shared" si="4"/>
        <v>1.1830922713218772</v>
      </c>
      <c r="H55" s="31">
        <f t="shared" si="5"/>
        <v>1.0514237503836945</v>
      </c>
    </row>
    <row r="56" spans="1:8" x14ac:dyDescent="0.2">
      <c r="A56" s="7" t="s">
        <v>122</v>
      </c>
      <c r="B56" s="30">
        <f>$B$24/$B$34*100</f>
        <v>15.428136220215427</v>
      </c>
      <c r="C56" s="31">
        <f>$C$24/$C$34*100</f>
        <v>17.825425019030703</v>
      </c>
      <c r="D56" s="30">
        <f>$D$24/$D$34*100</f>
        <v>16.650193509973207</v>
      </c>
      <c r="E56" s="31">
        <f>$E$24/$E$34*100</f>
        <v>19.01075268817204</v>
      </c>
      <c r="F56" s="32"/>
      <c r="G56" s="30">
        <f t="shared" si="4"/>
        <v>-2.3972887988152767</v>
      </c>
      <c r="H56" s="31">
        <f t="shared" si="5"/>
        <v>-2.3605591781988338</v>
      </c>
    </row>
    <row r="57" spans="1:8" x14ac:dyDescent="0.2">
      <c r="A57" s="7" t="s">
        <v>123</v>
      </c>
      <c r="B57" s="30">
        <f>$B$25/$B$34*100</f>
        <v>14.535959090414535</v>
      </c>
      <c r="C57" s="31">
        <f>$C$25/$C$34*100</f>
        <v>9.8325298147678257</v>
      </c>
      <c r="D57" s="30">
        <f>$D$25/$D$34*100</f>
        <v>13.43137838642453</v>
      </c>
      <c r="E57" s="31">
        <f>$E$25/$E$34*100</f>
        <v>12.211867781760255</v>
      </c>
      <c r="F57" s="32"/>
      <c r="G57" s="30">
        <f t="shared" si="4"/>
        <v>4.7034292756467089</v>
      </c>
      <c r="H57" s="31">
        <f t="shared" si="5"/>
        <v>1.2195106046642756</v>
      </c>
    </row>
    <row r="58" spans="1:8" x14ac:dyDescent="0.2">
      <c r="A58" s="7" t="s">
        <v>124</v>
      </c>
      <c r="B58" s="30">
        <f>$B$26/$B$34*100</f>
        <v>1.8605157219018607</v>
      </c>
      <c r="C58" s="31">
        <f>$C$26/$C$34*100</f>
        <v>2.8672925653387464</v>
      </c>
      <c r="D58" s="30">
        <f>$D$26/$D$34*100</f>
        <v>3.3581423042572194</v>
      </c>
      <c r="E58" s="31">
        <f>$E$26/$E$34*100</f>
        <v>3.093588211867782</v>
      </c>
      <c r="F58" s="32"/>
      <c r="G58" s="30">
        <f t="shared" si="4"/>
        <v>-1.0067768434368858</v>
      </c>
      <c r="H58" s="31">
        <f t="shared" si="5"/>
        <v>0.26455409238943739</v>
      </c>
    </row>
    <row r="59" spans="1:8" x14ac:dyDescent="0.2">
      <c r="A59" s="142" t="s">
        <v>127</v>
      </c>
      <c r="B59" s="148">
        <f>$B$27/$B$34*100</f>
        <v>0.64193232510064191</v>
      </c>
      <c r="C59" s="149">
        <f>$C$27/$C$34*100</f>
        <v>0.40598832783557476</v>
      </c>
      <c r="D59" s="148">
        <f>$D$27/$D$34*100</f>
        <v>0.55849955343852342</v>
      </c>
      <c r="E59" s="149">
        <f>$E$27/$E$34*100</f>
        <v>0.63560334528076456</v>
      </c>
      <c r="F59" s="150"/>
      <c r="G59" s="148">
        <f t="shared" si="4"/>
        <v>0.23594399726506715</v>
      </c>
      <c r="H59" s="149">
        <f t="shared" si="5"/>
        <v>-7.7103791842241143E-2</v>
      </c>
    </row>
    <row r="60" spans="1:8" x14ac:dyDescent="0.2">
      <c r="A60" s="7" t="s">
        <v>128</v>
      </c>
      <c r="B60" s="30">
        <f>$B$28/$B$34*100</f>
        <v>0.15232292460015232</v>
      </c>
      <c r="C60" s="31">
        <f>$C$28/$C$34*100</f>
        <v>3.8061405734585128E-2</v>
      </c>
      <c r="D60" s="30">
        <f>$D$28/$D$34*100</f>
        <v>8.2167311699910692E-2</v>
      </c>
      <c r="E60" s="31">
        <f>$E$28/$E$34*100</f>
        <v>0.11628833134209478</v>
      </c>
      <c r="F60" s="32"/>
      <c r="G60" s="30">
        <f t="shared" si="4"/>
        <v>0.11426151886556718</v>
      </c>
      <c r="H60" s="31">
        <f t="shared" si="5"/>
        <v>-3.4121019642184086E-2</v>
      </c>
    </row>
    <row r="61" spans="1:8" x14ac:dyDescent="0.2">
      <c r="A61" s="7" t="s">
        <v>129</v>
      </c>
      <c r="B61" s="30">
        <f>$B$29/$B$34*100</f>
        <v>0.10880208900010881</v>
      </c>
      <c r="C61" s="31">
        <f>$C$29/$C$34*100</f>
        <v>0.29180411063181932</v>
      </c>
      <c r="D61" s="30">
        <f>$D$29/$D$34*100</f>
        <v>0.10955641559988091</v>
      </c>
      <c r="E61" s="31">
        <f>$E$29/$E$34*100</f>
        <v>0.22779769016328155</v>
      </c>
      <c r="F61" s="32"/>
      <c r="G61" s="30">
        <f t="shared" si="4"/>
        <v>-0.18300202163171053</v>
      </c>
      <c r="H61" s="31">
        <f t="shared" si="5"/>
        <v>-0.11824127456340064</v>
      </c>
    </row>
    <row r="62" spans="1:8" x14ac:dyDescent="0.2">
      <c r="A62" s="7" t="s">
        <v>130</v>
      </c>
      <c r="B62" s="30">
        <f>$B$30/$B$34*100</f>
        <v>1.4797084104014797</v>
      </c>
      <c r="C62" s="31">
        <f>$C$30/$C$34*100</f>
        <v>0.91347373763004325</v>
      </c>
      <c r="D62" s="30">
        <f>$D$30/$D$34*100</f>
        <v>1.5933313486156595</v>
      </c>
      <c r="E62" s="31">
        <f>$E$30/$E$34*100</f>
        <v>1.2090800477897252</v>
      </c>
      <c r="F62" s="32"/>
      <c r="G62" s="30">
        <f t="shared" si="4"/>
        <v>0.56623467277143646</v>
      </c>
      <c r="H62" s="31">
        <f t="shared" si="5"/>
        <v>0.38425130082593428</v>
      </c>
    </row>
    <row r="63" spans="1:8" x14ac:dyDescent="0.2">
      <c r="A63" s="7" t="s">
        <v>131</v>
      </c>
      <c r="B63" s="30">
        <f>$B$31/$B$34*100</f>
        <v>2.6330105538026332</v>
      </c>
      <c r="C63" s="31">
        <f>$C$31/$C$34*100</f>
        <v>2.4105556965237249</v>
      </c>
      <c r="D63" s="30">
        <f>$D$31/$D$34*100</f>
        <v>2.6055373623102116</v>
      </c>
      <c r="E63" s="31">
        <f>$E$31/$E$34*100</f>
        <v>2.2827558741537235</v>
      </c>
      <c r="F63" s="32"/>
      <c r="G63" s="30">
        <f t="shared" si="4"/>
        <v>0.22245485727890824</v>
      </c>
      <c r="H63" s="31">
        <f t="shared" si="5"/>
        <v>0.32278148815648811</v>
      </c>
    </row>
    <row r="64" spans="1:8" x14ac:dyDescent="0.2">
      <c r="A64" s="7" t="s">
        <v>132</v>
      </c>
      <c r="B64" s="30">
        <f>$B$32/$B$34*100</f>
        <v>20.226308345120223</v>
      </c>
      <c r="C64" s="31">
        <f>$C$32/$C$34*100</f>
        <v>20.515097690941385</v>
      </c>
      <c r="D64" s="30">
        <f>$D$32/$D$34*100</f>
        <v>21.051503423637989</v>
      </c>
      <c r="E64" s="31">
        <f>$E$32/$E$34*100</f>
        <v>20.481083233771404</v>
      </c>
      <c r="F64" s="32"/>
      <c r="G64" s="30">
        <f t="shared" si="4"/>
        <v>-0.28878934582116145</v>
      </c>
      <c r="H64" s="31">
        <f t="shared" si="5"/>
        <v>0.57042018986658505</v>
      </c>
    </row>
    <row r="65" spans="1:8" x14ac:dyDescent="0.2">
      <c r="A65" s="142" t="s">
        <v>126</v>
      </c>
      <c r="B65" s="148">
        <f>$B$33/$B$34*100</f>
        <v>4.2759220977042762</v>
      </c>
      <c r="C65" s="149">
        <f>$C$33/$C$34*100</f>
        <v>4.465871606191322</v>
      </c>
      <c r="D65" s="148">
        <f>$D$33/$D$34*100</f>
        <v>4.0404882405477824</v>
      </c>
      <c r="E65" s="149">
        <f>$E$33/$E$34*100</f>
        <v>4.3552369573874952</v>
      </c>
      <c r="F65" s="150"/>
      <c r="G65" s="148">
        <f t="shared" si="4"/>
        <v>-0.18994950848704573</v>
      </c>
      <c r="H65" s="149">
        <f t="shared" si="5"/>
        <v>-0.31474871683971273</v>
      </c>
    </row>
    <row r="66" spans="1:8" s="43" customFormat="1" x14ac:dyDescent="0.2">
      <c r="A66" s="27" t="s">
        <v>0</v>
      </c>
      <c r="B66" s="46">
        <f>SUM(B46:B65)</f>
        <v>100.00000000000001</v>
      </c>
      <c r="C66" s="47">
        <f>SUM(C46:C65)</f>
        <v>100</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8</v>
      </c>
      <c r="C6" s="66">
        <v>15</v>
      </c>
      <c r="D6" s="65">
        <v>36</v>
      </c>
      <c r="E6" s="66">
        <v>51</v>
      </c>
      <c r="F6" s="67"/>
      <c r="G6" s="65">
        <f t="shared" ref="G6:G37" si="0">B6-C6</f>
        <v>-7</v>
      </c>
      <c r="H6" s="66">
        <f t="shared" ref="H6:H37" si="1">D6-E6</f>
        <v>-15</v>
      </c>
      <c r="I6" s="20">
        <f t="shared" ref="I6:I37" si="2">IF(C6=0, "-", IF(G6/C6&lt;10, G6/C6, "&gt;999%"))</f>
        <v>-0.46666666666666667</v>
      </c>
      <c r="J6" s="21">
        <f t="shared" ref="J6:J37" si="3">IF(E6=0, "-", IF(H6/E6&lt;10, H6/E6, "&gt;999%"))</f>
        <v>-0.29411764705882354</v>
      </c>
    </row>
    <row r="7" spans="1:10" x14ac:dyDescent="0.2">
      <c r="A7" s="7" t="s">
        <v>32</v>
      </c>
      <c r="B7" s="65">
        <v>0</v>
      </c>
      <c r="C7" s="66">
        <v>0</v>
      </c>
      <c r="D7" s="65">
        <v>1</v>
      </c>
      <c r="E7" s="66">
        <v>0</v>
      </c>
      <c r="F7" s="67"/>
      <c r="G7" s="65">
        <f t="shared" si="0"/>
        <v>0</v>
      </c>
      <c r="H7" s="66">
        <f t="shared" si="1"/>
        <v>1</v>
      </c>
      <c r="I7" s="20" t="str">
        <f t="shared" si="2"/>
        <v>-</v>
      </c>
      <c r="J7" s="21" t="str">
        <f t="shared" si="3"/>
        <v>-</v>
      </c>
    </row>
    <row r="8" spans="1:10" x14ac:dyDescent="0.2">
      <c r="A8" s="7" t="s">
        <v>33</v>
      </c>
      <c r="B8" s="65">
        <v>3</v>
      </c>
      <c r="C8" s="66">
        <v>0</v>
      </c>
      <c r="D8" s="65">
        <v>7</v>
      </c>
      <c r="E8" s="66">
        <v>3</v>
      </c>
      <c r="F8" s="67"/>
      <c r="G8" s="65">
        <f t="shared" si="0"/>
        <v>3</v>
      </c>
      <c r="H8" s="66">
        <f t="shared" si="1"/>
        <v>4</v>
      </c>
      <c r="I8" s="20" t="str">
        <f t="shared" si="2"/>
        <v>-</v>
      </c>
      <c r="J8" s="21">
        <f t="shared" si="3"/>
        <v>1.3333333333333333</v>
      </c>
    </row>
    <row r="9" spans="1:10" x14ac:dyDescent="0.2">
      <c r="A9" s="7" t="s">
        <v>34</v>
      </c>
      <c r="B9" s="65">
        <v>93</v>
      </c>
      <c r="C9" s="66">
        <v>121</v>
      </c>
      <c r="D9" s="65">
        <v>919</v>
      </c>
      <c r="E9" s="66">
        <v>795</v>
      </c>
      <c r="F9" s="67"/>
      <c r="G9" s="65">
        <f t="shared" si="0"/>
        <v>-28</v>
      </c>
      <c r="H9" s="66">
        <f t="shared" si="1"/>
        <v>124</v>
      </c>
      <c r="I9" s="20">
        <f t="shared" si="2"/>
        <v>-0.23140495867768596</v>
      </c>
      <c r="J9" s="21">
        <f t="shared" si="3"/>
        <v>0.15597484276729559</v>
      </c>
    </row>
    <row r="10" spans="1:10" x14ac:dyDescent="0.2">
      <c r="A10" s="7" t="s">
        <v>35</v>
      </c>
      <c r="B10" s="65">
        <v>1</v>
      </c>
      <c r="C10" s="66">
        <v>0</v>
      </c>
      <c r="D10" s="65">
        <v>20</v>
      </c>
      <c r="E10" s="66">
        <v>14</v>
      </c>
      <c r="F10" s="67"/>
      <c r="G10" s="65">
        <f t="shared" si="0"/>
        <v>1</v>
      </c>
      <c r="H10" s="66">
        <f t="shared" si="1"/>
        <v>6</v>
      </c>
      <c r="I10" s="20" t="str">
        <f t="shared" si="2"/>
        <v>-</v>
      </c>
      <c r="J10" s="21">
        <f t="shared" si="3"/>
        <v>0.42857142857142855</v>
      </c>
    </row>
    <row r="11" spans="1:10" x14ac:dyDescent="0.2">
      <c r="A11" s="7" t="s">
        <v>36</v>
      </c>
      <c r="B11" s="65">
        <v>136</v>
      </c>
      <c r="C11" s="66">
        <v>172</v>
      </c>
      <c r="D11" s="65">
        <v>1194</v>
      </c>
      <c r="E11" s="66">
        <v>940</v>
      </c>
      <c r="F11" s="67"/>
      <c r="G11" s="65">
        <f t="shared" si="0"/>
        <v>-36</v>
      </c>
      <c r="H11" s="66">
        <f t="shared" si="1"/>
        <v>254</v>
      </c>
      <c r="I11" s="20">
        <f t="shared" si="2"/>
        <v>-0.20930232558139536</v>
      </c>
      <c r="J11" s="21">
        <f t="shared" si="3"/>
        <v>0.27021276595744681</v>
      </c>
    </row>
    <row r="12" spans="1:10" x14ac:dyDescent="0.2">
      <c r="A12" s="7" t="s">
        <v>37</v>
      </c>
      <c r="B12" s="65">
        <v>20</v>
      </c>
      <c r="C12" s="66">
        <v>0</v>
      </c>
      <c r="D12" s="65">
        <v>135</v>
      </c>
      <c r="E12" s="66">
        <v>0</v>
      </c>
      <c r="F12" s="67"/>
      <c r="G12" s="65">
        <f t="shared" si="0"/>
        <v>20</v>
      </c>
      <c r="H12" s="66">
        <f t="shared" si="1"/>
        <v>135</v>
      </c>
      <c r="I12" s="20" t="str">
        <f t="shared" si="2"/>
        <v>-</v>
      </c>
      <c r="J12" s="21" t="str">
        <f t="shared" si="3"/>
        <v>-</v>
      </c>
    </row>
    <row r="13" spans="1:10" x14ac:dyDescent="0.2">
      <c r="A13" s="7" t="s">
        <v>38</v>
      </c>
      <c r="B13" s="65">
        <v>1</v>
      </c>
      <c r="C13" s="66">
        <v>1</v>
      </c>
      <c r="D13" s="65">
        <v>6</v>
      </c>
      <c r="E13" s="66">
        <v>14</v>
      </c>
      <c r="F13" s="67"/>
      <c r="G13" s="65">
        <f t="shared" si="0"/>
        <v>0</v>
      </c>
      <c r="H13" s="66">
        <f t="shared" si="1"/>
        <v>-8</v>
      </c>
      <c r="I13" s="20">
        <f t="shared" si="2"/>
        <v>0</v>
      </c>
      <c r="J13" s="21">
        <f t="shared" si="3"/>
        <v>-0.5714285714285714</v>
      </c>
    </row>
    <row r="14" spans="1:10" x14ac:dyDescent="0.2">
      <c r="A14" s="7" t="s">
        <v>39</v>
      </c>
      <c r="B14" s="65">
        <v>0</v>
      </c>
      <c r="C14" s="66">
        <v>0</v>
      </c>
      <c r="D14" s="65">
        <v>6</v>
      </c>
      <c r="E14" s="66">
        <v>8</v>
      </c>
      <c r="F14" s="67"/>
      <c r="G14" s="65">
        <f t="shared" si="0"/>
        <v>0</v>
      </c>
      <c r="H14" s="66">
        <f t="shared" si="1"/>
        <v>-2</v>
      </c>
      <c r="I14" s="20" t="str">
        <f t="shared" si="2"/>
        <v>-</v>
      </c>
      <c r="J14" s="21">
        <f t="shared" si="3"/>
        <v>-0.25</v>
      </c>
    </row>
    <row r="15" spans="1:10" x14ac:dyDescent="0.2">
      <c r="A15" s="7" t="s">
        <v>42</v>
      </c>
      <c r="B15" s="65">
        <v>1</v>
      </c>
      <c r="C15" s="66">
        <v>2</v>
      </c>
      <c r="D15" s="65">
        <v>19</v>
      </c>
      <c r="E15" s="66">
        <v>15</v>
      </c>
      <c r="F15" s="67"/>
      <c r="G15" s="65">
        <f t="shared" si="0"/>
        <v>-1</v>
      </c>
      <c r="H15" s="66">
        <f t="shared" si="1"/>
        <v>4</v>
      </c>
      <c r="I15" s="20">
        <f t="shared" si="2"/>
        <v>-0.5</v>
      </c>
      <c r="J15" s="21">
        <f t="shared" si="3"/>
        <v>0.26666666666666666</v>
      </c>
    </row>
    <row r="16" spans="1:10" x14ac:dyDescent="0.2">
      <c r="A16" s="7" t="s">
        <v>43</v>
      </c>
      <c r="B16" s="65">
        <v>10</v>
      </c>
      <c r="C16" s="66">
        <v>8</v>
      </c>
      <c r="D16" s="65">
        <v>51</v>
      </c>
      <c r="E16" s="66">
        <v>43</v>
      </c>
      <c r="F16" s="67"/>
      <c r="G16" s="65">
        <f t="shared" si="0"/>
        <v>2</v>
      </c>
      <c r="H16" s="66">
        <f t="shared" si="1"/>
        <v>8</v>
      </c>
      <c r="I16" s="20">
        <f t="shared" si="2"/>
        <v>0.25</v>
      </c>
      <c r="J16" s="21">
        <f t="shared" si="3"/>
        <v>0.18604651162790697</v>
      </c>
    </row>
    <row r="17" spans="1:10" x14ac:dyDescent="0.2">
      <c r="A17" s="7" t="s">
        <v>44</v>
      </c>
      <c r="B17" s="65">
        <v>16</v>
      </c>
      <c r="C17" s="66">
        <v>11</v>
      </c>
      <c r="D17" s="65">
        <v>96</v>
      </c>
      <c r="E17" s="66">
        <v>63</v>
      </c>
      <c r="F17" s="67"/>
      <c r="G17" s="65">
        <f t="shared" si="0"/>
        <v>5</v>
      </c>
      <c r="H17" s="66">
        <f t="shared" si="1"/>
        <v>33</v>
      </c>
      <c r="I17" s="20">
        <f t="shared" si="2"/>
        <v>0.45454545454545453</v>
      </c>
      <c r="J17" s="21">
        <f t="shared" si="3"/>
        <v>0.52380952380952384</v>
      </c>
    </row>
    <row r="18" spans="1:10" x14ac:dyDescent="0.2">
      <c r="A18" s="7" t="s">
        <v>45</v>
      </c>
      <c r="B18" s="65">
        <v>738</v>
      </c>
      <c r="C18" s="66">
        <v>571</v>
      </c>
      <c r="D18" s="65">
        <v>5723</v>
      </c>
      <c r="E18" s="66">
        <v>3976</v>
      </c>
      <c r="F18" s="67"/>
      <c r="G18" s="65">
        <f t="shared" si="0"/>
        <v>167</v>
      </c>
      <c r="H18" s="66">
        <f t="shared" si="1"/>
        <v>1747</v>
      </c>
      <c r="I18" s="20">
        <f t="shared" si="2"/>
        <v>0.29246935201401053</v>
      </c>
      <c r="J18" s="21">
        <f t="shared" si="3"/>
        <v>0.43938631790744465</v>
      </c>
    </row>
    <row r="19" spans="1:10" x14ac:dyDescent="0.2">
      <c r="A19" s="7" t="s">
        <v>48</v>
      </c>
      <c r="B19" s="65">
        <v>3</v>
      </c>
      <c r="C19" s="66">
        <v>4</v>
      </c>
      <c r="D19" s="65">
        <v>28</v>
      </c>
      <c r="E19" s="66">
        <v>4</v>
      </c>
      <c r="F19" s="67"/>
      <c r="G19" s="65">
        <f t="shared" si="0"/>
        <v>-1</v>
      </c>
      <c r="H19" s="66">
        <f t="shared" si="1"/>
        <v>24</v>
      </c>
      <c r="I19" s="20">
        <f t="shared" si="2"/>
        <v>-0.25</v>
      </c>
      <c r="J19" s="21">
        <f t="shared" si="3"/>
        <v>6</v>
      </c>
    </row>
    <row r="20" spans="1:10" x14ac:dyDescent="0.2">
      <c r="A20" s="7" t="s">
        <v>49</v>
      </c>
      <c r="B20" s="65">
        <v>166</v>
      </c>
      <c r="C20" s="66">
        <v>66</v>
      </c>
      <c r="D20" s="65">
        <v>1108</v>
      </c>
      <c r="E20" s="66">
        <v>221</v>
      </c>
      <c r="F20" s="67"/>
      <c r="G20" s="65">
        <f t="shared" si="0"/>
        <v>100</v>
      </c>
      <c r="H20" s="66">
        <f t="shared" si="1"/>
        <v>887</v>
      </c>
      <c r="I20" s="20">
        <f t="shared" si="2"/>
        <v>1.5151515151515151</v>
      </c>
      <c r="J20" s="21">
        <f t="shared" si="3"/>
        <v>4.0135746606334841</v>
      </c>
    </row>
    <row r="21" spans="1:10" x14ac:dyDescent="0.2">
      <c r="A21" s="7" t="s">
        <v>51</v>
      </c>
      <c r="B21" s="65">
        <v>0</v>
      </c>
      <c r="C21" s="66">
        <v>64</v>
      </c>
      <c r="D21" s="65">
        <v>0</v>
      </c>
      <c r="E21" s="66">
        <v>1352</v>
      </c>
      <c r="F21" s="67"/>
      <c r="G21" s="65">
        <f t="shared" si="0"/>
        <v>-64</v>
      </c>
      <c r="H21" s="66">
        <f t="shared" si="1"/>
        <v>-1352</v>
      </c>
      <c r="I21" s="20">
        <f t="shared" si="2"/>
        <v>-1</v>
      </c>
      <c r="J21" s="21">
        <f t="shared" si="3"/>
        <v>-1</v>
      </c>
    </row>
    <row r="22" spans="1:10" x14ac:dyDescent="0.2">
      <c r="A22" s="7" t="s">
        <v>52</v>
      </c>
      <c r="B22" s="65">
        <v>131</v>
      </c>
      <c r="C22" s="66">
        <v>162</v>
      </c>
      <c r="D22" s="65">
        <v>1107</v>
      </c>
      <c r="E22" s="66">
        <v>1795</v>
      </c>
      <c r="F22" s="67"/>
      <c r="G22" s="65">
        <f t="shared" si="0"/>
        <v>-31</v>
      </c>
      <c r="H22" s="66">
        <f t="shared" si="1"/>
        <v>-688</v>
      </c>
      <c r="I22" s="20">
        <f t="shared" si="2"/>
        <v>-0.19135802469135801</v>
      </c>
      <c r="J22" s="21">
        <f t="shared" si="3"/>
        <v>-0.38328690807799443</v>
      </c>
    </row>
    <row r="23" spans="1:10" x14ac:dyDescent="0.2">
      <c r="A23" s="7" t="s">
        <v>53</v>
      </c>
      <c r="B23" s="65">
        <v>618</v>
      </c>
      <c r="C23" s="66">
        <v>840</v>
      </c>
      <c r="D23" s="65">
        <v>5644</v>
      </c>
      <c r="E23" s="66">
        <v>4764</v>
      </c>
      <c r="F23" s="67"/>
      <c r="G23" s="65">
        <f t="shared" si="0"/>
        <v>-222</v>
      </c>
      <c r="H23" s="66">
        <f t="shared" si="1"/>
        <v>880</v>
      </c>
      <c r="I23" s="20">
        <f t="shared" si="2"/>
        <v>-0.26428571428571429</v>
      </c>
      <c r="J23" s="21">
        <f t="shared" si="3"/>
        <v>0.18471872376154491</v>
      </c>
    </row>
    <row r="24" spans="1:10" x14ac:dyDescent="0.2">
      <c r="A24" s="7" t="s">
        <v>55</v>
      </c>
      <c r="B24" s="65">
        <v>0</v>
      </c>
      <c r="C24" s="66">
        <v>0</v>
      </c>
      <c r="D24" s="65">
        <v>0</v>
      </c>
      <c r="E24" s="66">
        <v>12</v>
      </c>
      <c r="F24" s="67"/>
      <c r="G24" s="65">
        <f t="shared" si="0"/>
        <v>0</v>
      </c>
      <c r="H24" s="66">
        <f t="shared" si="1"/>
        <v>-12</v>
      </c>
      <c r="I24" s="20" t="str">
        <f t="shared" si="2"/>
        <v>-</v>
      </c>
      <c r="J24" s="21">
        <f t="shared" si="3"/>
        <v>-1</v>
      </c>
    </row>
    <row r="25" spans="1:10" x14ac:dyDescent="0.2">
      <c r="A25" s="7" t="s">
        <v>58</v>
      </c>
      <c r="B25" s="65">
        <v>426</v>
      </c>
      <c r="C25" s="66">
        <v>150</v>
      </c>
      <c r="D25" s="65">
        <v>3774</v>
      </c>
      <c r="E25" s="66">
        <v>1420</v>
      </c>
      <c r="F25" s="67"/>
      <c r="G25" s="65">
        <f t="shared" si="0"/>
        <v>276</v>
      </c>
      <c r="H25" s="66">
        <f t="shared" si="1"/>
        <v>2354</v>
      </c>
      <c r="I25" s="20">
        <f t="shared" si="2"/>
        <v>1.84</v>
      </c>
      <c r="J25" s="21">
        <f t="shared" si="3"/>
        <v>1.6577464788732394</v>
      </c>
    </row>
    <row r="26" spans="1:10" x14ac:dyDescent="0.2">
      <c r="A26" s="7" t="s">
        <v>59</v>
      </c>
      <c r="B26" s="65">
        <v>0</v>
      </c>
      <c r="C26" s="66">
        <v>0</v>
      </c>
      <c r="D26" s="65">
        <v>0</v>
      </c>
      <c r="E26" s="66">
        <v>1</v>
      </c>
      <c r="F26" s="67"/>
      <c r="G26" s="65">
        <f t="shared" si="0"/>
        <v>0</v>
      </c>
      <c r="H26" s="66">
        <f t="shared" si="1"/>
        <v>-1</v>
      </c>
      <c r="I26" s="20" t="str">
        <f t="shared" si="2"/>
        <v>-</v>
      </c>
      <c r="J26" s="21">
        <f t="shared" si="3"/>
        <v>-1</v>
      </c>
    </row>
    <row r="27" spans="1:10" x14ac:dyDescent="0.2">
      <c r="A27" s="7" t="s">
        <v>61</v>
      </c>
      <c r="B27" s="65">
        <v>10</v>
      </c>
      <c r="C27" s="66">
        <v>10</v>
      </c>
      <c r="D27" s="65">
        <v>95</v>
      </c>
      <c r="E27" s="66">
        <v>88</v>
      </c>
      <c r="F27" s="67"/>
      <c r="G27" s="65">
        <f t="shared" si="0"/>
        <v>0</v>
      </c>
      <c r="H27" s="66">
        <f t="shared" si="1"/>
        <v>7</v>
      </c>
      <c r="I27" s="20">
        <f t="shared" si="2"/>
        <v>0</v>
      </c>
      <c r="J27" s="21">
        <f t="shared" si="3"/>
        <v>7.9545454545454544E-2</v>
      </c>
    </row>
    <row r="28" spans="1:10" x14ac:dyDescent="0.2">
      <c r="A28" s="7" t="s">
        <v>62</v>
      </c>
      <c r="B28" s="65">
        <v>64</v>
      </c>
      <c r="C28" s="66">
        <v>27</v>
      </c>
      <c r="D28" s="65">
        <v>475</v>
      </c>
      <c r="E28" s="66">
        <v>262</v>
      </c>
      <c r="F28" s="67"/>
      <c r="G28" s="65">
        <f t="shared" si="0"/>
        <v>37</v>
      </c>
      <c r="H28" s="66">
        <f t="shared" si="1"/>
        <v>213</v>
      </c>
      <c r="I28" s="20">
        <f t="shared" si="2"/>
        <v>1.3703703703703705</v>
      </c>
      <c r="J28" s="21">
        <f t="shared" si="3"/>
        <v>0.81297709923664119</v>
      </c>
    </row>
    <row r="29" spans="1:10" x14ac:dyDescent="0.2">
      <c r="A29" s="7" t="s">
        <v>64</v>
      </c>
      <c r="B29" s="65">
        <v>590</v>
      </c>
      <c r="C29" s="66">
        <v>513</v>
      </c>
      <c r="D29" s="65">
        <v>5119</v>
      </c>
      <c r="E29" s="66">
        <v>3578</v>
      </c>
      <c r="F29" s="67"/>
      <c r="G29" s="65">
        <f t="shared" si="0"/>
        <v>77</v>
      </c>
      <c r="H29" s="66">
        <f t="shared" si="1"/>
        <v>1541</v>
      </c>
      <c r="I29" s="20">
        <f t="shared" si="2"/>
        <v>0.15009746588693956</v>
      </c>
      <c r="J29" s="21">
        <f t="shared" si="3"/>
        <v>0.43068753493571826</v>
      </c>
    </row>
    <row r="30" spans="1:10" x14ac:dyDescent="0.2">
      <c r="A30" s="7" t="s">
        <v>65</v>
      </c>
      <c r="B30" s="65">
        <v>1</v>
      </c>
      <c r="C30" s="66">
        <v>1</v>
      </c>
      <c r="D30" s="65">
        <v>9</v>
      </c>
      <c r="E30" s="66">
        <v>9</v>
      </c>
      <c r="F30" s="67"/>
      <c r="G30" s="65">
        <f t="shared" si="0"/>
        <v>0</v>
      </c>
      <c r="H30" s="66">
        <f t="shared" si="1"/>
        <v>0</v>
      </c>
      <c r="I30" s="20">
        <f t="shared" si="2"/>
        <v>0</v>
      </c>
      <c r="J30" s="21">
        <f t="shared" si="3"/>
        <v>0</v>
      </c>
    </row>
    <row r="31" spans="1:10" x14ac:dyDescent="0.2">
      <c r="A31" s="7" t="s">
        <v>66</v>
      </c>
      <c r="B31" s="65">
        <v>57</v>
      </c>
      <c r="C31" s="66">
        <v>30</v>
      </c>
      <c r="D31" s="65">
        <v>462</v>
      </c>
      <c r="E31" s="66">
        <v>354</v>
      </c>
      <c r="F31" s="67"/>
      <c r="G31" s="65">
        <f t="shared" si="0"/>
        <v>27</v>
      </c>
      <c r="H31" s="66">
        <f t="shared" si="1"/>
        <v>108</v>
      </c>
      <c r="I31" s="20">
        <f t="shared" si="2"/>
        <v>0.9</v>
      </c>
      <c r="J31" s="21">
        <f t="shared" si="3"/>
        <v>0.30508474576271188</v>
      </c>
    </row>
    <row r="32" spans="1:10" x14ac:dyDescent="0.2">
      <c r="A32" s="7" t="s">
        <v>67</v>
      </c>
      <c r="B32" s="65">
        <v>79</v>
      </c>
      <c r="C32" s="66">
        <v>68</v>
      </c>
      <c r="D32" s="65">
        <v>728</v>
      </c>
      <c r="E32" s="66">
        <v>414</v>
      </c>
      <c r="F32" s="67"/>
      <c r="G32" s="65">
        <f t="shared" si="0"/>
        <v>11</v>
      </c>
      <c r="H32" s="66">
        <f t="shared" si="1"/>
        <v>314</v>
      </c>
      <c r="I32" s="20">
        <f t="shared" si="2"/>
        <v>0.16176470588235295</v>
      </c>
      <c r="J32" s="21">
        <f t="shared" si="3"/>
        <v>0.75845410628019327</v>
      </c>
    </row>
    <row r="33" spans="1:10" x14ac:dyDescent="0.2">
      <c r="A33" s="7" t="s">
        <v>68</v>
      </c>
      <c r="B33" s="65">
        <v>50</v>
      </c>
      <c r="C33" s="66">
        <v>35</v>
      </c>
      <c r="D33" s="65">
        <v>549</v>
      </c>
      <c r="E33" s="66">
        <v>394</v>
      </c>
      <c r="F33" s="67"/>
      <c r="G33" s="65">
        <f t="shared" si="0"/>
        <v>15</v>
      </c>
      <c r="H33" s="66">
        <f t="shared" si="1"/>
        <v>155</v>
      </c>
      <c r="I33" s="20">
        <f t="shared" si="2"/>
        <v>0.42857142857142855</v>
      </c>
      <c r="J33" s="21">
        <f t="shared" si="3"/>
        <v>0.39340101522842641</v>
      </c>
    </row>
    <row r="34" spans="1:10" x14ac:dyDescent="0.2">
      <c r="A34" s="7" t="s">
        <v>69</v>
      </c>
      <c r="B34" s="65">
        <v>0</v>
      </c>
      <c r="C34" s="66">
        <v>0</v>
      </c>
      <c r="D34" s="65">
        <v>4</v>
      </c>
      <c r="E34" s="66">
        <v>3</v>
      </c>
      <c r="F34" s="67"/>
      <c r="G34" s="65">
        <f t="shared" si="0"/>
        <v>0</v>
      </c>
      <c r="H34" s="66">
        <f t="shared" si="1"/>
        <v>1</v>
      </c>
      <c r="I34" s="20" t="str">
        <f t="shared" si="2"/>
        <v>-</v>
      </c>
      <c r="J34" s="21">
        <f t="shared" si="3"/>
        <v>0.33333333333333331</v>
      </c>
    </row>
    <row r="35" spans="1:10" x14ac:dyDescent="0.2">
      <c r="A35" s="7" t="s">
        <v>72</v>
      </c>
      <c r="B35" s="65">
        <v>4</v>
      </c>
      <c r="C35" s="66">
        <v>3</v>
      </c>
      <c r="D35" s="65">
        <v>38</v>
      </c>
      <c r="E35" s="66">
        <v>18</v>
      </c>
      <c r="F35" s="67"/>
      <c r="G35" s="65">
        <f t="shared" si="0"/>
        <v>1</v>
      </c>
      <c r="H35" s="66">
        <f t="shared" si="1"/>
        <v>20</v>
      </c>
      <c r="I35" s="20">
        <f t="shared" si="2"/>
        <v>0.33333333333333331</v>
      </c>
      <c r="J35" s="21">
        <f t="shared" si="3"/>
        <v>1.1111111111111112</v>
      </c>
    </row>
    <row r="36" spans="1:10" x14ac:dyDescent="0.2">
      <c r="A36" s="7" t="s">
        <v>73</v>
      </c>
      <c r="B36" s="65">
        <v>575</v>
      </c>
      <c r="C36" s="66">
        <v>634</v>
      </c>
      <c r="D36" s="65">
        <v>6935</v>
      </c>
      <c r="E36" s="66">
        <v>4812</v>
      </c>
      <c r="F36" s="67"/>
      <c r="G36" s="65">
        <f t="shared" si="0"/>
        <v>-59</v>
      </c>
      <c r="H36" s="66">
        <f t="shared" si="1"/>
        <v>2123</v>
      </c>
      <c r="I36" s="20">
        <f t="shared" si="2"/>
        <v>-9.3059936908517354E-2</v>
      </c>
      <c r="J36" s="21">
        <f t="shared" si="3"/>
        <v>0.44118869492934332</v>
      </c>
    </row>
    <row r="37" spans="1:10" x14ac:dyDescent="0.2">
      <c r="A37" s="7" t="s">
        <v>74</v>
      </c>
      <c r="B37" s="65">
        <v>0</v>
      </c>
      <c r="C37" s="66">
        <v>0</v>
      </c>
      <c r="D37" s="65">
        <v>5</v>
      </c>
      <c r="E37" s="66">
        <v>2</v>
      </c>
      <c r="F37" s="67"/>
      <c r="G37" s="65">
        <f t="shared" si="0"/>
        <v>0</v>
      </c>
      <c r="H37" s="66">
        <f t="shared" si="1"/>
        <v>3</v>
      </c>
      <c r="I37" s="20" t="str">
        <f t="shared" si="2"/>
        <v>-</v>
      </c>
      <c r="J37" s="21">
        <f t="shared" si="3"/>
        <v>1.5</v>
      </c>
    </row>
    <row r="38" spans="1:10" x14ac:dyDescent="0.2">
      <c r="A38" s="7" t="s">
        <v>75</v>
      </c>
      <c r="B38" s="65">
        <v>141</v>
      </c>
      <c r="C38" s="66">
        <v>146</v>
      </c>
      <c r="D38" s="65">
        <v>1274</v>
      </c>
      <c r="E38" s="66">
        <v>1071</v>
      </c>
      <c r="F38" s="67"/>
      <c r="G38" s="65">
        <f t="shared" ref="G38:G72" si="4">B38-C38</f>
        <v>-5</v>
      </c>
      <c r="H38" s="66">
        <f t="shared" ref="H38:H72" si="5">D38-E38</f>
        <v>203</v>
      </c>
      <c r="I38" s="20">
        <f t="shared" ref="I38:I72" si="6">IF(C38=0, "-", IF(G38/C38&lt;10, G38/C38, "&gt;999%"))</f>
        <v>-3.4246575342465752E-2</v>
      </c>
      <c r="J38" s="21">
        <f t="shared" ref="J38:J72" si="7">IF(E38=0, "-", IF(H38/E38&lt;10, H38/E38, "&gt;999%"))</f>
        <v>0.18954248366013071</v>
      </c>
    </row>
    <row r="39" spans="1:10" x14ac:dyDescent="0.2">
      <c r="A39" s="7" t="s">
        <v>77</v>
      </c>
      <c r="B39" s="65">
        <v>22</v>
      </c>
      <c r="C39" s="66">
        <v>62</v>
      </c>
      <c r="D39" s="65">
        <v>218</v>
      </c>
      <c r="E39" s="66">
        <v>425</v>
      </c>
      <c r="F39" s="67"/>
      <c r="G39" s="65">
        <f t="shared" si="4"/>
        <v>-40</v>
      </c>
      <c r="H39" s="66">
        <f t="shared" si="5"/>
        <v>-207</v>
      </c>
      <c r="I39" s="20">
        <f t="shared" si="6"/>
        <v>-0.64516129032258063</v>
      </c>
      <c r="J39" s="21">
        <f t="shared" si="7"/>
        <v>-0.48705882352941177</v>
      </c>
    </row>
    <row r="40" spans="1:10" x14ac:dyDescent="0.2">
      <c r="A40" s="7" t="s">
        <v>78</v>
      </c>
      <c r="B40" s="65">
        <v>228</v>
      </c>
      <c r="C40" s="66">
        <v>126</v>
      </c>
      <c r="D40" s="65">
        <v>2281</v>
      </c>
      <c r="E40" s="66">
        <v>641</v>
      </c>
      <c r="F40" s="67"/>
      <c r="G40" s="65">
        <f t="shared" si="4"/>
        <v>102</v>
      </c>
      <c r="H40" s="66">
        <f t="shared" si="5"/>
        <v>1640</v>
      </c>
      <c r="I40" s="20">
        <f t="shared" si="6"/>
        <v>0.80952380952380953</v>
      </c>
      <c r="J40" s="21">
        <f t="shared" si="7"/>
        <v>2.5585023400936038</v>
      </c>
    </row>
    <row r="41" spans="1:10" x14ac:dyDescent="0.2">
      <c r="A41" s="7" t="s">
        <v>79</v>
      </c>
      <c r="B41" s="65">
        <v>12</v>
      </c>
      <c r="C41" s="66">
        <v>18</v>
      </c>
      <c r="D41" s="65">
        <v>188</v>
      </c>
      <c r="E41" s="66">
        <v>146</v>
      </c>
      <c r="F41" s="67"/>
      <c r="G41" s="65">
        <f t="shared" si="4"/>
        <v>-6</v>
      </c>
      <c r="H41" s="66">
        <f t="shared" si="5"/>
        <v>42</v>
      </c>
      <c r="I41" s="20">
        <f t="shared" si="6"/>
        <v>-0.33333333333333331</v>
      </c>
      <c r="J41" s="21">
        <f t="shared" si="7"/>
        <v>0.28767123287671231</v>
      </c>
    </row>
    <row r="42" spans="1:10" x14ac:dyDescent="0.2">
      <c r="A42" s="7" t="s">
        <v>80</v>
      </c>
      <c r="B42" s="65">
        <v>744</v>
      </c>
      <c r="C42" s="66">
        <v>668</v>
      </c>
      <c r="D42" s="65">
        <v>7446</v>
      </c>
      <c r="E42" s="66">
        <v>5330</v>
      </c>
      <c r="F42" s="67"/>
      <c r="G42" s="65">
        <f t="shared" si="4"/>
        <v>76</v>
      </c>
      <c r="H42" s="66">
        <f t="shared" si="5"/>
        <v>2116</v>
      </c>
      <c r="I42" s="20">
        <f t="shared" si="6"/>
        <v>0.11377245508982035</v>
      </c>
      <c r="J42" s="21">
        <f t="shared" si="7"/>
        <v>0.39699812382739214</v>
      </c>
    </row>
    <row r="43" spans="1:10" x14ac:dyDescent="0.2">
      <c r="A43" s="7" t="s">
        <v>81</v>
      </c>
      <c r="B43" s="65">
        <v>471</v>
      </c>
      <c r="C43" s="66">
        <v>339</v>
      </c>
      <c r="D43" s="65">
        <v>4209</v>
      </c>
      <c r="E43" s="66">
        <v>2810</v>
      </c>
      <c r="F43" s="67"/>
      <c r="G43" s="65">
        <f t="shared" si="4"/>
        <v>132</v>
      </c>
      <c r="H43" s="66">
        <f t="shared" si="5"/>
        <v>1399</v>
      </c>
      <c r="I43" s="20">
        <f t="shared" si="6"/>
        <v>0.38938053097345132</v>
      </c>
      <c r="J43" s="21">
        <f t="shared" si="7"/>
        <v>0.49786476868327401</v>
      </c>
    </row>
    <row r="44" spans="1:10" x14ac:dyDescent="0.2">
      <c r="A44" s="7" t="s">
        <v>82</v>
      </c>
      <c r="B44" s="65">
        <v>9</v>
      </c>
      <c r="C44" s="66">
        <v>8</v>
      </c>
      <c r="D44" s="65">
        <v>87</v>
      </c>
      <c r="E44" s="66">
        <v>70</v>
      </c>
      <c r="F44" s="67"/>
      <c r="G44" s="65">
        <f t="shared" si="4"/>
        <v>1</v>
      </c>
      <c r="H44" s="66">
        <f t="shared" si="5"/>
        <v>17</v>
      </c>
      <c r="I44" s="20">
        <f t="shared" si="6"/>
        <v>0.125</v>
      </c>
      <c r="J44" s="21">
        <f t="shared" si="7"/>
        <v>0.24285714285714285</v>
      </c>
    </row>
    <row r="45" spans="1:10" x14ac:dyDescent="0.2">
      <c r="A45" s="7" t="s">
        <v>83</v>
      </c>
      <c r="B45" s="65">
        <v>22</v>
      </c>
      <c r="C45" s="66">
        <v>34</v>
      </c>
      <c r="D45" s="65">
        <v>261</v>
      </c>
      <c r="E45" s="66">
        <v>244</v>
      </c>
      <c r="F45" s="67"/>
      <c r="G45" s="65">
        <f t="shared" si="4"/>
        <v>-12</v>
      </c>
      <c r="H45" s="66">
        <f t="shared" si="5"/>
        <v>17</v>
      </c>
      <c r="I45" s="20">
        <f t="shared" si="6"/>
        <v>-0.35294117647058826</v>
      </c>
      <c r="J45" s="21">
        <f t="shared" si="7"/>
        <v>6.9672131147540978E-2</v>
      </c>
    </row>
    <row r="46" spans="1:10" x14ac:dyDescent="0.2">
      <c r="A46" s="7" t="s">
        <v>84</v>
      </c>
      <c r="B46" s="65">
        <v>32</v>
      </c>
      <c r="C46" s="66">
        <v>16</v>
      </c>
      <c r="D46" s="65">
        <v>258</v>
      </c>
      <c r="E46" s="66">
        <v>200</v>
      </c>
      <c r="F46" s="67"/>
      <c r="G46" s="65">
        <f t="shared" si="4"/>
        <v>16</v>
      </c>
      <c r="H46" s="66">
        <f t="shared" si="5"/>
        <v>58</v>
      </c>
      <c r="I46" s="20">
        <f t="shared" si="6"/>
        <v>1</v>
      </c>
      <c r="J46" s="21">
        <f t="shared" si="7"/>
        <v>0.28999999999999998</v>
      </c>
    </row>
    <row r="47" spans="1:10" x14ac:dyDescent="0.2">
      <c r="A47" s="7" t="s">
        <v>85</v>
      </c>
      <c r="B47" s="65">
        <v>44</v>
      </c>
      <c r="C47" s="66">
        <v>48</v>
      </c>
      <c r="D47" s="65">
        <v>423</v>
      </c>
      <c r="E47" s="66">
        <v>256</v>
      </c>
      <c r="F47" s="67"/>
      <c r="G47" s="65">
        <f t="shared" si="4"/>
        <v>-4</v>
      </c>
      <c r="H47" s="66">
        <f t="shared" si="5"/>
        <v>167</v>
      </c>
      <c r="I47" s="20">
        <f t="shared" si="6"/>
        <v>-8.3333333333333329E-2</v>
      </c>
      <c r="J47" s="21">
        <f t="shared" si="7"/>
        <v>0.65234375</v>
      </c>
    </row>
    <row r="48" spans="1:10" x14ac:dyDescent="0.2">
      <c r="A48" s="7" t="s">
        <v>86</v>
      </c>
      <c r="B48" s="65">
        <v>0</v>
      </c>
      <c r="C48" s="66">
        <v>0</v>
      </c>
      <c r="D48" s="65">
        <v>5</v>
      </c>
      <c r="E48" s="66">
        <v>4</v>
      </c>
      <c r="F48" s="67"/>
      <c r="G48" s="65">
        <f t="shared" si="4"/>
        <v>0</v>
      </c>
      <c r="H48" s="66">
        <f t="shared" si="5"/>
        <v>1</v>
      </c>
      <c r="I48" s="20" t="str">
        <f t="shared" si="6"/>
        <v>-</v>
      </c>
      <c r="J48" s="21">
        <f t="shared" si="7"/>
        <v>0.25</v>
      </c>
    </row>
    <row r="49" spans="1:10" x14ac:dyDescent="0.2">
      <c r="A49" s="7" t="s">
        <v>88</v>
      </c>
      <c r="B49" s="65">
        <v>48</v>
      </c>
      <c r="C49" s="66">
        <v>51</v>
      </c>
      <c r="D49" s="65">
        <v>444</v>
      </c>
      <c r="E49" s="66">
        <v>236</v>
      </c>
      <c r="F49" s="67"/>
      <c r="G49" s="65">
        <f t="shared" si="4"/>
        <v>-3</v>
      </c>
      <c r="H49" s="66">
        <f t="shared" si="5"/>
        <v>208</v>
      </c>
      <c r="I49" s="20">
        <f t="shared" si="6"/>
        <v>-5.8823529411764705E-2</v>
      </c>
      <c r="J49" s="21">
        <f t="shared" si="7"/>
        <v>0.88135593220338981</v>
      </c>
    </row>
    <row r="50" spans="1:10" x14ac:dyDescent="0.2">
      <c r="A50" s="7" t="s">
        <v>89</v>
      </c>
      <c r="B50" s="65">
        <v>41</v>
      </c>
      <c r="C50" s="66">
        <v>9</v>
      </c>
      <c r="D50" s="65">
        <v>301</v>
      </c>
      <c r="E50" s="66">
        <v>113</v>
      </c>
      <c r="F50" s="67"/>
      <c r="G50" s="65">
        <f t="shared" si="4"/>
        <v>32</v>
      </c>
      <c r="H50" s="66">
        <f t="shared" si="5"/>
        <v>188</v>
      </c>
      <c r="I50" s="20">
        <f t="shared" si="6"/>
        <v>3.5555555555555554</v>
      </c>
      <c r="J50" s="21">
        <f t="shared" si="7"/>
        <v>1.663716814159292</v>
      </c>
    </row>
    <row r="51" spans="1:10" x14ac:dyDescent="0.2">
      <c r="A51" s="7" t="s">
        <v>90</v>
      </c>
      <c r="B51" s="65">
        <v>349</v>
      </c>
      <c r="C51" s="66">
        <v>231</v>
      </c>
      <c r="D51" s="65">
        <v>2738</v>
      </c>
      <c r="E51" s="66">
        <v>2081</v>
      </c>
      <c r="F51" s="67"/>
      <c r="G51" s="65">
        <f t="shared" si="4"/>
        <v>118</v>
      </c>
      <c r="H51" s="66">
        <f t="shared" si="5"/>
        <v>657</v>
      </c>
      <c r="I51" s="20">
        <f t="shared" si="6"/>
        <v>0.51082251082251084</v>
      </c>
      <c r="J51" s="21">
        <f t="shared" si="7"/>
        <v>0.3157135992311389</v>
      </c>
    </row>
    <row r="52" spans="1:10" x14ac:dyDescent="0.2">
      <c r="A52" s="7" t="s">
        <v>91</v>
      </c>
      <c r="B52" s="65">
        <v>184</v>
      </c>
      <c r="C52" s="66">
        <v>223</v>
      </c>
      <c r="D52" s="65">
        <v>1895</v>
      </c>
      <c r="E52" s="66">
        <v>1644</v>
      </c>
      <c r="F52" s="67"/>
      <c r="G52" s="65">
        <f t="shared" si="4"/>
        <v>-39</v>
      </c>
      <c r="H52" s="66">
        <f t="shared" si="5"/>
        <v>251</v>
      </c>
      <c r="I52" s="20">
        <f t="shared" si="6"/>
        <v>-0.17488789237668162</v>
      </c>
      <c r="J52" s="21">
        <f t="shared" si="7"/>
        <v>0.152676399026764</v>
      </c>
    </row>
    <row r="53" spans="1:10" x14ac:dyDescent="0.2">
      <c r="A53" s="7" t="s">
        <v>92</v>
      </c>
      <c r="B53" s="65">
        <v>2354</v>
      </c>
      <c r="C53" s="66">
        <v>1764</v>
      </c>
      <c r="D53" s="65">
        <v>21905</v>
      </c>
      <c r="E53" s="66">
        <v>17277</v>
      </c>
      <c r="F53" s="67"/>
      <c r="G53" s="65">
        <f t="shared" si="4"/>
        <v>590</v>
      </c>
      <c r="H53" s="66">
        <f t="shared" si="5"/>
        <v>4628</v>
      </c>
      <c r="I53" s="20">
        <f t="shared" si="6"/>
        <v>0.3344671201814059</v>
      </c>
      <c r="J53" s="21">
        <f t="shared" si="7"/>
        <v>0.26787057938299474</v>
      </c>
    </row>
    <row r="54" spans="1:10" x14ac:dyDescent="0.2">
      <c r="A54" s="7" t="s">
        <v>94</v>
      </c>
      <c r="B54" s="65">
        <v>304</v>
      </c>
      <c r="C54" s="66">
        <v>289</v>
      </c>
      <c r="D54" s="65">
        <v>2432</v>
      </c>
      <c r="E54" s="66">
        <v>2117</v>
      </c>
      <c r="F54" s="67"/>
      <c r="G54" s="65">
        <f t="shared" si="4"/>
        <v>15</v>
      </c>
      <c r="H54" s="66">
        <f t="shared" si="5"/>
        <v>315</v>
      </c>
      <c r="I54" s="20">
        <f t="shared" si="6"/>
        <v>5.1903114186851208E-2</v>
      </c>
      <c r="J54" s="21">
        <f t="shared" si="7"/>
        <v>0.14879546528105811</v>
      </c>
    </row>
    <row r="55" spans="1:10" x14ac:dyDescent="0.2">
      <c r="A55" s="7" t="s">
        <v>95</v>
      </c>
      <c r="B55" s="65">
        <v>47</v>
      </c>
      <c r="C55" s="66">
        <v>45</v>
      </c>
      <c r="D55" s="65">
        <v>423</v>
      </c>
      <c r="E55" s="66">
        <v>322</v>
      </c>
      <c r="F55" s="67"/>
      <c r="G55" s="65">
        <f t="shared" si="4"/>
        <v>2</v>
      </c>
      <c r="H55" s="66">
        <f t="shared" si="5"/>
        <v>101</v>
      </c>
      <c r="I55" s="20">
        <f t="shared" si="6"/>
        <v>4.4444444444444446E-2</v>
      </c>
      <c r="J55" s="21">
        <f t="shared" si="7"/>
        <v>0.31366459627329191</v>
      </c>
    </row>
    <row r="56" spans="1:10" x14ac:dyDescent="0.2">
      <c r="A56" s="142" t="s">
        <v>40</v>
      </c>
      <c r="B56" s="143">
        <v>5</v>
      </c>
      <c r="C56" s="144">
        <v>0</v>
      </c>
      <c r="D56" s="143">
        <v>27</v>
      </c>
      <c r="E56" s="144">
        <v>12</v>
      </c>
      <c r="F56" s="145"/>
      <c r="G56" s="143">
        <f t="shared" si="4"/>
        <v>5</v>
      </c>
      <c r="H56" s="144">
        <f t="shared" si="5"/>
        <v>15</v>
      </c>
      <c r="I56" s="151" t="str">
        <f t="shared" si="6"/>
        <v>-</v>
      </c>
      <c r="J56" s="152">
        <f t="shared" si="7"/>
        <v>1.25</v>
      </c>
    </row>
    <row r="57" spans="1:10" x14ac:dyDescent="0.2">
      <c r="A57" s="7" t="s">
        <v>41</v>
      </c>
      <c r="B57" s="65">
        <v>3</v>
      </c>
      <c r="C57" s="66">
        <v>2</v>
      </c>
      <c r="D57" s="65">
        <v>4</v>
      </c>
      <c r="E57" s="66">
        <v>2</v>
      </c>
      <c r="F57" s="67"/>
      <c r="G57" s="65">
        <f t="shared" si="4"/>
        <v>1</v>
      </c>
      <c r="H57" s="66">
        <f t="shared" si="5"/>
        <v>2</v>
      </c>
      <c r="I57" s="20">
        <f t="shared" si="6"/>
        <v>0.5</v>
      </c>
      <c r="J57" s="21">
        <f t="shared" si="7"/>
        <v>1</v>
      </c>
    </row>
    <row r="58" spans="1:10" x14ac:dyDescent="0.2">
      <c r="A58" s="7" t="s">
        <v>46</v>
      </c>
      <c r="B58" s="65">
        <v>12</v>
      </c>
      <c r="C58" s="66">
        <v>4</v>
      </c>
      <c r="D58" s="65">
        <v>44</v>
      </c>
      <c r="E58" s="66">
        <v>12</v>
      </c>
      <c r="F58" s="67"/>
      <c r="G58" s="65">
        <f t="shared" si="4"/>
        <v>8</v>
      </c>
      <c r="H58" s="66">
        <f t="shared" si="5"/>
        <v>32</v>
      </c>
      <c r="I58" s="20">
        <f t="shared" si="6"/>
        <v>2</v>
      </c>
      <c r="J58" s="21">
        <f t="shared" si="7"/>
        <v>2.6666666666666665</v>
      </c>
    </row>
    <row r="59" spans="1:10" x14ac:dyDescent="0.2">
      <c r="A59" s="7" t="s">
        <v>47</v>
      </c>
      <c r="B59" s="65">
        <v>50</v>
      </c>
      <c r="C59" s="66">
        <v>39</v>
      </c>
      <c r="D59" s="65">
        <v>380</v>
      </c>
      <c r="E59" s="66">
        <v>336</v>
      </c>
      <c r="F59" s="67"/>
      <c r="G59" s="65">
        <f t="shared" si="4"/>
        <v>11</v>
      </c>
      <c r="H59" s="66">
        <f t="shared" si="5"/>
        <v>44</v>
      </c>
      <c r="I59" s="20">
        <f t="shared" si="6"/>
        <v>0.28205128205128205</v>
      </c>
      <c r="J59" s="21">
        <f t="shared" si="7"/>
        <v>0.13095238095238096</v>
      </c>
    </row>
    <row r="60" spans="1:10" x14ac:dyDescent="0.2">
      <c r="A60" s="7" t="s">
        <v>50</v>
      </c>
      <c r="B60" s="65">
        <v>51</v>
      </c>
      <c r="C60" s="66">
        <v>72</v>
      </c>
      <c r="D60" s="65">
        <v>459</v>
      </c>
      <c r="E60" s="66">
        <v>471</v>
      </c>
      <c r="F60" s="67"/>
      <c r="G60" s="65">
        <f t="shared" si="4"/>
        <v>-21</v>
      </c>
      <c r="H60" s="66">
        <f t="shared" si="5"/>
        <v>-12</v>
      </c>
      <c r="I60" s="20">
        <f t="shared" si="6"/>
        <v>-0.29166666666666669</v>
      </c>
      <c r="J60" s="21">
        <f t="shared" si="7"/>
        <v>-2.5477707006369428E-2</v>
      </c>
    </row>
    <row r="61" spans="1:10" x14ac:dyDescent="0.2">
      <c r="A61" s="7" t="s">
        <v>54</v>
      </c>
      <c r="B61" s="65">
        <v>2</v>
      </c>
      <c r="C61" s="66">
        <v>0</v>
      </c>
      <c r="D61" s="65">
        <v>24</v>
      </c>
      <c r="E61" s="66">
        <v>19</v>
      </c>
      <c r="F61" s="67"/>
      <c r="G61" s="65">
        <f t="shared" si="4"/>
        <v>2</v>
      </c>
      <c r="H61" s="66">
        <f t="shared" si="5"/>
        <v>5</v>
      </c>
      <c r="I61" s="20" t="str">
        <f t="shared" si="6"/>
        <v>-</v>
      </c>
      <c r="J61" s="21">
        <f t="shared" si="7"/>
        <v>0.26315789473684209</v>
      </c>
    </row>
    <row r="62" spans="1:10" x14ac:dyDescent="0.2">
      <c r="A62" s="7" t="s">
        <v>56</v>
      </c>
      <c r="B62" s="65">
        <v>1</v>
      </c>
      <c r="C62" s="66">
        <v>0</v>
      </c>
      <c r="D62" s="65">
        <v>7</v>
      </c>
      <c r="E62" s="66">
        <v>4</v>
      </c>
      <c r="F62" s="67"/>
      <c r="G62" s="65">
        <f t="shared" si="4"/>
        <v>1</v>
      </c>
      <c r="H62" s="66">
        <f t="shared" si="5"/>
        <v>3</v>
      </c>
      <c r="I62" s="20" t="str">
        <f t="shared" si="6"/>
        <v>-</v>
      </c>
      <c r="J62" s="21">
        <f t="shared" si="7"/>
        <v>0.75</v>
      </c>
    </row>
    <row r="63" spans="1:10" x14ac:dyDescent="0.2">
      <c r="A63" s="7" t="s">
        <v>57</v>
      </c>
      <c r="B63" s="65">
        <v>125</v>
      </c>
      <c r="C63" s="66">
        <v>110</v>
      </c>
      <c r="D63" s="65">
        <v>1038</v>
      </c>
      <c r="E63" s="66">
        <v>840</v>
      </c>
      <c r="F63" s="67"/>
      <c r="G63" s="65">
        <f t="shared" si="4"/>
        <v>15</v>
      </c>
      <c r="H63" s="66">
        <f t="shared" si="5"/>
        <v>198</v>
      </c>
      <c r="I63" s="20">
        <f t="shared" si="6"/>
        <v>0.13636363636363635</v>
      </c>
      <c r="J63" s="21">
        <f t="shared" si="7"/>
        <v>0.23571428571428571</v>
      </c>
    </row>
    <row r="64" spans="1:10" x14ac:dyDescent="0.2">
      <c r="A64" s="7" t="s">
        <v>60</v>
      </c>
      <c r="B64" s="65">
        <v>17</v>
      </c>
      <c r="C64" s="66">
        <v>7</v>
      </c>
      <c r="D64" s="65">
        <v>82</v>
      </c>
      <c r="E64" s="66">
        <v>54</v>
      </c>
      <c r="F64" s="67"/>
      <c r="G64" s="65">
        <f t="shared" si="4"/>
        <v>10</v>
      </c>
      <c r="H64" s="66">
        <f t="shared" si="5"/>
        <v>28</v>
      </c>
      <c r="I64" s="20">
        <f t="shared" si="6"/>
        <v>1.4285714285714286</v>
      </c>
      <c r="J64" s="21">
        <f t="shared" si="7"/>
        <v>0.51851851851851849</v>
      </c>
    </row>
    <row r="65" spans="1:10" x14ac:dyDescent="0.2">
      <c r="A65" s="7" t="s">
        <v>63</v>
      </c>
      <c r="B65" s="65">
        <v>18</v>
      </c>
      <c r="C65" s="66">
        <v>18</v>
      </c>
      <c r="D65" s="65">
        <v>159</v>
      </c>
      <c r="E65" s="66">
        <v>104</v>
      </c>
      <c r="F65" s="67"/>
      <c r="G65" s="65">
        <f t="shared" si="4"/>
        <v>0</v>
      </c>
      <c r="H65" s="66">
        <f t="shared" si="5"/>
        <v>55</v>
      </c>
      <c r="I65" s="20">
        <f t="shared" si="6"/>
        <v>0</v>
      </c>
      <c r="J65" s="21">
        <f t="shared" si="7"/>
        <v>0.52884615384615385</v>
      </c>
    </row>
    <row r="66" spans="1:10" x14ac:dyDescent="0.2">
      <c r="A66" s="7" t="s">
        <v>70</v>
      </c>
      <c r="B66" s="65">
        <v>2</v>
      </c>
      <c r="C66" s="66">
        <v>4</v>
      </c>
      <c r="D66" s="65">
        <v>71</v>
      </c>
      <c r="E66" s="66">
        <v>54</v>
      </c>
      <c r="F66" s="67"/>
      <c r="G66" s="65">
        <f t="shared" si="4"/>
        <v>-2</v>
      </c>
      <c r="H66" s="66">
        <f t="shared" si="5"/>
        <v>17</v>
      </c>
      <c r="I66" s="20">
        <f t="shared" si="6"/>
        <v>-0.5</v>
      </c>
      <c r="J66" s="21">
        <f t="shared" si="7"/>
        <v>0.31481481481481483</v>
      </c>
    </row>
    <row r="67" spans="1:10" x14ac:dyDescent="0.2">
      <c r="A67" s="7" t="s">
        <v>71</v>
      </c>
      <c r="B67" s="65">
        <v>10</v>
      </c>
      <c r="C67" s="66">
        <v>11</v>
      </c>
      <c r="D67" s="65">
        <v>91</v>
      </c>
      <c r="E67" s="66">
        <v>51</v>
      </c>
      <c r="F67" s="67"/>
      <c r="G67" s="65">
        <f t="shared" si="4"/>
        <v>-1</v>
      </c>
      <c r="H67" s="66">
        <f t="shared" si="5"/>
        <v>40</v>
      </c>
      <c r="I67" s="20">
        <f t="shared" si="6"/>
        <v>-9.0909090909090912E-2</v>
      </c>
      <c r="J67" s="21">
        <f t="shared" si="7"/>
        <v>0.78431372549019607</v>
      </c>
    </row>
    <row r="68" spans="1:10" x14ac:dyDescent="0.2">
      <c r="A68" s="7" t="s">
        <v>76</v>
      </c>
      <c r="B68" s="65">
        <v>8</v>
      </c>
      <c r="C68" s="66">
        <v>2</v>
      </c>
      <c r="D68" s="65">
        <v>123</v>
      </c>
      <c r="E68" s="66">
        <v>52</v>
      </c>
      <c r="F68" s="67"/>
      <c r="G68" s="65">
        <f t="shared" si="4"/>
        <v>6</v>
      </c>
      <c r="H68" s="66">
        <f t="shared" si="5"/>
        <v>71</v>
      </c>
      <c r="I68" s="20">
        <f t="shared" si="6"/>
        <v>3</v>
      </c>
      <c r="J68" s="21">
        <f t="shared" si="7"/>
        <v>1.3653846153846154</v>
      </c>
    </row>
    <row r="69" spans="1:10" x14ac:dyDescent="0.2">
      <c r="A69" s="7" t="s">
        <v>87</v>
      </c>
      <c r="B69" s="65">
        <v>15</v>
      </c>
      <c r="C69" s="66">
        <v>8</v>
      </c>
      <c r="D69" s="65">
        <v>147</v>
      </c>
      <c r="E69" s="66">
        <v>103</v>
      </c>
      <c r="F69" s="67"/>
      <c r="G69" s="65">
        <f t="shared" si="4"/>
        <v>7</v>
      </c>
      <c r="H69" s="66">
        <f t="shared" si="5"/>
        <v>44</v>
      </c>
      <c r="I69" s="20">
        <f t="shared" si="6"/>
        <v>0.875</v>
      </c>
      <c r="J69" s="21">
        <f t="shared" si="7"/>
        <v>0.42718446601941745</v>
      </c>
    </row>
    <row r="70" spans="1:10" x14ac:dyDescent="0.2">
      <c r="A70" s="7" t="s">
        <v>93</v>
      </c>
      <c r="B70" s="65">
        <v>4</v>
      </c>
      <c r="C70" s="66">
        <v>8</v>
      </c>
      <c r="D70" s="65">
        <v>66</v>
      </c>
      <c r="E70" s="66">
        <v>59</v>
      </c>
      <c r="F70" s="67"/>
      <c r="G70" s="65">
        <f t="shared" si="4"/>
        <v>-4</v>
      </c>
      <c r="H70" s="66">
        <f t="shared" si="5"/>
        <v>7</v>
      </c>
      <c r="I70" s="20">
        <f t="shared" si="6"/>
        <v>-0.5</v>
      </c>
      <c r="J70" s="21">
        <f t="shared" si="7"/>
        <v>0.11864406779661017</v>
      </c>
    </row>
    <row r="71" spans="1:10" x14ac:dyDescent="0.2">
      <c r="A71" s="7" t="s">
        <v>96</v>
      </c>
      <c r="B71" s="65">
        <v>15</v>
      </c>
      <c r="C71" s="66">
        <v>9</v>
      </c>
      <c r="D71" s="65">
        <v>153</v>
      </c>
      <c r="E71" s="66">
        <v>179</v>
      </c>
      <c r="F71" s="67"/>
      <c r="G71" s="65">
        <f t="shared" si="4"/>
        <v>6</v>
      </c>
      <c r="H71" s="66">
        <f t="shared" si="5"/>
        <v>-26</v>
      </c>
      <c r="I71" s="20">
        <f t="shared" si="6"/>
        <v>0.66666666666666663</v>
      </c>
      <c r="J71" s="21">
        <f t="shared" si="7"/>
        <v>-0.14525139664804471</v>
      </c>
    </row>
    <row r="72" spans="1:10" x14ac:dyDescent="0.2">
      <c r="A72" s="7" t="s">
        <v>97</v>
      </c>
      <c r="B72" s="65">
        <v>0</v>
      </c>
      <c r="C72" s="66">
        <v>3</v>
      </c>
      <c r="D72" s="65">
        <v>19</v>
      </c>
      <c r="E72" s="66">
        <v>11</v>
      </c>
      <c r="F72" s="67"/>
      <c r="G72" s="65">
        <f t="shared" si="4"/>
        <v>-3</v>
      </c>
      <c r="H72" s="66">
        <f t="shared" si="5"/>
        <v>8</v>
      </c>
      <c r="I72" s="20">
        <f t="shared" si="6"/>
        <v>-1</v>
      </c>
      <c r="J72" s="21">
        <f t="shared" si="7"/>
        <v>0.72727272727272729</v>
      </c>
    </row>
    <row r="73" spans="1:10" x14ac:dyDescent="0.2">
      <c r="A73" s="1"/>
      <c r="B73" s="68"/>
      <c r="C73" s="69"/>
      <c r="D73" s="68"/>
      <c r="E73" s="69"/>
      <c r="F73" s="70"/>
      <c r="G73" s="68"/>
      <c r="H73" s="69"/>
      <c r="I73" s="5"/>
      <c r="J73" s="6"/>
    </row>
    <row r="74" spans="1:10" s="43" customFormat="1" x14ac:dyDescent="0.2">
      <c r="A74" s="27" t="s">
        <v>5</v>
      </c>
      <c r="B74" s="71">
        <f>SUM(B6:B73)</f>
        <v>9191</v>
      </c>
      <c r="C74" s="72">
        <f>SUM(C6:C73)</f>
        <v>7882</v>
      </c>
      <c r="D74" s="71">
        <f>SUM(D6:D73)</f>
        <v>83975</v>
      </c>
      <c r="E74" s="72">
        <f>SUM(E6:E73)</f>
        <v>62775</v>
      </c>
      <c r="F74" s="73"/>
      <c r="G74" s="71">
        <f>SUM(G6:G73)</f>
        <v>1309</v>
      </c>
      <c r="H74" s="72">
        <f>SUM(H6:H73)</f>
        <v>21200</v>
      </c>
      <c r="I74" s="37">
        <f>IF(C74=0, 0, G74/C74)</f>
        <v>0.1660746003552398</v>
      </c>
      <c r="J74" s="38">
        <f>IF(E74=0, 0, H74/E74)</f>
        <v>0.33771405814416566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8.7041671200087004E-2</v>
      </c>
      <c r="C6" s="17">
        <v>0.19030702867292601</v>
      </c>
      <c r="D6" s="16">
        <v>4.28699017564751E-2</v>
      </c>
      <c r="E6" s="17">
        <v>8.1242532855436103E-2</v>
      </c>
      <c r="F6" s="12"/>
      <c r="G6" s="10">
        <f t="shared" ref="G6:G37" si="0">B6-C6</f>
        <v>-0.10326535747283901</v>
      </c>
      <c r="H6" s="11">
        <f t="shared" ref="H6:H37" si="1">D6-E6</f>
        <v>-3.8372631098961003E-2</v>
      </c>
    </row>
    <row r="7" spans="1:8" x14ac:dyDescent="0.2">
      <c r="A7" s="7" t="s">
        <v>32</v>
      </c>
      <c r="B7" s="16">
        <v>0</v>
      </c>
      <c r="C7" s="17">
        <v>0</v>
      </c>
      <c r="D7" s="16">
        <v>1.19083060434653E-3</v>
      </c>
      <c r="E7" s="17">
        <v>0</v>
      </c>
      <c r="F7" s="12"/>
      <c r="G7" s="10">
        <f t="shared" si="0"/>
        <v>0</v>
      </c>
      <c r="H7" s="11">
        <f t="shared" si="1"/>
        <v>1.19083060434653E-3</v>
      </c>
    </row>
    <row r="8" spans="1:8" x14ac:dyDescent="0.2">
      <c r="A8" s="7" t="s">
        <v>33</v>
      </c>
      <c r="B8" s="16">
        <v>3.26406267000326E-2</v>
      </c>
      <c r="C8" s="17">
        <v>0</v>
      </c>
      <c r="D8" s="16">
        <v>8.3358142304257206E-3</v>
      </c>
      <c r="E8" s="17">
        <v>4.7789725209080097E-3</v>
      </c>
      <c r="F8" s="12"/>
      <c r="G8" s="10">
        <f t="shared" si="0"/>
        <v>3.26406267000326E-2</v>
      </c>
      <c r="H8" s="11">
        <f t="shared" si="1"/>
        <v>3.5568417095177109E-3</v>
      </c>
    </row>
    <row r="9" spans="1:8" x14ac:dyDescent="0.2">
      <c r="A9" s="7" t="s">
        <v>34</v>
      </c>
      <c r="B9" s="16">
        <v>1.01185942770101</v>
      </c>
      <c r="C9" s="17">
        <v>1.5351433646282699</v>
      </c>
      <c r="D9" s="16">
        <v>1.0943733253944601</v>
      </c>
      <c r="E9" s="17">
        <v>1.26642771804062</v>
      </c>
      <c r="F9" s="12"/>
      <c r="G9" s="10">
        <f t="shared" si="0"/>
        <v>-0.52328393692725994</v>
      </c>
      <c r="H9" s="11">
        <f t="shared" si="1"/>
        <v>-0.17205439264615996</v>
      </c>
    </row>
    <row r="10" spans="1:8" x14ac:dyDescent="0.2">
      <c r="A10" s="7" t="s">
        <v>35</v>
      </c>
      <c r="B10" s="16">
        <v>1.0880208900010901E-2</v>
      </c>
      <c r="C10" s="17">
        <v>0</v>
      </c>
      <c r="D10" s="16">
        <v>2.3816612086930599E-2</v>
      </c>
      <c r="E10" s="17">
        <v>2.23018717642374E-2</v>
      </c>
      <c r="F10" s="12"/>
      <c r="G10" s="10">
        <f t="shared" si="0"/>
        <v>1.0880208900010901E-2</v>
      </c>
      <c r="H10" s="11">
        <f t="shared" si="1"/>
        <v>1.5147403226931991E-3</v>
      </c>
    </row>
    <row r="11" spans="1:8" x14ac:dyDescent="0.2">
      <c r="A11" s="7" t="s">
        <v>36</v>
      </c>
      <c r="B11" s="16">
        <v>1.4797084104014802</v>
      </c>
      <c r="C11" s="17">
        <v>2.1821872621162099</v>
      </c>
      <c r="D11" s="16">
        <v>1.42185174158976</v>
      </c>
      <c r="E11" s="17">
        <v>1.4974113898845101</v>
      </c>
      <c r="F11" s="12"/>
      <c r="G11" s="10">
        <f t="shared" si="0"/>
        <v>-0.70247885171472979</v>
      </c>
      <c r="H11" s="11">
        <f t="shared" si="1"/>
        <v>-7.5559648294750037E-2</v>
      </c>
    </row>
    <row r="12" spans="1:8" x14ac:dyDescent="0.2">
      <c r="A12" s="7" t="s">
        <v>37</v>
      </c>
      <c r="B12" s="16">
        <v>0.217604178000218</v>
      </c>
      <c r="C12" s="17">
        <v>0</v>
      </c>
      <c r="D12" s="16">
        <v>0.16076213158678201</v>
      </c>
      <c r="E12" s="17">
        <v>0</v>
      </c>
      <c r="F12" s="12"/>
      <c r="G12" s="10">
        <f t="shared" si="0"/>
        <v>0.217604178000218</v>
      </c>
      <c r="H12" s="11">
        <f t="shared" si="1"/>
        <v>0.16076213158678201</v>
      </c>
    </row>
    <row r="13" spans="1:8" x14ac:dyDescent="0.2">
      <c r="A13" s="7" t="s">
        <v>38</v>
      </c>
      <c r="B13" s="16">
        <v>1.0880208900010901E-2</v>
      </c>
      <c r="C13" s="17">
        <v>1.2687135244861701E-2</v>
      </c>
      <c r="D13" s="16">
        <v>7.1449836260791899E-3</v>
      </c>
      <c r="E13" s="17">
        <v>2.23018717642374E-2</v>
      </c>
      <c r="F13" s="12"/>
      <c r="G13" s="10">
        <f t="shared" si="0"/>
        <v>-1.8069263448507993E-3</v>
      </c>
      <c r="H13" s="11">
        <f t="shared" si="1"/>
        <v>-1.5156888138158211E-2</v>
      </c>
    </row>
    <row r="14" spans="1:8" x14ac:dyDescent="0.2">
      <c r="A14" s="7" t="s">
        <v>39</v>
      </c>
      <c r="B14" s="16">
        <v>0</v>
      </c>
      <c r="C14" s="17">
        <v>0</v>
      </c>
      <c r="D14" s="16">
        <v>7.1449836260791899E-3</v>
      </c>
      <c r="E14" s="17">
        <v>1.2743926722421299E-2</v>
      </c>
      <c r="F14" s="12"/>
      <c r="G14" s="10">
        <f t="shared" si="0"/>
        <v>0</v>
      </c>
      <c r="H14" s="11">
        <f t="shared" si="1"/>
        <v>-5.5989430963421091E-3</v>
      </c>
    </row>
    <row r="15" spans="1:8" x14ac:dyDescent="0.2">
      <c r="A15" s="7" t="s">
        <v>42</v>
      </c>
      <c r="B15" s="16">
        <v>1.0880208900010901E-2</v>
      </c>
      <c r="C15" s="17">
        <v>2.5374270489723402E-2</v>
      </c>
      <c r="D15" s="16">
        <v>2.2625781482584099E-2</v>
      </c>
      <c r="E15" s="17">
        <v>2.3894862604540001E-2</v>
      </c>
      <c r="F15" s="12"/>
      <c r="G15" s="10">
        <f t="shared" si="0"/>
        <v>-1.44940615897125E-2</v>
      </c>
      <c r="H15" s="11">
        <f t="shared" si="1"/>
        <v>-1.269081121955902E-3</v>
      </c>
    </row>
    <row r="16" spans="1:8" x14ac:dyDescent="0.2">
      <c r="A16" s="7" t="s">
        <v>43</v>
      </c>
      <c r="B16" s="16">
        <v>0.108802089000109</v>
      </c>
      <c r="C16" s="17">
        <v>0.10149708195889399</v>
      </c>
      <c r="D16" s="16">
        <v>6.0732360821673097E-2</v>
      </c>
      <c r="E16" s="17">
        <v>6.84986061330147E-2</v>
      </c>
      <c r="F16" s="12"/>
      <c r="G16" s="10">
        <f t="shared" si="0"/>
        <v>7.3050070412150059E-3</v>
      </c>
      <c r="H16" s="11">
        <f t="shared" si="1"/>
        <v>-7.7662453113416033E-3</v>
      </c>
    </row>
    <row r="17" spans="1:8" x14ac:dyDescent="0.2">
      <c r="A17" s="7" t="s">
        <v>44</v>
      </c>
      <c r="B17" s="16">
        <v>0.17408334240017401</v>
      </c>
      <c r="C17" s="17">
        <v>0.13955848769347901</v>
      </c>
      <c r="D17" s="16">
        <v>0.114319738017267</v>
      </c>
      <c r="E17" s="17">
        <v>0.10035842293906799</v>
      </c>
      <c r="F17" s="12"/>
      <c r="G17" s="10">
        <f t="shared" si="0"/>
        <v>3.4524854706695002E-2</v>
      </c>
      <c r="H17" s="11">
        <f t="shared" si="1"/>
        <v>1.3961315078199005E-2</v>
      </c>
    </row>
    <row r="18" spans="1:8" x14ac:dyDescent="0.2">
      <c r="A18" s="7" t="s">
        <v>45</v>
      </c>
      <c r="B18" s="16">
        <v>8.0295941682080301</v>
      </c>
      <c r="C18" s="17">
        <v>7.2443542248160391</v>
      </c>
      <c r="D18" s="16">
        <v>6.8151235486752002</v>
      </c>
      <c r="E18" s="17">
        <v>6.3337315810434101</v>
      </c>
      <c r="F18" s="12"/>
      <c r="G18" s="10">
        <f t="shared" si="0"/>
        <v>0.78523994339199099</v>
      </c>
      <c r="H18" s="11">
        <f t="shared" si="1"/>
        <v>0.48139196763179015</v>
      </c>
    </row>
    <row r="19" spans="1:8" x14ac:dyDescent="0.2">
      <c r="A19" s="7" t="s">
        <v>48</v>
      </c>
      <c r="B19" s="16">
        <v>3.26406267000326E-2</v>
      </c>
      <c r="C19" s="17">
        <v>5.0748540979446803E-2</v>
      </c>
      <c r="D19" s="16">
        <v>3.3343256921702903E-2</v>
      </c>
      <c r="E19" s="17">
        <v>6.3719633612106703E-3</v>
      </c>
      <c r="F19" s="12"/>
      <c r="G19" s="10">
        <f t="shared" si="0"/>
        <v>-1.8107914279414203E-2</v>
      </c>
      <c r="H19" s="11">
        <f t="shared" si="1"/>
        <v>2.6971293560492233E-2</v>
      </c>
    </row>
    <row r="20" spans="1:8" x14ac:dyDescent="0.2">
      <c r="A20" s="7" t="s">
        <v>49</v>
      </c>
      <c r="B20" s="16">
        <v>1.80611467740181</v>
      </c>
      <c r="C20" s="17">
        <v>0.83735092616087303</v>
      </c>
      <c r="D20" s="16">
        <v>1.3194403096159599</v>
      </c>
      <c r="E20" s="17">
        <v>0.35205097570688998</v>
      </c>
      <c r="F20" s="12"/>
      <c r="G20" s="10">
        <f t="shared" si="0"/>
        <v>0.96876375124093694</v>
      </c>
      <c r="H20" s="11">
        <f t="shared" si="1"/>
        <v>0.96738933390907</v>
      </c>
    </row>
    <row r="21" spans="1:8" x14ac:dyDescent="0.2">
      <c r="A21" s="7" t="s">
        <v>51</v>
      </c>
      <c r="B21" s="16">
        <v>0</v>
      </c>
      <c r="C21" s="17">
        <v>0.81197665567115007</v>
      </c>
      <c r="D21" s="16">
        <v>0</v>
      </c>
      <c r="E21" s="17">
        <v>2.1537236160892101</v>
      </c>
      <c r="F21" s="12"/>
      <c r="G21" s="10">
        <f t="shared" si="0"/>
        <v>-0.81197665567115007</v>
      </c>
      <c r="H21" s="11">
        <f t="shared" si="1"/>
        <v>-2.1537236160892101</v>
      </c>
    </row>
    <row r="22" spans="1:8" x14ac:dyDescent="0.2">
      <c r="A22" s="7" t="s">
        <v>52</v>
      </c>
      <c r="B22" s="16">
        <v>1.4253073659014299</v>
      </c>
      <c r="C22" s="17">
        <v>2.0553159096675997</v>
      </c>
      <c r="D22" s="16">
        <v>1.3182494790116102</v>
      </c>
      <c r="E22" s="17">
        <v>2.8594185583432901</v>
      </c>
      <c r="F22" s="12"/>
      <c r="G22" s="10">
        <f t="shared" si="0"/>
        <v>-0.63000854376616977</v>
      </c>
      <c r="H22" s="11">
        <f t="shared" si="1"/>
        <v>-1.5411690793316799</v>
      </c>
    </row>
    <row r="23" spans="1:8" x14ac:dyDescent="0.2">
      <c r="A23" s="7" t="s">
        <v>53</v>
      </c>
      <c r="B23" s="16">
        <v>6.7239691002067197</v>
      </c>
      <c r="C23" s="17">
        <v>10.657193605683799</v>
      </c>
      <c r="D23" s="16">
        <v>6.7210479309318298</v>
      </c>
      <c r="E23" s="17">
        <v>7.5890083632019101</v>
      </c>
      <c r="F23" s="12"/>
      <c r="G23" s="10">
        <f t="shared" si="0"/>
        <v>-3.9332245054770798</v>
      </c>
      <c r="H23" s="11">
        <f t="shared" si="1"/>
        <v>-0.86796043227008024</v>
      </c>
    </row>
    <row r="24" spans="1:8" x14ac:dyDescent="0.2">
      <c r="A24" s="7" t="s">
        <v>55</v>
      </c>
      <c r="B24" s="16">
        <v>0</v>
      </c>
      <c r="C24" s="17">
        <v>0</v>
      </c>
      <c r="D24" s="16">
        <v>0</v>
      </c>
      <c r="E24" s="17">
        <v>1.9115890083632001E-2</v>
      </c>
      <c r="F24" s="12"/>
      <c r="G24" s="10">
        <f t="shared" si="0"/>
        <v>0</v>
      </c>
      <c r="H24" s="11">
        <f t="shared" si="1"/>
        <v>-1.9115890083632001E-2</v>
      </c>
    </row>
    <row r="25" spans="1:8" x14ac:dyDescent="0.2">
      <c r="A25" s="7" t="s">
        <v>58</v>
      </c>
      <c r="B25" s="16">
        <v>4.6349689914046399</v>
      </c>
      <c r="C25" s="17">
        <v>1.9030702867292599</v>
      </c>
      <c r="D25" s="16">
        <v>4.4941947008038099</v>
      </c>
      <c r="E25" s="17">
        <v>2.2620469932297897</v>
      </c>
      <c r="F25" s="12"/>
      <c r="G25" s="10">
        <f t="shared" si="0"/>
        <v>2.73189870467538</v>
      </c>
      <c r="H25" s="11">
        <f t="shared" si="1"/>
        <v>2.2321477075740201</v>
      </c>
    </row>
    <row r="26" spans="1:8" x14ac:dyDescent="0.2">
      <c r="A26" s="7" t="s">
        <v>59</v>
      </c>
      <c r="B26" s="16">
        <v>0</v>
      </c>
      <c r="C26" s="17">
        <v>0</v>
      </c>
      <c r="D26" s="16">
        <v>0</v>
      </c>
      <c r="E26" s="17">
        <v>1.59299084030267E-3</v>
      </c>
      <c r="F26" s="12"/>
      <c r="G26" s="10">
        <f t="shared" si="0"/>
        <v>0</v>
      </c>
      <c r="H26" s="11">
        <f t="shared" si="1"/>
        <v>-1.59299084030267E-3</v>
      </c>
    </row>
    <row r="27" spans="1:8" x14ac:dyDescent="0.2">
      <c r="A27" s="7" t="s">
        <v>61</v>
      </c>
      <c r="B27" s="16">
        <v>0.108802089000109</v>
      </c>
      <c r="C27" s="17">
        <v>0.126871352448617</v>
      </c>
      <c r="D27" s="16">
        <v>0.113128907412921</v>
      </c>
      <c r="E27" s="17">
        <v>0.140183193946635</v>
      </c>
      <c r="F27" s="12"/>
      <c r="G27" s="10">
        <f t="shared" si="0"/>
        <v>-1.8069263448507997E-2</v>
      </c>
      <c r="H27" s="11">
        <f t="shared" si="1"/>
        <v>-2.7054286533714E-2</v>
      </c>
    </row>
    <row r="28" spans="1:8" x14ac:dyDescent="0.2">
      <c r="A28" s="7" t="s">
        <v>62</v>
      </c>
      <c r="B28" s="16">
        <v>0.69633336960069603</v>
      </c>
      <c r="C28" s="17">
        <v>0.34255265161126597</v>
      </c>
      <c r="D28" s="16">
        <v>0.56564453706460294</v>
      </c>
      <c r="E28" s="17">
        <v>0.41736360015929902</v>
      </c>
      <c r="F28" s="12"/>
      <c r="G28" s="10">
        <f t="shared" si="0"/>
        <v>0.35378071798943006</v>
      </c>
      <c r="H28" s="11">
        <f t="shared" si="1"/>
        <v>0.14828093690530392</v>
      </c>
    </row>
    <row r="29" spans="1:8" x14ac:dyDescent="0.2">
      <c r="A29" s="7" t="s">
        <v>64</v>
      </c>
      <c r="B29" s="16">
        <v>6.4193232510064204</v>
      </c>
      <c r="C29" s="17">
        <v>6.50850038061406</v>
      </c>
      <c r="D29" s="16">
        <v>6.0958618636499002</v>
      </c>
      <c r="E29" s="17">
        <v>5.69972122660295</v>
      </c>
      <c r="F29" s="12"/>
      <c r="G29" s="10">
        <f t="shared" si="0"/>
        <v>-8.9177129607639571E-2</v>
      </c>
      <c r="H29" s="11">
        <f t="shared" si="1"/>
        <v>0.39614063704695024</v>
      </c>
    </row>
    <row r="30" spans="1:8" x14ac:dyDescent="0.2">
      <c r="A30" s="7" t="s">
        <v>65</v>
      </c>
      <c r="B30" s="16">
        <v>1.0880208900010901E-2</v>
      </c>
      <c r="C30" s="17">
        <v>1.2687135244861701E-2</v>
      </c>
      <c r="D30" s="16">
        <v>1.0717475439118801E-2</v>
      </c>
      <c r="E30" s="17">
        <v>1.4336917562724E-2</v>
      </c>
      <c r="F30" s="12"/>
      <c r="G30" s="10">
        <f t="shared" si="0"/>
        <v>-1.8069263448507993E-3</v>
      </c>
      <c r="H30" s="11">
        <f t="shared" si="1"/>
        <v>-3.6194421236051995E-3</v>
      </c>
    </row>
    <row r="31" spans="1:8" x14ac:dyDescent="0.2">
      <c r="A31" s="7" t="s">
        <v>66</v>
      </c>
      <c r="B31" s="16">
        <v>0.62017190730062</v>
      </c>
      <c r="C31" s="17">
        <v>0.38061405734585096</v>
      </c>
      <c r="D31" s="16">
        <v>0.55016373920809802</v>
      </c>
      <c r="E31" s="17">
        <v>0.56391875746714493</v>
      </c>
      <c r="F31" s="12"/>
      <c r="G31" s="10">
        <f t="shared" si="0"/>
        <v>0.23955784995476903</v>
      </c>
      <c r="H31" s="11">
        <f t="shared" si="1"/>
        <v>-1.3755018259046903E-2</v>
      </c>
    </row>
    <row r="32" spans="1:8" x14ac:dyDescent="0.2">
      <c r="A32" s="7" t="s">
        <v>67</v>
      </c>
      <c r="B32" s="16">
        <v>0.85953650310086005</v>
      </c>
      <c r="C32" s="17">
        <v>0.86272519665059588</v>
      </c>
      <c r="D32" s="16">
        <v>0.86692467996427502</v>
      </c>
      <c r="E32" s="17">
        <v>0.659498207885305</v>
      </c>
      <c r="F32" s="12"/>
      <c r="G32" s="10">
        <f t="shared" si="0"/>
        <v>-3.1886935497358326E-3</v>
      </c>
      <c r="H32" s="11">
        <f t="shared" si="1"/>
        <v>0.20742647207897003</v>
      </c>
    </row>
    <row r="33" spans="1:8" x14ac:dyDescent="0.2">
      <c r="A33" s="7" t="s">
        <v>68</v>
      </c>
      <c r="B33" s="16">
        <v>0.54401044500054407</v>
      </c>
      <c r="C33" s="17">
        <v>0.44404973357015998</v>
      </c>
      <c r="D33" s="16">
        <v>0.653766001786246</v>
      </c>
      <c r="E33" s="17">
        <v>0.62763839107925101</v>
      </c>
      <c r="F33" s="12"/>
      <c r="G33" s="10">
        <f t="shared" si="0"/>
        <v>9.9960711430384097E-2</v>
      </c>
      <c r="H33" s="11">
        <f t="shared" si="1"/>
        <v>2.6127610706994986E-2</v>
      </c>
    </row>
    <row r="34" spans="1:8" x14ac:dyDescent="0.2">
      <c r="A34" s="7" t="s">
        <v>69</v>
      </c>
      <c r="B34" s="16">
        <v>0</v>
      </c>
      <c r="C34" s="17">
        <v>0</v>
      </c>
      <c r="D34" s="16">
        <v>4.7633224173861304E-3</v>
      </c>
      <c r="E34" s="17">
        <v>4.7789725209080097E-3</v>
      </c>
      <c r="F34" s="12"/>
      <c r="G34" s="10">
        <f t="shared" si="0"/>
        <v>0</v>
      </c>
      <c r="H34" s="11">
        <f t="shared" si="1"/>
        <v>-1.5650103521879302E-5</v>
      </c>
    </row>
    <row r="35" spans="1:8" x14ac:dyDescent="0.2">
      <c r="A35" s="7" t="s">
        <v>72</v>
      </c>
      <c r="B35" s="16">
        <v>4.3520835600043502E-2</v>
      </c>
      <c r="C35" s="17">
        <v>3.8061405734585101E-2</v>
      </c>
      <c r="D35" s="16">
        <v>4.5251562965168197E-2</v>
      </c>
      <c r="E35" s="17">
        <v>2.8673835125448001E-2</v>
      </c>
      <c r="F35" s="12"/>
      <c r="G35" s="10">
        <f t="shared" si="0"/>
        <v>5.4594298654584011E-3</v>
      </c>
      <c r="H35" s="11">
        <f t="shared" si="1"/>
        <v>1.6577727839720197E-2</v>
      </c>
    </row>
    <row r="36" spans="1:8" x14ac:dyDescent="0.2">
      <c r="A36" s="7" t="s">
        <v>73</v>
      </c>
      <c r="B36" s="16">
        <v>6.25612011750626</v>
      </c>
      <c r="C36" s="17">
        <v>8.0436437452423188</v>
      </c>
      <c r="D36" s="16">
        <v>8.258410241143201</v>
      </c>
      <c r="E36" s="17">
        <v>7.6654719235364404</v>
      </c>
      <c r="F36" s="12"/>
      <c r="G36" s="10">
        <f t="shared" si="0"/>
        <v>-1.7875236277360589</v>
      </c>
      <c r="H36" s="11">
        <f t="shared" si="1"/>
        <v>0.59293831760676063</v>
      </c>
    </row>
    <row r="37" spans="1:8" x14ac:dyDescent="0.2">
      <c r="A37" s="7" t="s">
        <v>74</v>
      </c>
      <c r="B37" s="16">
        <v>0</v>
      </c>
      <c r="C37" s="17">
        <v>0</v>
      </c>
      <c r="D37" s="16">
        <v>5.9541530217326602E-3</v>
      </c>
      <c r="E37" s="17">
        <v>3.1859816806053399E-3</v>
      </c>
      <c r="F37" s="12"/>
      <c r="G37" s="10">
        <f t="shared" si="0"/>
        <v>0</v>
      </c>
      <c r="H37" s="11">
        <f t="shared" si="1"/>
        <v>2.7681713411273202E-3</v>
      </c>
    </row>
    <row r="38" spans="1:8" x14ac:dyDescent="0.2">
      <c r="A38" s="7" t="s">
        <v>75</v>
      </c>
      <c r="B38" s="16">
        <v>1.5341094549015299</v>
      </c>
      <c r="C38" s="17">
        <v>1.85232174574981</v>
      </c>
      <c r="D38" s="16">
        <v>1.5171181899374799</v>
      </c>
      <c r="E38" s="17">
        <v>1.7060931899641598</v>
      </c>
      <c r="F38" s="12"/>
      <c r="G38" s="10">
        <f t="shared" ref="G38:G72" si="2">B38-C38</f>
        <v>-0.31821229084828007</v>
      </c>
      <c r="H38" s="11">
        <f t="shared" ref="H38:H72" si="3">D38-E38</f>
        <v>-0.18897500002667988</v>
      </c>
    </row>
    <row r="39" spans="1:8" x14ac:dyDescent="0.2">
      <c r="A39" s="7" t="s">
        <v>77</v>
      </c>
      <c r="B39" s="16">
        <v>0.239364595800239</v>
      </c>
      <c r="C39" s="17">
        <v>0.786602385181426</v>
      </c>
      <c r="D39" s="16">
        <v>0.25960107174754399</v>
      </c>
      <c r="E39" s="17">
        <v>0.67702110712863395</v>
      </c>
      <c r="F39" s="12"/>
      <c r="G39" s="10">
        <f t="shared" si="2"/>
        <v>-0.54723778938118706</v>
      </c>
      <c r="H39" s="11">
        <f t="shared" si="3"/>
        <v>-0.41742003538108996</v>
      </c>
    </row>
    <row r="40" spans="1:8" x14ac:dyDescent="0.2">
      <c r="A40" s="7" t="s">
        <v>78</v>
      </c>
      <c r="B40" s="16">
        <v>2.48068762920248</v>
      </c>
      <c r="C40" s="17">
        <v>1.59857904085258</v>
      </c>
      <c r="D40" s="16">
        <v>2.7162846085144401</v>
      </c>
      <c r="E40" s="17">
        <v>1.0211071286340099</v>
      </c>
      <c r="F40" s="12"/>
      <c r="G40" s="10">
        <f t="shared" si="2"/>
        <v>0.88210858834990002</v>
      </c>
      <c r="H40" s="11">
        <f t="shared" si="3"/>
        <v>1.6951774798804302</v>
      </c>
    </row>
    <row r="41" spans="1:8" x14ac:dyDescent="0.2">
      <c r="A41" s="7" t="s">
        <v>79</v>
      </c>
      <c r="B41" s="16">
        <v>0.13056250680013101</v>
      </c>
      <c r="C41" s="17">
        <v>0.22836843440751098</v>
      </c>
      <c r="D41" s="16">
        <v>0.22387615361714802</v>
      </c>
      <c r="E41" s="17">
        <v>0.23257666268419</v>
      </c>
      <c r="F41" s="12"/>
      <c r="G41" s="10">
        <f t="shared" si="2"/>
        <v>-9.7805927607379967E-2</v>
      </c>
      <c r="H41" s="11">
        <f t="shared" si="3"/>
        <v>-8.7005090670419782E-3</v>
      </c>
    </row>
    <row r="42" spans="1:8" x14ac:dyDescent="0.2">
      <c r="A42" s="7" t="s">
        <v>80</v>
      </c>
      <c r="B42" s="16">
        <v>8.0948754216080907</v>
      </c>
      <c r="C42" s="17">
        <v>8.4750063435676211</v>
      </c>
      <c r="D42" s="16">
        <v>8.8669246799642707</v>
      </c>
      <c r="E42" s="17">
        <v>8.4906411788132203</v>
      </c>
      <c r="F42" s="12"/>
      <c r="G42" s="10">
        <f t="shared" si="2"/>
        <v>-0.38013092195953035</v>
      </c>
      <c r="H42" s="11">
        <f t="shared" si="3"/>
        <v>0.37628350115105036</v>
      </c>
    </row>
    <row r="43" spans="1:8" x14ac:dyDescent="0.2">
      <c r="A43" s="7" t="s">
        <v>81</v>
      </c>
      <c r="B43" s="16">
        <v>5.1245783919051195</v>
      </c>
      <c r="C43" s="17">
        <v>4.3009388480081201</v>
      </c>
      <c r="D43" s="16">
        <v>5.0122060136945503</v>
      </c>
      <c r="E43" s="17">
        <v>4.4763042612505002</v>
      </c>
      <c r="F43" s="12"/>
      <c r="G43" s="10">
        <f t="shared" si="2"/>
        <v>0.82363954389699945</v>
      </c>
      <c r="H43" s="11">
        <f t="shared" si="3"/>
        <v>0.53590175244405014</v>
      </c>
    </row>
    <row r="44" spans="1:8" x14ac:dyDescent="0.2">
      <c r="A44" s="7" t="s">
        <v>82</v>
      </c>
      <c r="B44" s="16">
        <v>9.7921880100097905E-2</v>
      </c>
      <c r="C44" s="17">
        <v>0.10149708195889399</v>
      </c>
      <c r="D44" s="16">
        <v>0.103602262578148</v>
      </c>
      <c r="E44" s="17">
        <v>0.111509358821187</v>
      </c>
      <c r="F44" s="12"/>
      <c r="G44" s="10">
        <f t="shared" si="2"/>
        <v>-3.5752018587960899E-3</v>
      </c>
      <c r="H44" s="11">
        <f t="shared" si="3"/>
        <v>-7.9070962430389941E-3</v>
      </c>
    </row>
    <row r="45" spans="1:8" x14ac:dyDescent="0.2">
      <c r="A45" s="7" t="s">
        <v>83</v>
      </c>
      <c r="B45" s="16">
        <v>0.239364595800239</v>
      </c>
      <c r="C45" s="17">
        <v>0.43136259832529794</v>
      </c>
      <c r="D45" s="16">
        <v>0.31080678773444503</v>
      </c>
      <c r="E45" s="17">
        <v>0.388689765033851</v>
      </c>
      <c r="F45" s="12"/>
      <c r="G45" s="10">
        <f t="shared" si="2"/>
        <v>-0.19199800252505894</v>
      </c>
      <c r="H45" s="11">
        <f t="shared" si="3"/>
        <v>-7.7882977299405964E-2</v>
      </c>
    </row>
    <row r="46" spans="1:8" x14ac:dyDescent="0.2">
      <c r="A46" s="7" t="s">
        <v>84</v>
      </c>
      <c r="B46" s="16">
        <v>0.34816668480034801</v>
      </c>
      <c r="C46" s="17">
        <v>0.20299416391778699</v>
      </c>
      <c r="D46" s="16">
        <v>0.307234295921405</v>
      </c>
      <c r="E46" s="17">
        <v>0.31859816806053398</v>
      </c>
      <c r="F46" s="12"/>
      <c r="G46" s="10">
        <f t="shared" si="2"/>
        <v>0.14517252088256102</v>
      </c>
      <c r="H46" s="11">
        <f t="shared" si="3"/>
        <v>-1.1363872139128983E-2</v>
      </c>
    </row>
    <row r="47" spans="1:8" x14ac:dyDescent="0.2">
      <c r="A47" s="7" t="s">
        <v>85</v>
      </c>
      <c r="B47" s="16">
        <v>0.478729191600479</v>
      </c>
      <c r="C47" s="17">
        <v>0.60898249175336205</v>
      </c>
      <c r="D47" s="16">
        <v>0.50372134563858295</v>
      </c>
      <c r="E47" s="17">
        <v>0.40780565511748296</v>
      </c>
      <c r="F47" s="12"/>
      <c r="G47" s="10">
        <f t="shared" si="2"/>
        <v>-0.13025330015288306</v>
      </c>
      <c r="H47" s="11">
        <f t="shared" si="3"/>
        <v>9.5915690521099994E-2</v>
      </c>
    </row>
    <row r="48" spans="1:8" x14ac:dyDescent="0.2">
      <c r="A48" s="7" t="s">
        <v>86</v>
      </c>
      <c r="B48" s="16">
        <v>0</v>
      </c>
      <c r="C48" s="17">
        <v>0</v>
      </c>
      <c r="D48" s="16">
        <v>5.9541530217326602E-3</v>
      </c>
      <c r="E48" s="17">
        <v>6.3719633612106703E-3</v>
      </c>
      <c r="F48" s="12"/>
      <c r="G48" s="10">
        <f t="shared" si="2"/>
        <v>0</v>
      </c>
      <c r="H48" s="11">
        <f t="shared" si="3"/>
        <v>-4.1781033947801017E-4</v>
      </c>
    </row>
    <row r="49" spans="1:8" x14ac:dyDescent="0.2">
      <c r="A49" s="7" t="s">
        <v>88</v>
      </c>
      <c r="B49" s="16">
        <v>0.52225002720052205</v>
      </c>
      <c r="C49" s="17">
        <v>0.647043897487947</v>
      </c>
      <c r="D49" s="16">
        <v>0.52872878832986003</v>
      </c>
      <c r="E49" s="17">
        <v>0.37594583831143003</v>
      </c>
      <c r="F49" s="12"/>
      <c r="G49" s="10">
        <f t="shared" si="2"/>
        <v>-0.12479387028742495</v>
      </c>
      <c r="H49" s="11">
        <f t="shared" si="3"/>
        <v>0.15278295001843001</v>
      </c>
    </row>
    <row r="50" spans="1:8" x14ac:dyDescent="0.2">
      <c r="A50" s="7" t="s">
        <v>89</v>
      </c>
      <c r="B50" s="16">
        <v>0.44608856490044602</v>
      </c>
      <c r="C50" s="17">
        <v>0.11418421720375499</v>
      </c>
      <c r="D50" s="16">
        <v>0.35844001190830599</v>
      </c>
      <c r="E50" s="17">
        <v>0.18000796495420199</v>
      </c>
      <c r="F50" s="12"/>
      <c r="G50" s="10">
        <f t="shared" si="2"/>
        <v>0.33190434769669103</v>
      </c>
      <c r="H50" s="11">
        <f t="shared" si="3"/>
        <v>0.178432046954104</v>
      </c>
    </row>
    <row r="51" spans="1:8" x14ac:dyDescent="0.2">
      <c r="A51" s="7" t="s">
        <v>90</v>
      </c>
      <c r="B51" s="16">
        <v>3.7971929061038003</v>
      </c>
      <c r="C51" s="17">
        <v>2.93072824156306</v>
      </c>
      <c r="D51" s="16">
        <v>3.2604941947007999</v>
      </c>
      <c r="E51" s="17">
        <v>3.3150139386698503</v>
      </c>
      <c r="F51" s="12"/>
      <c r="G51" s="10">
        <f t="shared" si="2"/>
        <v>0.86646466454074034</v>
      </c>
      <c r="H51" s="11">
        <f t="shared" si="3"/>
        <v>-5.4519743969050349E-2</v>
      </c>
    </row>
    <row r="52" spans="1:8" x14ac:dyDescent="0.2">
      <c r="A52" s="7" t="s">
        <v>91</v>
      </c>
      <c r="B52" s="16">
        <v>2.0019584376020001</v>
      </c>
      <c r="C52" s="17">
        <v>2.8292311596041597</v>
      </c>
      <c r="D52" s="16">
        <v>2.25662399523668</v>
      </c>
      <c r="E52" s="17">
        <v>2.6188769414575899</v>
      </c>
      <c r="F52" s="12"/>
      <c r="G52" s="10">
        <f t="shared" si="2"/>
        <v>-0.82727272200215962</v>
      </c>
      <c r="H52" s="11">
        <f t="shared" si="3"/>
        <v>-0.36225294622090987</v>
      </c>
    </row>
    <row r="53" spans="1:8" x14ac:dyDescent="0.2">
      <c r="A53" s="7" t="s">
        <v>92</v>
      </c>
      <c r="B53" s="16">
        <v>25.612011750625602</v>
      </c>
      <c r="C53" s="17">
        <v>22.3801065719361</v>
      </c>
      <c r="D53" s="16">
        <v>26.0851443882108</v>
      </c>
      <c r="E53" s="17">
        <v>27.522102747909198</v>
      </c>
      <c r="F53" s="12"/>
      <c r="G53" s="10">
        <f t="shared" si="2"/>
        <v>3.2319051786895017</v>
      </c>
      <c r="H53" s="11">
        <f t="shared" si="3"/>
        <v>-1.4369583596983979</v>
      </c>
    </row>
    <row r="54" spans="1:8" x14ac:dyDescent="0.2">
      <c r="A54" s="7" t="s">
        <v>94</v>
      </c>
      <c r="B54" s="16">
        <v>3.30758350560331</v>
      </c>
      <c r="C54" s="17">
        <v>3.6665820857650298</v>
      </c>
      <c r="D54" s="16">
        <v>2.89610002977077</v>
      </c>
      <c r="E54" s="17">
        <v>3.37236160892075</v>
      </c>
      <c r="F54" s="12"/>
      <c r="G54" s="10">
        <f t="shared" si="2"/>
        <v>-0.3589985801617197</v>
      </c>
      <c r="H54" s="11">
        <f t="shared" si="3"/>
        <v>-0.47626157914998002</v>
      </c>
    </row>
    <row r="55" spans="1:8" x14ac:dyDescent="0.2">
      <c r="A55" s="7" t="s">
        <v>95</v>
      </c>
      <c r="B55" s="16">
        <v>0.51136981830051098</v>
      </c>
      <c r="C55" s="17">
        <v>0.570921086018777</v>
      </c>
      <c r="D55" s="16">
        <v>0.50372134563858295</v>
      </c>
      <c r="E55" s="17">
        <v>0.51294305057745893</v>
      </c>
      <c r="F55" s="12"/>
      <c r="G55" s="10">
        <f t="shared" si="2"/>
        <v>-5.9551267718266021E-2</v>
      </c>
      <c r="H55" s="11">
        <f t="shared" si="3"/>
        <v>-9.2217049388759742E-3</v>
      </c>
    </row>
    <row r="56" spans="1:8" x14ac:dyDescent="0.2">
      <c r="A56" s="142" t="s">
        <v>40</v>
      </c>
      <c r="B56" s="153">
        <v>5.4401044500054403E-2</v>
      </c>
      <c r="C56" s="154">
        <v>0</v>
      </c>
      <c r="D56" s="153">
        <v>3.2152426317356403E-2</v>
      </c>
      <c r="E56" s="154">
        <v>1.9115890083632001E-2</v>
      </c>
      <c r="F56" s="155"/>
      <c r="G56" s="156">
        <f t="shared" si="2"/>
        <v>5.4401044500054403E-2</v>
      </c>
      <c r="H56" s="157">
        <f t="shared" si="3"/>
        <v>1.3036536233724402E-2</v>
      </c>
    </row>
    <row r="57" spans="1:8" x14ac:dyDescent="0.2">
      <c r="A57" s="7" t="s">
        <v>41</v>
      </c>
      <c r="B57" s="16">
        <v>3.26406267000326E-2</v>
      </c>
      <c r="C57" s="17">
        <v>2.5374270489723402E-2</v>
      </c>
      <c r="D57" s="16">
        <v>4.7633224173861304E-3</v>
      </c>
      <c r="E57" s="17">
        <v>3.1859816806053399E-3</v>
      </c>
      <c r="F57" s="12"/>
      <c r="G57" s="10">
        <f t="shared" si="2"/>
        <v>7.2663562103091987E-3</v>
      </c>
      <c r="H57" s="11">
        <f t="shared" si="3"/>
        <v>1.5773407367807904E-3</v>
      </c>
    </row>
    <row r="58" spans="1:8" x14ac:dyDescent="0.2">
      <c r="A58" s="7" t="s">
        <v>46</v>
      </c>
      <c r="B58" s="16">
        <v>0.13056250680013101</v>
      </c>
      <c r="C58" s="17">
        <v>5.0748540979446803E-2</v>
      </c>
      <c r="D58" s="16">
        <v>5.23965465912474E-2</v>
      </c>
      <c r="E58" s="17">
        <v>1.9115890083632001E-2</v>
      </c>
      <c r="F58" s="12"/>
      <c r="G58" s="10">
        <f t="shared" si="2"/>
        <v>7.9813965820684202E-2</v>
      </c>
      <c r="H58" s="11">
        <f t="shared" si="3"/>
        <v>3.32806565076154E-2</v>
      </c>
    </row>
    <row r="59" spans="1:8" x14ac:dyDescent="0.2">
      <c r="A59" s="7" t="s">
        <v>47</v>
      </c>
      <c r="B59" s="16">
        <v>0.54401044500054407</v>
      </c>
      <c r="C59" s="17">
        <v>0.49479827454960701</v>
      </c>
      <c r="D59" s="16">
        <v>0.45251562965168196</v>
      </c>
      <c r="E59" s="17">
        <v>0.53524492234169707</v>
      </c>
      <c r="F59" s="12"/>
      <c r="G59" s="10">
        <f t="shared" si="2"/>
        <v>4.9212170450937065E-2</v>
      </c>
      <c r="H59" s="11">
        <f t="shared" si="3"/>
        <v>-8.272929269001511E-2</v>
      </c>
    </row>
    <row r="60" spans="1:8" x14ac:dyDescent="0.2">
      <c r="A60" s="7" t="s">
        <v>50</v>
      </c>
      <c r="B60" s="16">
        <v>0.55489065390055503</v>
      </c>
      <c r="C60" s="17">
        <v>0.91347373763004303</v>
      </c>
      <c r="D60" s="16">
        <v>0.54659124739505804</v>
      </c>
      <c r="E60" s="17">
        <v>0.75029868578255698</v>
      </c>
      <c r="F60" s="12"/>
      <c r="G60" s="10">
        <f t="shared" si="2"/>
        <v>-0.35858308372948799</v>
      </c>
      <c r="H60" s="11">
        <f t="shared" si="3"/>
        <v>-0.20370743838749894</v>
      </c>
    </row>
    <row r="61" spans="1:8" x14ac:dyDescent="0.2">
      <c r="A61" s="7" t="s">
        <v>54</v>
      </c>
      <c r="B61" s="16">
        <v>2.1760417800021803E-2</v>
      </c>
      <c r="C61" s="17">
        <v>0</v>
      </c>
      <c r="D61" s="16">
        <v>2.8579934504316801E-2</v>
      </c>
      <c r="E61" s="17">
        <v>3.0266825965750699E-2</v>
      </c>
      <c r="F61" s="12"/>
      <c r="G61" s="10">
        <f t="shared" si="2"/>
        <v>2.1760417800021803E-2</v>
      </c>
      <c r="H61" s="11">
        <f t="shared" si="3"/>
        <v>-1.6868914614338974E-3</v>
      </c>
    </row>
    <row r="62" spans="1:8" x14ac:dyDescent="0.2">
      <c r="A62" s="7" t="s">
        <v>56</v>
      </c>
      <c r="B62" s="16">
        <v>1.0880208900010901E-2</v>
      </c>
      <c r="C62" s="17">
        <v>0</v>
      </c>
      <c r="D62" s="16">
        <v>8.3358142304257206E-3</v>
      </c>
      <c r="E62" s="17">
        <v>6.3719633612106703E-3</v>
      </c>
      <c r="F62" s="12"/>
      <c r="G62" s="10">
        <f t="shared" si="2"/>
        <v>1.0880208900010901E-2</v>
      </c>
      <c r="H62" s="11">
        <f t="shared" si="3"/>
        <v>1.9638508692150503E-3</v>
      </c>
    </row>
    <row r="63" spans="1:8" x14ac:dyDescent="0.2">
      <c r="A63" s="7" t="s">
        <v>57</v>
      </c>
      <c r="B63" s="16">
        <v>1.3600261125013602</v>
      </c>
      <c r="C63" s="17">
        <v>1.3955848769347901</v>
      </c>
      <c r="D63" s="16">
        <v>1.2360821673117002</v>
      </c>
      <c r="E63" s="17">
        <v>1.3381123058542399</v>
      </c>
      <c r="F63" s="12"/>
      <c r="G63" s="10">
        <f t="shared" si="2"/>
        <v>-3.5558764433429868E-2</v>
      </c>
      <c r="H63" s="11">
        <f t="shared" si="3"/>
        <v>-0.10203013854253973</v>
      </c>
    </row>
    <row r="64" spans="1:8" x14ac:dyDescent="0.2">
      <c r="A64" s="7" t="s">
        <v>60</v>
      </c>
      <c r="B64" s="16">
        <v>0.18496355130018502</v>
      </c>
      <c r="C64" s="17">
        <v>8.8809946714032001E-2</v>
      </c>
      <c r="D64" s="16">
        <v>9.7648109556415605E-2</v>
      </c>
      <c r="E64" s="17">
        <v>8.6021505376344093E-2</v>
      </c>
      <c r="F64" s="12"/>
      <c r="G64" s="10">
        <f t="shared" si="2"/>
        <v>9.6153604586153019E-2</v>
      </c>
      <c r="H64" s="11">
        <f t="shared" si="3"/>
        <v>1.1626604180071512E-2</v>
      </c>
    </row>
    <row r="65" spans="1:8" x14ac:dyDescent="0.2">
      <c r="A65" s="7" t="s">
        <v>63</v>
      </c>
      <c r="B65" s="16">
        <v>0.195843760200196</v>
      </c>
      <c r="C65" s="17">
        <v>0.22836843440751098</v>
      </c>
      <c r="D65" s="16">
        <v>0.18934206609109899</v>
      </c>
      <c r="E65" s="17">
        <v>0.165671047391478</v>
      </c>
      <c r="F65" s="12"/>
      <c r="G65" s="10">
        <f t="shared" si="2"/>
        <v>-3.2524674207314974E-2</v>
      </c>
      <c r="H65" s="11">
        <f t="shared" si="3"/>
        <v>2.3671018699620988E-2</v>
      </c>
    </row>
    <row r="66" spans="1:8" x14ac:dyDescent="0.2">
      <c r="A66" s="7" t="s">
        <v>70</v>
      </c>
      <c r="B66" s="16">
        <v>2.1760417800021803E-2</v>
      </c>
      <c r="C66" s="17">
        <v>5.0748540979446803E-2</v>
      </c>
      <c r="D66" s="16">
        <v>8.4548972908603706E-2</v>
      </c>
      <c r="E66" s="17">
        <v>8.6021505376344093E-2</v>
      </c>
      <c r="F66" s="12"/>
      <c r="G66" s="10">
        <f t="shared" si="2"/>
        <v>-2.8988123179425E-2</v>
      </c>
      <c r="H66" s="11">
        <f t="shared" si="3"/>
        <v>-1.4725324677403867E-3</v>
      </c>
    </row>
    <row r="67" spans="1:8" x14ac:dyDescent="0.2">
      <c r="A67" s="7" t="s">
        <v>71</v>
      </c>
      <c r="B67" s="16">
        <v>0.108802089000109</v>
      </c>
      <c r="C67" s="17">
        <v>0.13955848769347901</v>
      </c>
      <c r="D67" s="16">
        <v>0.108365584995534</v>
      </c>
      <c r="E67" s="17">
        <v>8.1242532855436103E-2</v>
      </c>
      <c r="F67" s="12"/>
      <c r="G67" s="10">
        <f t="shared" si="2"/>
        <v>-3.0756398693370005E-2</v>
      </c>
      <c r="H67" s="11">
        <f t="shared" si="3"/>
        <v>2.71230521400979E-2</v>
      </c>
    </row>
    <row r="68" spans="1:8" x14ac:dyDescent="0.2">
      <c r="A68" s="7" t="s">
        <v>76</v>
      </c>
      <c r="B68" s="16">
        <v>8.7041671200087004E-2</v>
      </c>
      <c r="C68" s="17">
        <v>2.5374270489723402E-2</v>
      </c>
      <c r="D68" s="16">
        <v>0.14647216433462301</v>
      </c>
      <c r="E68" s="17">
        <v>8.2835523695738794E-2</v>
      </c>
      <c r="F68" s="12"/>
      <c r="G68" s="10">
        <f t="shared" si="2"/>
        <v>6.1667400710363598E-2</v>
      </c>
      <c r="H68" s="11">
        <f t="shared" si="3"/>
        <v>6.3636640638884218E-2</v>
      </c>
    </row>
    <row r="69" spans="1:8" x14ac:dyDescent="0.2">
      <c r="A69" s="7" t="s">
        <v>87</v>
      </c>
      <c r="B69" s="16">
        <v>0.16320313350016302</v>
      </c>
      <c r="C69" s="17">
        <v>0.10149708195889399</v>
      </c>
      <c r="D69" s="16">
        <v>0.17505209883894002</v>
      </c>
      <c r="E69" s="17">
        <v>0.16407805655117499</v>
      </c>
      <c r="F69" s="12"/>
      <c r="G69" s="10">
        <f t="shared" si="2"/>
        <v>6.1706051541269027E-2</v>
      </c>
      <c r="H69" s="11">
        <f t="shared" si="3"/>
        <v>1.0974042287765023E-2</v>
      </c>
    </row>
    <row r="70" spans="1:8" x14ac:dyDescent="0.2">
      <c r="A70" s="7" t="s">
        <v>93</v>
      </c>
      <c r="B70" s="16">
        <v>4.3520835600043502E-2</v>
      </c>
      <c r="C70" s="17">
        <v>0.10149708195889399</v>
      </c>
      <c r="D70" s="16">
        <v>7.8594819886871101E-2</v>
      </c>
      <c r="E70" s="17">
        <v>9.3986459577857409E-2</v>
      </c>
      <c r="F70" s="12"/>
      <c r="G70" s="10">
        <f t="shared" si="2"/>
        <v>-5.7976246358850493E-2</v>
      </c>
      <c r="H70" s="11">
        <f t="shared" si="3"/>
        <v>-1.5391639690986308E-2</v>
      </c>
    </row>
    <row r="71" spans="1:8" x14ac:dyDescent="0.2">
      <c r="A71" s="7" t="s">
        <v>96</v>
      </c>
      <c r="B71" s="16">
        <v>0.16320313350016302</v>
      </c>
      <c r="C71" s="17">
        <v>0.11418421720375499</v>
      </c>
      <c r="D71" s="16">
        <v>0.18219708246501901</v>
      </c>
      <c r="E71" s="17">
        <v>0.28514536041417798</v>
      </c>
      <c r="F71" s="12"/>
      <c r="G71" s="10">
        <f t="shared" si="2"/>
        <v>4.9018916296408033E-2</v>
      </c>
      <c r="H71" s="11">
        <f t="shared" si="3"/>
        <v>-0.10294827794915898</v>
      </c>
    </row>
    <row r="72" spans="1:8" x14ac:dyDescent="0.2">
      <c r="A72" s="7" t="s">
        <v>97</v>
      </c>
      <c r="B72" s="16">
        <v>0</v>
      </c>
      <c r="C72" s="17">
        <v>3.8061405734585101E-2</v>
      </c>
      <c r="D72" s="16">
        <v>2.2625781482584099E-2</v>
      </c>
      <c r="E72" s="17">
        <v>1.75228992433294E-2</v>
      </c>
      <c r="F72" s="12"/>
      <c r="G72" s="10">
        <f t="shared" si="2"/>
        <v>-3.8061405734585101E-2</v>
      </c>
      <c r="H72" s="11">
        <f t="shared" si="3"/>
        <v>5.1028822392546989E-3</v>
      </c>
    </row>
    <row r="73" spans="1:8" x14ac:dyDescent="0.2">
      <c r="A73" s="1"/>
      <c r="B73" s="18"/>
      <c r="C73" s="19"/>
      <c r="D73" s="18"/>
      <c r="E73" s="19"/>
      <c r="F73" s="15"/>
      <c r="G73" s="13"/>
      <c r="H73" s="14"/>
    </row>
    <row r="74" spans="1:8" s="43" customFormat="1" x14ac:dyDescent="0.2">
      <c r="A74" s="27" t="s">
        <v>5</v>
      </c>
      <c r="B74" s="44">
        <f>SUM(B6:B73)</f>
        <v>99.999999999999972</v>
      </c>
      <c r="C74" s="45">
        <f>SUM(C6:C73)</f>
        <v>100.00000000000003</v>
      </c>
      <c r="D74" s="44">
        <f>SUM(D6:D73)</f>
        <v>100.00000000000007</v>
      </c>
      <c r="E74" s="45">
        <f>SUM(E6:E73)</f>
        <v>100.00000000000003</v>
      </c>
      <c r="F74" s="49"/>
      <c r="G74" s="50">
        <f>SUM(G6:G73)</f>
        <v>-2.1260770921571748E-14</v>
      </c>
      <c r="H74" s="51">
        <f>SUM(H6:H73)</f>
        <v>1.9869522693838348E-14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1923</v>
      </c>
      <c r="C7" s="79">
        <f>SUM($C8:$C11)</f>
        <v>1944</v>
      </c>
      <c r="D7" s="78">
        <f>SUM($D8:$D11)</f>
        <v>16176</v>
      </c>
      <c r="E7" s="79">
        <f>SUM($E8:$E11)</f>
        <v>13773</v>
      </c>
      <c r="F7" s="80"/>
      <c r="G7" s="78">
        <f>B7-C7</f>
        <v>-21</v>
      </c>
      <c r="H7" s="79">
        <f>D7-E7</f>
        <v>2403</v>
      </c>
      <c r="I7" s="54">
        <f>IF(C7=0, "-", IF(G7/C7&lt;10, G7/C7, "&gt;999%"))</f>
        <v>-1.0802469135802469E-2</v>
      </c>
      <c r="J7" s="55">
        <f>IF(E7=0, "-", IF(H7/E7&lt;10, H7/E7, "&gt;999%"))</f>
        <v>0.17447179263776955</v>
      </c>
    </row>
    <row r="8" spans="1:10" x14ac:dyDescent="0.2">
      <c r="A8" s="158" t="s">
        <v>159</v>
      </c>
      <c r="B8" s="65">
        <v>1084</v>
      </c>
      <c r="C8" s="66">
        <v>986</v>
      </c>
      <c r="D8" s="65">
        <v>9144</v>
      </c>
      <c r="E8" s="66">
        <v>7307</v>
      </c>
      <c r="F8" s="67"/>
      <c r="G8" s="65">
        <f>B8-C8</f>
        <v>98</v>
      </c>
      <c r="H8" s="66">
        <f>D8-E8</f>
        <v>1837</v>
      </c>
      <c r="I8" s="8">
        <f>IF(C8=0, "-", IF(G8/C8&lt;10, G8/C8, "&gt;999%"))</f>
        <v>9.9391480730223122E-2</v>
      </c>
      <c r="J8" s="9">
        <f>IF(E8=0, "-", IF(H8/E8&lt;10, H8/E8, "&gt;999%"))</f>
        <v>0.25140276447242371</v>
      </c>
    </row>
    <row r="9" spans="1:10" x14ac:dyDescent="0.2">
      <c r="A9" s="158" t="s">
        <v>160</v>
      </c>
      <c r="B9" s="65">
        <v>461</v>
      </c>
      <c r="C9" s="66">
        <v>557</v>
      </c>
      <c r="D9" s="65">
        <v>4424</v>
      </c>
      <c r="E9" s="66">
        <v>4955</v>
      </c>
      <c r="F9" s="67"/>
      <c r="G9" s="65">
        <f>B9-C9</f>
        <v>-96</v>
      </c>
      <c r="H9" s="66">
        <f>D9-E9</f>
        <v>-531</v>
      </c>
      <c r="I9" s="8">
        <f>IF(C9=0, "-", IF(G9/C9&lt;10, G9/C9, "&gt;999%"))</f>
        <v>-0.17235188509874327</v>
      </c>
      <c r="J9" s="9">
        <f>IF(E9=0, "-", IF(H9/E9&lt;10, H9/E9, "&gt;999%"))</f>
        <v>-0.10716448032290615</v>
      </c>
    </row>
    <row r="10" spans="1:10" x14ac:dyDescent="0.2">
      <c r="A10" s="158" t="s">
        <v>161</v>
      </c>
      <c r="B10" s="65">
        <v>50</v>
      </c>
      <c r="C10" s="66">
        <v>60</v>
      </c>
      <c r="D10" s="65">
        <v>370</v>
      </c>
      <c r="E10" s="66">
        <v>565</v>
      </c>
      <c r="F10" s="67"/>
      <c r="G10" s="65">
        <f>B10-C10</f>
        <v>-10</v>
      </c>
      <c r="H10" s="66">
        <f>D10-E10</f>
        <v>-195</v>
      </c>
      <c r="I10" s="8">
        <f>IF(C10=0, "-", IF(G10/C10&lt;10, G10/C10, "&gt;999%"))</f>
        <v>-0.16666666666666666</v>
      </c>
      <c r="J10" s="9">
        <f>IF(E10=0, "-", IF(H10/E10&lt;10, H10/E10, "&gt;999%"))</f>
        <v>-0.34513274336283184</v>
      </c>
    </row>
    <row r="11" spans="1:10" x14ac:dyDescent="0.2">
      <c r="A11" s="158" t="s">
        <v>162</v>
      </c>
      <c r="B11" s="65">
        <v>328</v>
      </c>
      <c r="C11" s="66">
        <v>341</v>
      </c>
      <c r="D11" s="65">
        <v>2238</v>
      </c>
      <c r="E11" s="66">
        <v>946</v>
      </c>
      <c r="F11" s="67"/>
      <c r="G11" s="65">
        <f>B11-C11</f>
        <v>-13</v>
      </c>
      <c r="H11" s="66">
        <f>D11-E11</f>
        <v>1292</v>
      </c>
      <c r="I11" s="8">
        <f>IF(C11=0, "-", IF(G11/C11&lt;10, G11/C11, "&gt;999%"))</f>
        <v>-3.8123167155425221E-2</v>
      </c>
      <c r="J11" s="9">
        <f>IF(E11=0, "-", IF(H11/E11&lt;10, H11/E11, "&gt;999%"))</f>
        <v>1.3657505285412261</v>
      </c>
    </row>
    <row r="12" spans="1:10" x14ac:dyDescent="0.2">
      <c r="A12" s="7"/>
      <c r="B12" s="65"/>
      <c r="C12" s="66"/>
      <c r="D12" s="65"/>
      <c r="E12" s="66"/>
      <c r="F12" s="67"/>
      <c r="G12" s="65"/>
      <c r="H12" s="66"/>
      <c r="I12" s="8"/>
      <c r="J12" s="9"/>
    </row>
    <row r="13" spans="1:10" s="160" customFormat="1" x14ac:dyDescent="0.2">
      <c r="A13" s="159" t="s">
        <v>119</v>
      </c>
      <c r="B13" s="78">
        <f>SUM($B14:$B17)</f>
        <v>4555</v>
      </c>
      <c r="C13" s="79">
        <f>SUM($C14:$C17)</f>
        <v>3649</v>
      </c>
      <c r="D13" s="78">
        <f>SUM($D14:$D17)</f>
        <v>42572</v>
      </c>
      <c r="E13" s="79">
        <f>SUM($E14:$E17)</f>
        <v>30604</v>
      </c>
      <c r="F13" s="80"/>
      <c r="G13" s="78">
        <f>B13-C13</f>
        <v>906</v>
      </c>
      <c r="H13" s="79">
        <f>D13-E13</f>
        <v>11968</v>
      </c>
      <c r="I13" s="54">
        <f>IF(C13=0, "-", IF(G13/C13&lt;10, G13/C13, "&gt;999%"))</f>
        <v>0.24828720197314333</v>
      </c>
      <c r="J13" s="55">
        <f>IF(E13=0, "-", IF(H13/E13&lt;10, H13/E13, "&gt;999%"))</f>
        <v>0.39105999215788784</v>
      </c>
    </row>
    <row r="14" spans="1:10" x14ac:dyDescent="0.2">
      <c r="A14" s="158" t="s">
        <v>159</v>
      </c>
      <c r="B14" s="65">
        <v>2924</v>
      </c>
      <c r="C14" s="66">
        <v>2224</v>
      </c>
      <c r="D14" s="65">
        <v>26164</v>
      </c>
      <c r="E14" s="66">
        <v>17006</v>
      </c>
      <c r="F14" s="67"/>
      <c r="G14" s="65">
        <f>B14-C14</f>
        <v>700</v>
      </c>
      <c r="H14" s="66">
        <f>D14-E14</f>
        <v>9158</v>
      </c>
      <c r="I14" s="8">
        <f>IF(C14=0, "-", IF(G14/C14&lt;10, G14/C14, "&gt;999%"))</f>
        <v>0.31474820143884891</v>
      </c>
      <c r="J14" s="9">
        <f>IF(E14=0, "-", IF(H14/E14&lt;10, H14/E14, "&gt;999%"))</f>
        <v>0.53851581794660708</v>
      </c>
    </row>
    <row r="15" spans="1:10" x14ac:dyDescent="0.2">
      <c r="A15" s="158" t="s">
        <v>160</v>
      </c>
      <c r="B15" s="65">
        <v>1348</v>
      </c>
      <c r="C15" s="66">
        <v>1212</v>
      </c>
      <c r="D15" s="65">
        <v>12846</v>
      </c>
      <c r="E15" s="66">
        <v>11268</v>
      </c>
      <c r="F15" s="67"/>
      <c r="G15" s="65">
        <f>B15-C15</f>
        <v>136</v>
      </c>
      <c r="H15" s="66">
        <f>D15-E15</f>
        <v>1578</v>
      </c>
      <c r="I15" s="8">
        <f>IF(C15=0, "-", IF(G15/C15&lt;10, G15/C15, "&gt;999%"))</f>
        <v>0.11221122112211221</v>
      </c>
      <c r="J15" s="9">
        <f>IF(E15=0, "-", IF(H15/E15&lt;10, H15/E15, "&gt;999%"))</f>
        <v>0.14004259850905218</v>
      </c>
    </row>
    <row r="16" spans="1:10" x14ac:dyDescent="0.2">
      <c r="A16" s="158" t="s">
        <v>161</v>
      </c>
      <c r="B16" s="65">
        <v>88</v>
      </c>
      <c r="C16" s="66">
        <v>61</v>
      </c>
      <c r="D16" s="65">
        <v>758</v>
      </c>
      <c r="E16" s="66">
        <v>752</v>
      </c>
      <c r="F16" s="67"/>
      <c r="G16" s="65">
        <f>B16-C16</f>
        <v>27</v>
      </c>
      <c r="H16" s="66">
        <f>D16-E16</f>
        <v>6</v>
      </c>
      <c r="I16" s="8">
        <f>IF(C16=0, "-", IF(G16/C16&lt;10, G16/C16, "&gt;999%"))</f>
        <v>0.44262295081967212</v>
      </c>
      <c r="J16" s="9">
        <f>IF(E16=0, "-", IF(H16/E16&lt;10, H16/E16, "&gt;999%"))</f>
        <v>7.9787234042553185E-3</v>
      </c>
    </row>
    <row r="17" spans="1:10" x14ac:dyDescent="0.2">
      <c r="A17" s="158" t="s">
        <v>162</v>
      </c>
      <c r="B17" s="65">
        <v>195</v>
      </c>
      <c r="C17" s="66">
        <v>152</v>
      </c>
      <c r="D17" s="65">
        <v>2804</v>
      </c>
      <c r="E17" s="66">
        <v>1578</v>
      </c>
      <c r="F17" s="67"/>
      <c r="G17" s="65">
        <f>B17-C17</f>
        <v>43</v>
      </c>
      <c r="H17" s="66">
        <f>D17-E17</f>
        <v>1226</v>
      </c>
      <c r="I17" s="8">
        <f>IF(C17=0, "-", IF(G17/C17&lt;10, G17/C17, "&gt;999%"))</f>
        <v>0.28289473684210525</v>
      </c>
      <c r="J17" s="9">
        <f>IF(E17=0, "-", IF(H17/E17&lt;10, H17/E17, "&gt;999%"))</f>
        <v>0.77693282636248417</v>
      </c>
    </row>
    <row r="18" spans="1:10" x14ac:dyDescent="0.2">
      <c r="A18" s="22"/>
      <c r="B18" s="74"/>
      <c r="C18" s="75"/>
      <c r="D18" s="74"/>
      <c r="E18" s="75"/>
      <c r="F18" s="76"/>
      <c r="G18" s="74"/>
      <c r="H18" s="75"/>
      <c r="I18" s="23"/>
      <c r="J18" s="24"/>
    </row>
    <row r="19" spans="1:10" s="160" customFormat="1" x14ac:dyDescent="0.2">
      <c r="A19" s="159" t="s">
        <v>125</v>
      </c>
      <c r="B19" s="78">
        <f>SUM($B20:$B23)</f>
        <v>2320</v>
      </c>
      <c r="C19" s="79">
        <f>SUM($C20:$C23)</f>
        <v>1937</v>
      </c>
      <c r="D19" s="78">
        <f>SUM($D20:$D23)</f>
        <v>21834</v>
      </c>
      <c r="E19" s="79">
        <f>SUM($E20:$E23)</f>
        <v>15664</v>
      </c>
      <c r="F19" s="80"/>
      <c r="G19" s="78">
        <f>B19-C19</f>
        <v>383</v>
      </c>
      <c r="H19" s="79">
        <f>D19-E19</f>
        <v>6170</v>
      </c>
      <c r="I19" s="54">
        <f>IF(C19=0, "-", IF(G19/C19&lt;10, G19/C19, "&gt;999%"))</f>
        <v>0.1977284460505937</v>
      </c>
      <c r="J19" s="55">
        <f>IF(E19=0, "-", IF(H19/E19&lt;10, H19/E19, "&gt;999%"))</f>
        <v>0.39389683350357507</v>
      </c>
    </row>
    <row r="20" spans="1:10" x14ac:dyDescent="0.2">
      <c r="A20" s="158" t="s">
        <v>159</v>
      </c>
      <c r="B20" s="65">
        <v>646</v>
      </c>
      <c r="C20" s="66">
        <v>473</v>
      </c>
      <c r="D20" s="65">
        <v>6015</v>
      </c>
      <c r="E20" s="66">
        <v>3628</v>
      </c>
      <c r="F20" s="67"/>
      <c r="G20" s="65">
        <f>B20-C20</f>
        <v>173</v>
      </c>
      <c r="H20" s="66">
        <f>D20-E20</f>
        <v>2387</v>
      </c>
      <c r="I20" s="8">
        <f>IF(C20=0, "-", IF(G20/C20&lt;10, G20/C20, "&gt;999%"))</f>
        <v>0.36575052854122619</v>
      </c>
      <c r="J20" s="9">
        <f>IF(E20=0, "-", IF(H20/E20&lt;10, H20/E20, "&gt;999%"))</f>
        <v>0.65793825799338479</v>
      </c>
    </row>
    <row r="21" spans="1:10" x14ac:dyDescent="0.2">
      <c r="A21" s="158" t="s">
        <v>160</v>
      </c>
      <c r="B21" s="65">
        <v>1284</v>
      </c>
      <c r="C21" s="66">
        <v>1218</v>
      </c>
      <c r="D21" s="65">
        <v>12693</v>
      </c>
      <c r="E21" s="66">
        <v>9919</v>
      </c>
      <c r="F21" s="67"/>
      <c r="G21" s="65">
        <f>B21-C21</f>
        <v>66</v>
      </c>
      <c r="H21" s="66">
        <f>D21-E21</f>
        <v>2774</v>
      </c>
      <c r="I21" s="8">
        <f>IF(C21=0, "-", IF(G21/C21&lt;10, G21/C21, "&gt;999%"))</f>
        <v>5.4187192118226604E-2</v>
      </c>
      <c r="J21" s="9">
        <f>IF(E21=0, "-", IF(H21/E21&lt;10, H21/E21, "&gt;999%"))</f>
        <v>0.27966528883960079</v>
      </c>
    </row>
    <row r="22" spans="1:10" x14ac:dyDescent="0.2">
      <c r="A22" s="158" t="s">
        <v>161</v>
      </c>
      <c r="B22" s="65">
        <v>105</v>
      </c>
      <c r="C22" s="66">
        <v>112</v>
      </c>
      <c r="D22" s="65">
        <v>1011</v>
      </c>
      <c r="E22" s="66">
        <v>954</v>
      </c>
      <c r="F22" s="67"/>
      <c r="G22" s="65">
        <f>B22-C22</f>
        <v>-7</v>
      </c>
      <c r="H22" s="66">
        <f>D22-E22</f>
        <v>57</v>
      </c>
      <c r="I22" s="8">
        <f>IF(C22=0, "-", IF(G22/C22&lt;10, G22/C22, "&gt;999%"))</f>
        <v>-6.25E-2</v>
      </c>
      <c r="J22" s="9">
        <f>IF(E22=0, "-", IF(H22/E22&lt;10, H22/E22, "&gt;999%"))</f>
        <v>5.9748427672955975E-2</v>
      </c>
    </row>
    <row r="23" spans="1:10" x14ac:dyDescent="0.2">
      <c r="A23" s="158" t="s">
        <v>162</v>
      </c>
      <c r="B23" s="65">
        <v>285</v>
      </c>
      <c r="C23" s="66">
        <v>134</v>
      </c>
      <c r="D23" s="65">
        <v>2115</v>
      </c>
      <c r="E23" s="66">
        <v>1163</v>
      </c>
      <c r="F23" s="67"/>
      <c r="G23" s="65">
        <f>B23-C23</f>
        <v>151</v>
      </c>
      <c r="H23" s="66">
        <f>D23-E23</f>
        <v>952</v>
      </c>
      <c r="I23" s="8">
        <f>IF(C23=0, "-", IF(G23/C23&lt;10, G23/C23, "&gt;999%"))</f>
        <v>1.1268656716417911</v>
      </c>
      <c r="J23" s="9">
        <f>IF(E23=0, "-", IF(H23/E23&lt;10, H23/E23, "&gt;999%"))</f>
        <v>0.81857265692175407</v>
      </c>
    </row>
    <row r="24" spans="1:10" x14ac:dyDescent="0.2">
      <c r="A24" s="7"/>
      <c r="B24" s="65"/>
      <c r="C24" s="66"/>
      <c r="D24" s="65"/>
      <c r="E24" s="66"/>
      <c r="F24" s="67"/>
      <c r="G24" s="65"/>
      <c r="H24" s="66"/>
      <c r="I24" s="8"/>
      <c r="J24" s="9"/>
    </row>
    <row r="25" spans="1:10" s="43" customFormat="1" x14ac:dyDescent="0.2">
      <c r="A25" s="53" t="s">
        <v>29</v>
      </c>
      <c r="B25" s="78">
        <f>SUM($B26:$B29)</f>
        <v>8798</v>
      </c>
      <c r="C25" s="79">
        <f>SUM($C26:$C29)</f>
        <v>7530</v>
      </c>
      <c r="D25" s="78">
        <f>SUM($D26:$D29)</f>
        <v>80582</v>
      </c>
      <c r="E25" s="79">
        <f>SUM($E26:$E29)</f>
        <v>60041</v>
      </c>
      <c r="F25" s="80"/>
      <c r="G25" s="78">
        <f>B25-C25</f>
        <v>1268</v>
      </c>
      <c r="H25" s="79">
        <f>D25-E25</f>
        <v>20541</v>
      </c>
      <c r="I25" s="54">
        <f>IF(C25=0, "-", IF(G25/C25&lt;10, G25/C25, "&gt;999%"))</f>
        <v>0.16839309428950863</v>
      </c>
      <c r="J25" s="55">
        <f>IF(E25=0, "-", IF(H25/E25&lt;10, H25/E25, "&gt;999%"))</f>
        <v>0.34211622058260188</v>
      </c>
    </row>
    <row r="26" spans="1:10" x14ac:dyDescent="0.2">
      <c r="A26" s="158" t="s">
        <v>159</v>
      </c>
      <c r="B26" s="65">
        <v>4654</v>
      </c>
      <c r="C26" s="66">
        <v>3683</v>
      </c>
      <c r="D26" s="65">
        <v>41323</v>
      </c>
      <c r="E26" s="66">
        <v>27941</v>
      </c>
      <c r="F26" s="67"/>
      <c r="G26" s="65">
        <f>B26-C26</f>
        <v>971</v>
      </c>
      <c r="H26" s="66">
        <f>D26-E26</f>
        <v>13382</v>
      </c>
      <c r="I26" s="8">
        <f>IF(C26=0, "-", IF(G26/C26&lt;10, G26/C26, "&gt;999%"))</f>
        <v>0.26364376866684769</v>
      </c>
      <c r="J26" s="9">
        <f>IF(E26=0, "-", IF(H26/E26&lt;10, H26/E26, "&gt;999%"))</f>
        <v>0.47893776171217922</v>
      </c>
    </row>
    <row r="27" spans="1:10" x14ac:dyDescent="0.2">
      <c r="A27" s="158" t="s">
        <v>160</v>
      </c>
      <c r="B27" s="65">
        <v>3093</v>
      </c>
      <c r="C27" s="66">
        <v>2987</v>
      </c>
      <c r="D27" s="65">
        <v>29963</v>
      </c>
      <c r="E27" s="66">
        <v>26142</v>
      </c>
      <c r="F27" s="67"/>
      <c r="G27" s="65">
        <f>B27-C27</f>
        <v>106</v>
      </c>
      <c r="H27" s="66">
        <f>D27-E27</f>
        <v>3821</v>
      </c>
      <c r="I27" s="8">
        <f>IF(C27=0, "-", IF(G27/C27&lt;10, G27/C27, "&gt;999%"))</f>
        <v>3.5487110813525277E-2</v>
      </c>
      <c r="J27" s="9">
        <f>IF(E27=0, "-", IF(H27/E27&lt;10, H27/E27, "&gt;999%"))</f>
        <v>0.14616326218345957</v>
      </c>
    </row>
    <row r="28" spans="1:10" x14ac:dyDescent="0.2">
      <c r="A28" s="158" t="s">
        <v>161</v>
      </c>
      <c r="B28" s="65">
        <v>243</v>
      </c>
      <c r="C28" s="66">
        <v>233</v>
      </c>
      <c r="D28" s="65">
        <v>2139</v>
      </c>
      <c r="E28" s="66">
        <v>2271</v>
      </c>
      <c r="F28" s="67"/>
      <c r="G28" s="65">
        <f>B28-C28</f>
        <v>10</v>
      </c>
      <c r="H28" s="66">
        <f>D28-E28</f>
        <v>-132</v>
      </c>
      <c r="I28" s="8">
        <f>IF(C28=0, "-", IF(G28/C28&lt;10, G28/C28, "&gt;999%"))</f>
        <v>4.2918454935622317E-2</v>
      </c>
      <c r="J28" s="9">
        <f>IF(E28=0, "-", IF(H28/E28&lt;10, H28/E28, "&gt;999%"))</f>
        <v>-5.8124174372523117E-2</v>
      </c>
    </row>
    <row r="29" spans="1:10" x14ac:dyDescent="0.2">
      <c r="A29" s="158" t="s">
        <v>162</v>
      </c>
      <c r="B29" s="65">
        <v>808</v>
      </c>
      <c r="C29" s="66">
        <v>627</v>
      </c>
      <c r="D29" s="65">
        <v>7157</v>
      </c>
      <c r="E29" s="66">
        <v>3687</v>
      </c>
      <c r="F29" s="67"/>
      <c r="G29" s="65">
        <f>B29-C29</f>
        <v>181</v>
      </c>
      <c r="H29" s="66">
        <f>D29-E29</f>
        <v>3470</v>
      </c>
      <c r="I29" s="8">
        <f>IF(C29=0, "-", IF(G29/C29&lt;10, G29/C29, "&gt;999%"))</f>
        <v>0.28867623604465709</v>
      </c>
      <c r="J29" s="9">
        <f>IF(E29=0, "-", IF(H29/E29&lt;10, H29/E29, "&gt;999%"))</f>
        <v>0.94114456197450502</v>
      </c>
    </row>
    <row r="30" spans="1:10" x14ac:dyDescent="0.2">
      <c r="A30" s="7"/>
      <c r="B30" s="65"/>
      <c r="C30" s="66"/>
      <c r="D30" s="65"/>
      <c r="E30" s="66"/>
      <c r="F30" s="67"/>
      <c r="G30" s="65"/>
      <c r="H30" s="66"/>
      <c r="I30" s="8"/>
      <c r="J30" s="9"/>
    </row>
    <row r="31" spans="1:10" s="43" customFormat="1" x14ac:dyDescent="0.2">
      <c r="A31" s="22" t="s">
        <v>126</v>
      </c>
      <c r="B31" s="78">
        <v>393</v>
      </c>
      <c r="C31" s="79">
        <v>352</v>
      </c>
      <c r="D31" s="78">
        <v>3393</v>
      </c>
      <c r="E31" s="79">
        <v>2734</v>
      </c>
      <c r="F31" s="80"/>
      <c r="G31" s="78">
        <f>B31-C31</f>
        <v>41</v>
      </c>
      <c r="H31" s="79">
        <f>D31-E31</f>
        <v>659</v>
      </c>
      <c r="I31" s="54">
        <f>IF(C31=0, "-", IF(G31/C31&lt;10, G31/C31, "&gt;999%"))</f>
        <v>0.11647727272727272</v>
      </c>
      <c r="J31" s="55">
        <f>IF(E31=0, "-", IF(H31/E31&lt;10, H31/E31, "&gt;999%"))</f>
        <v>0.24103877103145574</v>
      </c>
    </row>
    <row r="32" spans="1:10" x14ac:dyDescent="0.2">
      <c r="A32" s="1"/>
      <c r="B32" s="68"/>
      <c r="C32" s="69"/>
      <c r="D32" s="68"/>
      <c r="E32" s="69"/>
      <c r="F32" s="70"/>
      <c r="G32" s="68"/>
      <c r="H32" s="69"/>
      <c r="I32" s="5"/>
      <c r="J32" s="6"/>
    </row>
    <row r="33" spans="1:10" s="43" customFormat="1" x14ac:dyDescent="0.2">
      <c r="A33" s="27" t="s">
        <v>5</v>
      </c>
      <c r="B33" s="71">
        <f>SUM(B26:B32)</f>
        <v>9191</v>
      </c>
      <c r="C33" s="77">
        <f>SUM(C26:C32)</f>
        <v>7882</v>
      </c>
      <c r="D33" s="71">
        <f>SUM(D26:D32)</f>
        <v>83975</v>
      </c>
      <c r="E33" s="77">
        <f>SUM(E26:E32)</f>
        <v>62775</v>
      </c>
      <c r="F33" s="73"/>
      <c r="G33" s="71">
        <f>B33-C33</f>
        <v>1309</v>
      </c>
      <c r="H33" s="72">
        <f>D33-E33</f>
        <v>21200</v>
      </c>
      <c r="I33" s="37">
        <f>IF(C33=0, 0, G33/C33)</f>
        <v>0.1660746003552398</v>
      </c>
      <c r="J33" s="38">
        <f>IF(E33=0, 0, H33/E33)</f>
        <v>0.33771405814416566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73</v>
      </c>
      <c r="C8" s="66">
        <v>32</v>
      </c>
      <c r="D8" s="65">
        <v>408</v>
      </c>
      <c r="E8" s="66">
        <v>261</v>
      </c>
      <c r="F8" s="67"/>
      <c r="G8" s="65">
        <f>B8-C8</f>
        <v>41</v>
      </c>
      <c r="H8" s="66">
        <f>D8-E8</f>
        <v>147</v>
      </c>
      <c r="I8" s="20">
        <f>IF(C8=0, "-", IF(G8/C8&lt;10, G8/C8, "&gt;999%"))</f>
        <v>1.28125</v>
      </c>
      <c r="J8" s="21">
        <f>IF(E8=0, "-", IF(H8/E8&lt;10, H8/E8, "&gt;999%"))</f>
        <v>0.56321839080459768</v>
      </c>
    </row>
    <row r="9" spans="1:10" x14ac:dyDescent="0.2">
      <c r="A9" s="158" t="s">
        <v>164</v>
      </c>
      <c r="B9" s="65">
        <v>5</v>
      </c>
      <c r="C9" s="66">
        <v>8</v>
      </c>
      <c r="D9" s="65">
        <v>111</v>
      </c>
      <c r="E9" s="66">
        <v>63</v>
      </c>
      <c r="F9" s="67"/>
      <c r="G9" s="65">
        <f>B9-C9</f>
        <v>-3</v>
      </c>
      <c r="H9" s="66">
        <f>D9-E9</f>
        <v>48</v>
      </c>
      <c r="I9" s="20">
        <f>IF(C9=0, "-", IF(G9/C9&lt;10, G9/C9, "&gt;999%"))</f>
        <v>-0.375</v>
      </c>
      <c r="J9" s="21">
        <f>IF(E9=0, "-", IF(H9/E9&lt;10, H9/E9, "&gt;999%"))</f>
        <v>0.76190476190476186</v>
      </c>
    </row>
    <row r="10" spans="1:10" x14ac:dyDescent="0.2">
      <c r="A10" s="158" t="s">
        <v>165</v>
      </c>
      <c r="B10" s="65">
        <v>312</v>
      </c>
      <c r="C10" s="66">
        <v>201</v>
      </c>
      <c r="D10" s="65">
        <v>2289</v>
      </c>
      <c r="E10" s="66">
        <v>1606</v>
      </c>
      <c r="F10" s="67"/>
      <c r="G10" s="65">
        <f>B10-C10</f>
        <v>111</v>
      </c>
      <c r="H10" s="66">
        <f>D10-E10</f>
        <v>683</v>
      </c>
      <c r="I10" s="20">
        <f>IF(C10=0, "-", IF(G10/C10&lt;10, G10/C10, "&gt;999%"))</f>
        <v>0.55223880597014929</v>
      </c>
      <c r="J10" s="21">
        <f>IF(E10=0, "-", IF(H10/E10&lt;10, H10/E10, "&gt;999%"))</f>
        <v>0.42528019925280197</v>
      </c>
    </row>
    <row r="11" spans="1:10" x14ac:dyDescent="0.2">
      <c r="A11" s="158" t="s">
        <v>166</v>
      </c>
      <c r="B11" s="65">
        <v>1531</v>
      </c>
      <c r="C11" s="66">
        <v>1700</v>
      </c>
      <c r="D11" s="65">
        <v>13354</v>
      </c>
      <c r="E11" s="66">
        <v>11826</v>
      </c>
      <c r="F11" s="67"/>
      <c r="G11" s="65">
        <f>B11-C11</f>
        <v>-169</v>
      </c>
      <c r="H11" s="66">
        <f>D11-E11</f>
        <v>1528</v>
      </c>
      <c r="I11" s="20">
        <f>IF(C11=0, "-", IF(G11/C11&lt;10, G11/C11, "&gt;999%"))</f>
        <v>-9.9411764705882352E-2</v>
      </c>
      <c r="J11" s="21">
        <f>IF(E11=0, "-", IF(H11/E11&lt;10, H11/E11, "&gt;999%"))</f>
        <v>0.12920683240317943</v>
      </c>
    </row>
    <row r="12" spans="1:10" x14ac:dyDescent="0.2">
      <c r="A12" s="158" t="s">
        <v>167</v>
      </c>
      <c r="B12" s="65">
        <v>2</v>
      </c>
      <c r="C12" s="66">
        <v>3</v>
      </c>
      <c r="D12" s="65">
        <v>14</v>
      </c>
      <c r="E12" s="66">
        <v>17</v>
      </c>
      <c r="F12" s="67"/>
      <c r="G12" s="65">
        <f>B12-C12</f>
        <v>-1</v>
      </c>
      <c r="H12" s="66">
        <f>D12-E12</f>
        <v>-3</v>
      </c>
      <c r="I12" s="20">
        <f>IF(C12=0, "-", IF(G12/C12&lt;10, G12/C12, "&gt;999%"))</f>
        <v>-0.33333333333333331</v>
      </c>
      <c r="J12" s="21">
        <f>IF(E12=0, "-", IF(H12/E12&lt;10, H12/E12, "&gt;999%"))</f>
        <v>-0.17647058823529413</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1051</v>
      </c>
      <c r="C15" s="66">
        <v>859</v>
      </c>
      <c r="D15" s="65">
        <v>10723</v>
      </c>
      <c r="E15" s="66">
        <v>7398</v>
      </c>
      <c r="F15" s="67"/>
      <c r="G15" s="65">
        <f>B15-C15</f>
        <v>192</v>
      </c>
      <c r="H15" s="66">
        <f>D15-E15</f>
        <v>3325</v>
      </c>
      <c r="I15" s="20">
        <f>IF(C15=0, "-", IF(G15/C15&lt;10, G15/C15, "&gt;999%"))</f>
        <v>0.22351571594877764</v>
      </c>
      <c r="J15" s="21">
        <f>IF(E15=0, "-", IF(H15/E15&lt;10, H15/E15, "&gt;999%"))</f>
        <v>0.44944579616112462</v>
      </c>
    </row>
    <row r="16" spans="1:10" x14ac:dyDescent="0.2">
      <c r="A16" s="158" t="s">
        <v>164</v>
      </c>
      <c r="B16" s="65">
        <v>24</v>
      </c>
      <c r="C16" s="66">
        <v>10</v>
      </c>
      <c r="D16" s="65">
        <v>153</v>
      </c>
      <c r="E16" s="66">
        <v>54</v>
      </c>
      <c r="F16" s="67"/>
      <c r="G16" s="65">
        <f>B16-C16</f>
        <v>14</v>
      </c>
      <c r="H16" s="66">
        <f>D16-E16</f>
        <v>99</v>
      </c>
      <c r="I16" s="20">
        <f>IF(C16=0, "-", IF(G16/C16&lt;10, G16/C16, "&gt;999%"))</f>
        <v>1.4</v>
      </c>
      <c r="J16" s="21">
        <f>IF(E16=0, "-", IF(H16/E16&lt;10, H16/E16, "&gt;999%"))</f>
        <v>1.8333333333333333</v>
      </c>
    </row>
    <row r="17" spans="1:10" x14ac:dyDescent="0.2">
      <c r="A17" s="158" t="s">
        <v>165</v>
      </c>
      <c r="B17" s="65">
        <v>328</v>
      </c>
      <c r="C17" s="66">
        <v>309</v>
      </c>
      <c r="D17" s="65">
        <v>3082</v>
      </c>
      <c r="E17" s="66">
        <v>2394</v>
      </c>
      <c r="F17" s="67"/>
      <c r="G17" s="65">
        <f>B17-C17</f>
        <v>19</v>
      </c>
      <c r="H17" s="66">
        <f>D17-E17</f>
        <v>688</v>
      </c>
      <c r="I17" s="20">
        <f>IF(C17=0, "-", IF(G17/C17&lt;10, G17/C17, "&gt;999%"))</f>
        <v>6.1488673139158574E-2</v>
      </c>
      <c r="J17" s="21">
        <f>IF(E17=0, "-", IF(H17/E17&lt;10, H17/E17, "&gt;999%"))</f>
        <v>0.28738512949039263</v>
      </c>
    </row>
    <row r="18" spans="1:10" x14ac:dyDescent="0.2">
      <c r="A18" s="158" t="s">
        <v>166</v>
      </c>
      <c r="B18" s="65">
        <v>3127</v>
      </c>
      <c r="C18" s="66">
        <v>2463</v>
      </c>
      <c r="D18" s="65">
        <v>28453</v>
      </c>
      <c r="E18" s="66">
        <v>20695</v>
      </c>
      <c r="F18" s="67"/>
      <c r="G18" s="65">
        <f>B18-C18</f>
        <v>664</v>
      </c>
      <c r="H18" s="66">
        <f>D18-E18</f>
        <v>7758</v>
      </c>
      <c r="I18" s="20">
        <f>IF(C18=0, "-", IF(G18/C18&lt;10, G18/C18, "&gt;999%"))</f>
        <v>0.26958993097848155</v>
      </c>
      <c r="J18" s="21">
        <f>IF(E18=0, "-", IF(H18/E18&lt;10, H18/E18, "&gt;999%"))</f>
        <v>0.37487315776757674</v>
      </c>
    </row>
    <row r="19" spans="1:10" x14ac:dyDescent="0.2">
      <c r="A19" s="158" t="s">
        <v>167</v>
      </c>
      <c r="B19" s="65">
        <v>25</v>
      </c>
      <c r="C19" s="66">
        <v>8</v>
      </c>
      <c r="D19" s="65">
        <v>161</v>
      </c>
      <c r="E19" s="66">
        <v>63</v>
      </c>
      <c r="F19" s="67"/>
      <c r="G19" s="65">
        <f>B19-C19</f>
        <v>17</v>
      </c>
      <c r="H19" s="66">
        <f>D19-E19</f>
        <v>98</v>
      </c>
      <c r="I19" s="20">
        <f>IF(C19=0, "-", IF(G19/C19&lt;10, G19/C19, "&gt;999%"))</f>
        <v>2.125</v>
      </c>
      <c r="J19" s="21">
        <f>IF(E19=0, "-", IF(H19/E19&lt;10, H19/E19, "&gt;999%"))</f>
        <v>1.5555555555555556</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2186</v>
      </c>
      <c r="C22" s="66">
        <v>1835</v>
      </c>
      <c r="D22" s="65">
        <v>20634</v>
      </c>
      <c r="E22" s="66">
        <v>14826</v>
      </c>
      <c r="F22" s="67"/>
      <c r="G22" s="65">
        <f>B22-C22</f>
        <v>351</v>
      </c>
      <c r="H22" s="66">
        <f>D22-E22</f>
        <v>5808</v>
      </c>
      <c r="I22" s="20">
        <f>IF(C22=0, "-", IF(G22/C22&lt;10, G22/C22, "&gt;999%"))</f>
        <v>0.19128065395095367</v>
      </c>
      <c r="J22" s="21">
        <f>IF(E22=0, "-", IF(H22/E22&lt;10, H22/E22, "&gt;999%"))</f>
        <v>0.39174423310400647</v>
      </c>
    </row>
    <row r="23" spans="1:10" x14ac:dyDescent="0.2">
      <c r="A23" s="158" t="s">
        <v>164</v>
      </c>
      <c r="B23" s="65">
        <v>1</v>
      </c>
      <c r="C23" s="66">
        <v>0</v>
      </c>
      <c r="D23" s="65">
        <v>1</v>
      </c>
      <c r="E23" s="66">
        <v>0</v>
      </c>
      <c r="F23" s="67"/>
      <c r="G23" s="65">
        <f>B23-C23</f>
        <v>1</v>
      </c>
      <c r="H23" s="66">
        <f>D23-E23</f>
        <v>1</v>
      </c>
      <c r="I23" s="20" t="str">
        <f>IF(C23=0, "-", IF(G23/C23&lt;10, G23/C23, "&gt;999%"))</f>
        <v>-</v>
      </c>
      <c r="J23" s="21" t="str">
        <f>IF(E23=0, "-", IF(H23/E23&lt;10, H23/E23, "&gt;999%"))</f>
        <v>-</v>
      </c>
    </row>
    <row r="24" spans="1:10" x14ac:dyDescent="0.2">
      <c r="A24" s="158" t="s">
        <v>166</v>
      </c>
      <c r="B24" s="65">
        <v>133</v>
      </c>
      <c r="C24" s="66">
        <v>102</v>
      </c>
      <c r="D24" s="65">
        <v>1199</v>
      </c>
      <c r="E24" s="66">
        <v>838</v>
      </c>
      <c r="F24" s="67"/>
      <c r="G24" s="65">
        <f>B24-C24</f>
        <v>31</v>
      </c>
      <c r="H24" s="66">
        <f>D24-E24</f>
        <v>361</v>
      </c>
      <c r="I24" s="20">
        <f>IF(C24=0, "-", IF(G24/C24&lt;10, G24/C24, "&gt;999%"))</f>
        <v>0.30392156862745096</v>
      </c>
      <c r="J24" s="21">
        <f>IF(E24=0, "-", IF(H24/E24&lt;10, H24/E24, "&gt;999%"))</f>
        <v>0.43078758949880669</v>
      </c>
    </row>
    <row r="25" spans="1:10" x14ac:dyDescent="0.2">
      <c r="A25" s="7"/>
      <c r="B25" s="65"/>
      <c r="C25" s="66"/>
      <c r="D25" s="65"/>
      <c r="E25" s="66"/>
      <c r="F25" s="67"/>
      <c r="G25" s="65"/>
      <c r="H25" s="66"/>
      <c r="I25" s="20"/>
      <c r="J25" s="21"/>
    </row>
    <row r="26" spans="1:10" x14ac:dyDescent="0.2">
      <c r="A26" s="7" t="s">
        <v>126</v>
      </c>
      <c r="B26" s="65">
        <v>393</v>
      </c>
      <c r="C26" s="66">
        <v>352</v>
      </c>
      <c r="D26" s="65">
        <v>3393</v>
      </c>
      <c r="E26" s="66">
        <v>2734</v>
      </c>
      <c r="F26" s="67"/>
      <c r="G26" s="65">
        <f>B26-C26</f>
        <v>41</v>
      </c>
      <c r="H26" s="66">
        <f>D26-E26</f>
        <v>659</v>
      </c>
      <c r="I26" s="20">
        <f>IF(C26=0, "-", IF(G26/C26&lt;10, G26/C26, "&gt;999%"))</f>
        <v>0.11647727272727272</v>
      </c>
      <c r="J26" s="21">
        <f>IF(E26=0, "-", IF(H26/E26&lt;10, H26/E26, "&gt;999%"))</f>
        <v>0.24103877103145574</v>
      </c>
    </row>
    <row r="27" spans="1:10" x14ac:dyDescent="0.2">
      <c r="A27" s="1"/>
      <c r="B27" s="68"/>
      <c r="C27" s="69"/>
      <c r="D27" s="68"/>
      <c r="E27" s="69"/>
      <c r="F27" s="70"/>
      <c r="G27" s="68"/>
      <c r="H27" s="69"/>
      <c r="I27" s="5"/>
      <c r="J27" s="6"/>
    </row>
    <row r="28" spans="1:10" s="43" customFormat="1" x14ac:dyDescent="0.2">
      <c r="A28" s="27" t="s">
        <v>5</v>
      </c>
      <c r="B28" s="71">
        <f>SUM(B6:B27)</f>
        <v>9191</v>
      </c>
      <c r="C28" s="77">
        <f>SUM(C6:C27)</f>
        <v>7882</v>
      </c>
      <c r="D28" s="71">
        <f>SUM(D6:D27)</f>
        <v>83975</v>
      </c>
      <c r="E28" s="77">
        <f>SUM(E6:E27)</f>
        <v>62775</v>
      </c>
      <c r="F28" s="73"/>
      <c r="G28" s="71">
        <f>B28-C28</f>
        <v>1309</v>
      </c>
      <c r="H28" s="72">
        <f>D28-E28</f>
        <v>21200</v>
      </c>
      <c r="I28" s="37">
        <f>IF(C28=0, 0, G28/C28)</f>
        <v>0.1660746003552398</v>
      </c>
      <c r="J28" s="38">
        <f>IF(E28=0, 0, H28/E28)</f>
        <v>0.33771405814416566</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3310</v>
      </c>
      <c r="C31" s="66">
        <v>2726</v>
      </c>
      <c r="D31" s="65">
        <v>31765</v>
      </c>
      <c r="E31" s="66">
        <v>22485</v>
      </c>
      <c r="F31" s="67"/>
      <c r="G31" s="65">
        <f>B31-C31</f>
        <v>584</v>
      </c>
      <c r="H31" s="66">
        <f>D31-E31</f>
        <v>9280</v>
      </c>
      <c r="I31" s="20">
        <f>IF(C31=0, "-", IF(G31/C31&lt;10, G31/C31, "&gt;999%"))</f>
        <v>0.21423330887747616</v>
      </c>
      <c r="J31" s="21">
        <f>IF(E31=0, "-", IF(H31/E31&lt;10, H31/E31, "&gt;999%"))</f>
        <v>0.41271959083833665</v>
      </c>
    </row>
    <row r="32" spans="1:10" x14ac:dyDescent="0.2">
      <c r="A32" s="7" t="s">
        <v>164</v>
      </c>
      <c r="B32" s="65">
        <v>30</v>
      </c>
      <c r="C32" s="66">
        <v>18</v>
      </c>
      <c r="D32" s="65">
        <v>265</v>
      </c>
      <c r="E32" s="66">
        <v>117</v>
      </c>
      <c r="F32" s="67"/>
      <c r="G32" s="65">
        <f>B32-C32</f>
        <v>12</v>
      </c>
      <c r="H32" s="66">
        <f>D32-E32</f>
        <v>148</v>
      </c>
      <c r="I32" s="20">
        <f>IF(C32=0, "-", IF(G32/C32&lt;10, G32/C32, "&gt;999%"))</f>
        <v>0.66666666666666663</v>
      </c>
      <c r="J32" s="21">
        <f>IF(E32=0, "-", IF(H32/E32&lt;10, H32/E32, "&gt;999%"))</f>
        <v>1.2649572649572649</v>
      </c>
    </row>
    <row r="33" spans="1:10" x14ac:dyDescent="0.2">
      <c r="A33" s="7" t="s">
        <v>165</v>
      </c>
      <c r="B33" s="65">
        <v>640</v>
      </c>
      <c r="C33" s="66">
        <v>510</v>
      </c>
      <c r="D33" s="65">
        <v>5371</v>
      </c>
      <c r="E33" s="66">
        <v>4000</v>
      </c>
      <c r="F33" s="67"/>
      <c r="G33" s="65">
        <f>B33-C33</f>
        <v>130</v>
      </c>
      <c r="H33" s="66">
        <f>D33-E33</f>
        <v>1371</v>
      </c>
      <c r="I33" s="20">
        <f>IF(C33=0, "-", IF(G33/C33&lt;10, G33/C33, "&gt;999%"))</f>
        <v>0.25490196078431371</v>
      </c>
      <c r="J33" s="21">
        <f>IF(E33=0, "-", IF(H33/E33&lt;10, H33/E33, "&gt;999%"))</f>
        <v>0.34275</v>
      </c>
    </row>
    <row r="34" spans="1:10" x14ac:dyDescent="0.2">
      <c r="A34" s="7" t="s">
        <v>166</v>
      </c>
      <c r="B34" s="65">
        <v>4791</v>
      </c>
      <c r="C34" s="66">
        <v>4265</v>
      </c>
      <c r="D34" s="65">
        <v>43006</v>
      </c>
      <c r="E34" s="66">
        <v>33359</v>
      </c>
      <c r="F34" s="67"/>
      <c r="G34" s="65">
        <f>B34-C34</f>
        <v>526</v>
      </c>
      <c r="H34" s="66">
        <f>D34-E34</f>
        <v>9647</v>
      </c>
      <c r="I34" s="20">
        <f>IF(C34=0, "-", IF(G34/C34&lt;10, G34/C34, "&gt;999%"))</f>
        <v>0.12332942555685815</v>
      </c>
      <c r="J34" s="21">
        <f>IF(E34=0, "-", IF(H34/E34&lt;10, H34/E34, "&gt;999%"))</f>
        <v>0.28918732575916545</v>
      </c>
    </row>
    <row r="35" spans="1:10" x14ac:dyDescent="0.2">
      <c r="A35" s="7" t="s">
        <v>167</v>
      </c>
      <c r="B35" s="65">
        <v>27</v>
      </c>
      <c r="C35" s="66">
        <v>11</v>
      </c>
      <c r="D35" s="65">
        <v>175</v>
      </c>
      <c r="E35" s="66">
        <v>80</v>
      </c>
      <c r="F35" s="67"/>
      <c r="G35" s="65">
        <f>B35-C35</f>
        <v>16</v>
      </c>
      <c r="H35" s="66">
        <f>D35-E35</f>
        <v>95</v>
      </c>
      <c r="I35" s="20">
        <f>IF(C35=0, "-", IF(G35/C35&lt;10, G35/C35, "&gt;999%"))</f>
        <v>1.4545454545454546</v>
      </c>
      <c r="J35" s="21">
        <f>IF(E35=0, "-", IF(H35/E35&lt;10, H35/E35, "&gt;999%"))</f>
        <v>1.1875</v>
      </c>
    </row>
    <row r="36" spans="1:10" x14ac:dyDescent="0.2">
      <c r="A36" s="7"/>
      <c r="B36" s="65"/>
      <c r="C36" s="66"/>
      <c r="D36" s="65"/>
      <c r="E36" s="66"/>
      <c r="F36" s="67"/>
      <c r="G36" s="65"/>
      <c r="H36" s="66"/>
      <c r="I36" s="20"/>
      <c r="J36" s="21"/>
    </row>
    <row r="37" spans="1:10" x14ac:dyDescent="0.2">
      <c r="A37" s="7" t="s">
        <v>126</v>
      </c>
      <c r="B37" s="65">
        <v>393</v>
      </c>
      <c r="C37" s="66">
        <v>352</v>
      </c>
      <c r="D37" s="65">
        <v>3393</v>
      </c>
      <c r="E37" s="66">
        <v>2734</v>
      </c>
      <c r="F37" s="67"/>
      <c r="G37" s="65">
        <f>B37-C37</f>
        <v>41</v>
      </c>
      <c r="H37" s="66">
        <f>D37-E37</f>
        <v>659</v>
      </c>
      <c r="I37" s="20">
        <f>IF(C37=0, "-", IF(G37/C37&lt;10, G37/C37, "&gt;999%"))</f>
        <v>0.11647727272727272</v>
      </c>
      <c r="J37" s="21">
        <f>IF(E37=0, "-", IF(H37/E37&lt;10, H37/E37, "&gt;999%"))</f>
        <v>0.24103877103145574</v>
      </c>
    </row>
    <row r="38" spans="1:10" x14ac:dyDescent="0.2">
      <c r="A38" s="7"/>
      <c r="B38" s="65"/>
      <c r="C38" s="66"/>
      <c r="D38" s="65"/>
      <c r="E38" s="66"/>
      <c r="F38" s="67"/>
      <c r="G38" s="65"/>
      <c r="H38" s="66"/>
      <c r="I38" s="20"/>
      <c r="J38" s="21"/>
    </row>
    <row r="39" spans="1:10" s="43" customFormat="1" x14ac:dyDescent="0.2">
      <c r="A39" s="27" t="s">
        <v>5</v>
      </c>
      <c r="B39" s="71">
        <f>SUM(B29:B38)</f>
        <v>9191</v>
      </c>
      <c r="C39" s="77">
        <f>SUM(C29:C38)</f>
        <v>7882</v>
      </c>
      <c r="D39" s="71">
        <f>SUM(D29:D38)</f>
        <v>83975</v>
      </c>
      <c r="E39" s="77">
        <f>SUM(E29:E38)</f>
        <v>62775</v>
      </c>
      <c r="F39" s="73"/>
      <c r="G39" s="71">
        <f>B39-C39</f>
        <v>1309</v>
      </c>
      <c r="H39" s="72">
        <f>D39-E39</f>
        <v>21200</v>
      </c>
      <c r="I39" s="37">
        <f>IF(C39=0, 0, G39/C39)</f>
        <v>0.1660746003552398</v>
      </c>
      <c r="J39" s="38">
        <f>IF(E39=0, 0, H39/E39)</f>
        <v>0.33771405814416566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195</v>
      </c>
      <c r="B15" s="65">
        <v>88</v>
      </c>
      <c r="C15" s="66">
        <v>42</v>
      </c>
      <c r="D15" s="65">
        <v>534</v>
      </c>
      <c r="E15" s="66">
        <v>272</v>
      </c>
      <c r="F15" s="67"/>
      <c r="G15" s="65">
        <f t="shared" ref="G15:G41" si="0">B15-C15</f>
        <v>46</v>
      </c>
      <c r="H15" s="66">
        <f t="shared" ref="H15:H41" si="1">D15-E15</f>
        <v>262</v>
      </c>
      <c r="I15" s="20">
        <f t="shared" ref="I15:I41" si="2">IF(C15=0, "-", IF(G15/C15&lt;10, G15/C15, "&gt;999%"))</f>
        <v>1.0952380952380953</v>
      </c>
      <c r="J15" s="21">
        <f t="shared" ref="J15:J41" si="3">IF(E15=0, "-", IF(H15/E15&lt;10, H15/E15, "&gt;999%"))</f>
        <v>0.96323529411764708</v>
      </c>
    </row>
    <row r="16" spans="1:10" x14ac:dyDescent="0.2">
      <c r="A16" s="7" t="s">
        <v>194</v>
      </c>
      <c r="B16" s="65">
        <v>18</v>
      </c>
      <c r="C16" s="66">
        <v>10</v>
      </c>
      <c r="D16" s="65">
        <v>101</v>
      </c>
      <c r="E16" s="66">
        <v>57</v>
      </c>
      <c r="F16" s="67"/>
      <c r="G16" s="65">
        <f t="shared" si="0"/>
        <v>8</v>
      </c>
      <c r="H16" s="66">
        <f t="shared" si="1"/>
        <v>44</v>
      </c>
      <c r="I16" s="20">
        <f t="shared" si="2"/>
        <v>0.8</v>
      </c>
      <c r="J16" s="21">
        <f t="shared" si="3"/>
        <v>0.77192982456140347</v>
      </c>
    </row>
    <row r="17" spans="1:10" x14ac:dyDescent="0.2">
      <c r="A17" s="7" t="s">
        <v>193</v>
      </c>
      <c r="B17" s="65">
        <v>7</v>
      </c>
      <c r="C17" s="66">
        <v>6</v>
      </c>
      <c r="D17" s="65">
        <v>69</v>
      </c>
      <c r="E17" s="66">
        <v>123</v>
      </c>
      <c r="F17" s="67"/>
      <c r="G17" s="65">
        <f t="shared" si="0"/>
        <v>1</v>
      </c>
      <c r="H17" s="66">
        <f t="shared" si="1"/>
        <v>-54</v>
      </c>
      <c r="I17" s="20">
        <f t="shared" si="2"/>
        <v>0.16666666666666666</v>
      </c>
      <c r="J17" s="21">
        <f t="shared" si="3"/>
        <v>-0.43902439024390244</v>
      </c>
    </row>
    <row r="18" spans="1:10" x14ac:dyDescent="0.2">
      <c r="A18" s="7" t="s">
        <v>192</v>
      </c>
      <c r="B18" s="65">
        <v>0</v>
      </c>
      <c r="C18" s="66">
        <v>3</v>
      </c>
      <c r="D18" s="65">
        <v>1</v>
      </c>
      <c r="E18" s="66">
        <v>71</v>
      </c>
      <c r="F18" s="67"/>
      <c r="G18" s="65">
        <f t="shared" si="0"/>
        <v>-3</v>
      </c>
      <c r="H18" s="66">
        <f t="shared" si="1"/>
        <v>-70</v>
      </c>
      <c r="I18" s="20">
        <f t="shared" si="2"/>
        <v>-1</v>
      </c>
      <c r="J18" s="21">
        <f t="shared" si="3"/>
        <v>-0.9859154929577465</v>
      </c>
    </row>
    <row r="19" spans="1:10" x14ac:dyDescent="0.2">
      <c r="A19" s="7" t="s">
        <v>191</v>
      </c>
      <c r="B19" s="65">
        <v>504</v>
      </c>
      <c r="C19" s="66">
        <v>268</v>
      </c>
      <c r="D19" s="65">
        <v>4284</v>
      </c>
      <c r="E19" s="66">
        <v>1289</v>
      </c>
      <c r="F19" s="67"/>
      <c r="G19" s="65">
        <f t="shared" si="0"/>
        <v>236</v>
      </c>
      <c r="H19" s="66">
        <f t="shared" si="1"/>
        <v>2995</v>
      </c>
      <c r="I19" s="20">
        <f t="shared" si="2"/>
        <v>0.88059701492537312</v>
      </c>
      <c r="J19" s="21">
        <f t="shared" si="3"/>
        <v>2.3235065942591158</v>
      </c>
    </row>
    <row r="20" spans="1:10" x14ac:dyDescent="0.2">
      <c r="A20" s="7" t="s">
        <v>190</v>
      </c>
      <c r="B20" s="65">
        <v>61</v>
      </c>
      <c r="C20" s="66">
        <v>72</v>
      </c>
      <c r="D20" s="65">
        <v>525</v>
      </c>
      <c r="E20" s="66">
        <v>500</v>
      </c>
      <c r="F20" s="67"/>
      <c r="G20" s="65">
        <f t="shared" si="0"/>
        <v>-11</v>
      </c>
      <c r="H20" s="66">
        <f t="shared" si="1"/>
        <v>25</v>
      </c>
      <c r="I20" s="20">
        <f t="shared" si="2"/>
        <v>-0.15277777777777779</v>
      </c>
      <c r="J20" s="21">
        <f t="shared" si="3"/>
        <v>0.05</v>
      </c>
    </row>
    <row r="21" spans="1:10" x14ac:dyDescent="0.2">
      <c r="A21" s="7" t="s">
        <v>189</v>
      </c>
      <c r="B21" s="65">
        <v>95</v>
      </c>
      <c r="C21" s="66">
        <v>103</v>
      </c>
      <c r="D21" s="65">
        <v>1420</v>
      </c>
      <c r="E21" s="66">
        <v>1170</v>
      </c>
      <c r="F21" s="67"/>
      <c r="G21" s="65">
        <f t="shared" si="0"/>
        <v>-8</v>
      </c>
      <c r="H21" s="66">
        <f t="shared" si="1"/>
        <v>250</v>
      </c>
      <c r="I21" s="20">
        <f t="shared" si="2"/>
        <v>-7.7669902912621352E-2</v>
      </c>
      <c r="J21" s="21">
        <f t="shared" si="3"/>
        <v>0.21367521367521367</v>
      </c>
    </row>
    <row r="22" spans="1:10" x14ac:dyDescent="0.2">
      <c r="A22" s="7" t="s">
        <v>188</v>
      </c>
      <c r="B22" s="65">
        <v>22</v>
      </c>
      <c r="C22" s="66">
        <v>15</v>
      </c>
      <c r="D22" s="65">
        <v>84</v>
      </c>
      <c r="E22" s="66">
        <v>129</v>
      </c>
      <c r="F22" s="67"/>
      <c r="G22" s="65">
        <f t="shared" si="0"/>
        <v>7</v>
      </c>
      <c r="H22" s="66">
        <f t="shared" si="1"/>
        <v>-45</v>
      </c>
      <c r="I22" s="20">
        <f t="shared" si="2"/>
        <v>0.46666666666666667</v>
      </c>
      <c r="J22" s="21">
        <f t="shared" si="3"/>
        <v>-0.34883720930232559</v>
      </c>
    </row>
    <row r="23" spans="1:10" x14ac:dyDescent="0.2">
      <c r="A23" s="7" t="s">
        <v>187</v>
      </c>
      <c r="B23" s="65">
        <v>75</v>
      </c>
      <c r="C23" s="66">
        <v>31</v>
      </c>
      <c r="D23" s="65">
        <v>452</v>
      </c>
      <c r="E23" s="66">
        <v>218</v>
      </c>
      <c r="F23" s="67"/>
      <c r="G23" s="65">
        <f t="shared" si="0"/>
        <v>44</v>
      </c>
      <c r="H23" s="66">
        <f t="shared" si="1"/>
        <v>234</v>
      </c>
      <c r="I23" s="20">
        <f t="shared" si="2"/>
        <v>1.4193548387096775</v>
      </c>
      <c r="J23" s="21">
        <f t="shared" si="3"/>
        <v>1.073394495412844</v>
      </c>
    </row>
    <row r="24" spans="1:10" x14ac:dyDescent="0.2">
      <c r="A24" s="7" t="s">
        <v>186</v>
      </c>
      <c r="B24" s="65">
        <v>264</v>
      </c>
      <c r="C24" s="66">
        <v>426</v>
      </c>
      <c r="D24" s="65">
        <v>2209</v>
      </c>
      <c r="E24" s="66">
        <v>3011</v>
      </c>
      <c r="F24" s="67"/>
      <c r="G24" s="65">
        <f t="shared" si="0"/>
        <v>-162</v>
      </c>
      <c r="H24" s="66">
        <f t="shared" si="1"/>
        <v>-802</v>
      </c>
      <c r="I24" s="20">
        <f t="shared" si="2"/>
        <v>-0.38028169014084506</v>
      </c>
      <c r="J24" s="21">
        <f t="shared" si="3"/>
        <v>-0.26635669212886082</v>
      </c>
    </row>
    <row r="25" spans="1:10" x14ac:dyDescent="0.2">
      <c r="A25" s="7" t="s">
        <v>185</v>
      </c>
      <c r="B25" s="65">
        <v>74</v>
      </c>
      <c r="C25" s="66">
        <v>144</v>
      </c>
      <c r="D25" s="65">
        <v>992</v>
      </c>
      <c r="E25" s="66">
        <v>1017</v>
      </c>
      <c r="F25" s="67"/>
      <c r="G25" s="65">
        <f t="shared" si="0"/>
        <v>-70</v>
      </c>
      <c r="H25" s="66">
        <f t="shared" si="1"/>
        <v>-25</v>
      </c>
      <c r="I25" s="20">
        <f t="shared" si="2"/>
        <v>-0.4861111111111111</v>
      </c>
      <c r="J25" s="21">
        <f t="shared" si="3"/>
        <v>-2.4582104228121928E-2</v>
      </c>
    </row>
    <row r="26" spans="1:10" x14ac:dyDescent="0.2">
      <c r="A26" s="7" t="s">
        <v>184</v>
      </c>
      <c r="B26" s="65">
        <v>71</v>
      </c>
      <c r="C26" s="66">
        <v>58</v>
      </c>
      <c r="D26" s="65">
        <v>467</v>
      </c>
      <c r="E26" s="66">
        <v>388</v>
      </c>
      <c r="F26" s="67"/>
      <c r="G26" s="65">
        <f t="shared" si="0"/>
        <v>13</v>
      </c>
      <c r="H26" s="66">
        <f t="shared" si="1"/>
        <v>79</v>
      </c>
      <c r="I26" s="20">
        <f t="shared" si="2"/>
        <v>0.22413793103448276</v>
      </c>
      <c r="J26" s="21">
        <f t="shared" si="3"/>
        <v>0.20360824742268041</v>
      </c>
    </row>
    <row r="27" spans="1:10" x14ac:dyDescent="0.2">
      <c r="A27" s="7" t="s">
        <v>183</v>
      </c>
      <c r="B27" s="65">
        <v>39</v>
      </c>
      <c r="C27" s="66">
        <v>33</v>
      </c>
      <c r="D27" s="65">
        <v>216</v>
      </c>
      <c r="E27" s="66">
        <v>154</v>
      </c>
      <c r="F27" s="67"/>
      <c r="G27" s="65">
        <f t="shared" si="0"/>
        <v>6</v>
      </c>
      <c r="H27" s="66">
        <f t="shared" si="1"/>
        <v>62</v>
      </c>
      <c r="I27" s="20">
        <f t="shared" si="2"/>
        <v>0.18181818181818182</v>
      </c>
      <c r="J27" s="21">
        <f t="shared" si="3"/>
        <v>0.40259740259740262</v>
      </c>
    </row>
    <row r="28" spans="1:10" x14ac:dyDescent="0.2">
      <c r="A28" s="7" t="s">
        <v>182</v>
      </c>
      <c r="B28" s="65">
        <v>3376</v>
      </c>
      <c r="C28" s="66">
        <v>2526</v>
      </c>
      <c r="D28" s="65">
        <v>32060</v>
      </c>
      <c r="E28" s="66">
        <v>22847</v>
      </c>
      <c r="F28" s="67"/>
      <c r="G28" s="65">
        <f t="shared" si="0"/>
        <v>850</v>
      </c>
      <c r="H28" s="66">
        <f t="shared" si="1"/>
        <v>9213</v>
      </c>
      <c r="I28" s="20">
        <f t="shared" si="2"/>
        <v>0.33650039588281866</v>
      </c>
      <c r="J28" s="21">
        <f t="shared" si="3"/>
        <v>0.40324769116295356</v>
      </c>
    </row>
    <row r="29" spans="1:10" x14ac:dyDescent="0.2">
      <c r="A29" s="7" t="s">
        <v>181</v>
      </c>
      <c r="B29" s="65">
        <v>1261</v>
      </c>
      <c r="C29" s="66">
        <v>1372</v>
      </c>
      <c r="D29" s="65">
        <v>11163</v>
      </c>
      <c r="E29" s="66">
        <v>8500</v>
      </c>
      <c r="F29" s="67"/>
      <c r="G29" s="65">
        <f t="shared" si="0"/>
        <v>-111</v>
      </c>
      <c r="H29" s="66">
        <f t="shared" si="1"/>
        <v>2663</v>
      </c>
      <c r="I29" s="20">
        <f t="shared" si="2"/>
        <v>-8.0903790087463553E-2</v>
      </c>
      <c r="J29" s="21">
        <f t="shared" si="3"/>
        <v>0.31329411764705883</v>
      </c>
    </row>
    <row r="30" spans="1:10" x14ac:dyDescent="0.2">
      <c r="A30" s="7" t="s">
        <v>180</v>
      </c>
      <c r="B30" s="65">
        <v>100</v>
      </c>
      <c r="C30" s="66">
        <v>63</v>
      </c>
      <c r="D30" s="65">
        <v>908</v>
      </c>
      <c r="E30" s="66">
        <v>527</v>
      </c>
      <c r="F30" s="67"/>
      <c r="G30" s="65">
        <f t="shared" si="0"/>
        <v>37</v>
      </c>
      <c r="H30" s="66">
        <f t="shared" si="1"/>
        <v>381</v>
      </c>
      <c r="I30" s="20">
        <f t="shared" si="2"/>
        <v>0.58730158730158732</v>
      </c>
      <c r="J30" s="21">
        <f t="shared" si="3"/>
        <v>0.72296015180265649</v>
      </c>
    </row>
    <row r="31" spans="1:10" x14ac:dyDescent="0.2">
      <c r="A31" s="7" t="s">
        <v>178</v>
      </c>
      <c r="B31" s="65">
        <v>13</v>
      </c>
      <c r="C31" s="66">
        <v>35</v>
      </c>
      <c r="D31" s="65">
        <v>141</v>
      </c>
      <c r="E31" s="66">
        <v>280</v>
      </c>
      <c r="F31" s="67"/>
      <c r="G31" s="65">
        <f t="shared" si="0"/>
        <v>-22</v>
      </c>
      <c r="H31" s="66">
        <f t="shared" si="1"/>
        <v>-139</v>
      </c>
      <c r="I31" s="20">
        <f t="shared" si="2"/>
        <v>-0.62857142857142856</v>
      </c>
      <c r="J31" s="21">
        <f t="shared" si="3"/>
        <v>-0.49642857142857144</v>
      </c>
    </row>
    <row r="32" spans="1:10" x14ac:dyDescent="0.2">
      <c r="A32" s="7" t="s">
        <v>177</v>
      </c>
      <c r="B32" s="65">
        <v>17</v>
      </c>
      <c r="C32" s="66">
        <v>33</v>
      </c>
      <c r="D32" s="65">
        <v>291</v>
      </c>
      <c r="E32" s="66">
        <v>38</v>
      </c>
      <c r="F32" s="67"/>
      <c r="G32" s="65">
        <f t="shared" si="0"/>
        <v>-16</v>
      </c>
      <c r="H32" s="66">
        <f t="shared" si="1"/>
        <v>253</v>
      </c>
      <c r="I32" s="20">
        <f t="shared" si="2"/>
        <v>-0.48484848484848486</v>
      </c>
      <c r="J32" s="21">
        <f t="shared" si="3"/>
        <v>6.6578947368421053</v>
      </c>
    </row>
    <row r="33" spans="1:10" x14ac:dyDescent="0.2">
      <c r="A33" s="7" t="s">
        <v>176</v>
      </c>
      <c r="B33" s="65">
        <v>23</v>
      </c>
      <c r="C33" s="66">
        <v>17</v>
      </c>
      <c r="D33" s="65">
        <v>211</v>
      </c>
      <c r="E33" s="66">
        <v>17</v>
      </c>
      <c r="F33" s="67"/>
      <c r="G33" s="65">
        <f t="shared" si="0"/>
        <v>6</v>
      </c>
      <c r="H33" s="66">
        <f t="shared" si="1"/>
        <v>194</v>
      </c>
      <c r="I33" s="20">
        <f t="shared" si="2"/>
        <v>0.35294117647058826</v>
      </c>
      <c r="J33" s="21" t="str">
        <f t="shared" si="3"/>
        <v>&gt;999%</v>
      </c>
    </row>
    <row r="34" spans="1:10" x14ac:dyDescent="0.2">
      <c r="A34" s="7" t="s">
        <v>175</v>
      </c>
      <c r="B34" s="65">
        <v>41</v>
      </c>
      <c r="C34" s="66">
        <v>46</v>
      </c>
      <c r="D34" s="65">
        <v>408</v>
      </c>
      <c r="E34" s="66">
        <v>259</v>
      </c>
      <c r="F34" s="67"/>
      <c r="G34" s="65">
        <f t="shared" si="0"/>
        <v>-5</v>
      </c>
      <c r="H34" s="66">
        <f t="shared" si="1"/>
        <v>149</v>
      </c>
      <c r="I34" s="20">
        <f t="shared" si="2"/>
        <v>-0.10869565217391304</v>
      </c>
      <c r="J34" s="21">
        <f t="shared" si="3"/>
        <v>0.57528957528957525</v>
      </c>
    </row>
    <row r="35" spans="1:10" x14ac:dyDescent="0.2">
      <c r="A35" s="7" t="s">
        <v>174</v>
      </c>
      <c r="B35" s="65">
        <v>66</v>
      </c>
      <c r="C35" s="66">
        <v>59</v>
      </c>
      <c r="D35" s="65">
        <v>630</v>
      </c>
      <c r="E35" s="66">
        <v>382</v>
      </c>
      <c r="F35" s="67"/>
      <c r="G35" s="65">
        <f t="shared" si="0"/>
        <v>7</v>
      </c>
      <c r="H35" s="66">
        <f t="shared" si="1"/>
        <v>248</v>
      </c>
      <c r="I35" s="20">
        <f t="shared" si="2"/>
        <v>0.11864406779661017</v>
      </c>
      <c r="J35" s="21">
        <f t="shared" si="3"/>
        <v>0.64921465968586389</v>
      </c>
    </row>
    <row r="36" spans="1:10" x14ac:dyDescent="0.2">
      <c r="A36" s="7" t="s">
        <v>173</v>
      </c>
      <c r="B36" s="65">
        <v>85</v>
      </c>
      <c r="C36" s="66">
        <v>76</v>
      </c>
      <c r="D36" s="65">
        <v>774</v>
      </c>
      <c r="E36" s="66">
        <v>592</v>
      </c>
      <c r="F36" s="67"/>
      <c r="G36" s="65">
        <f t="shared" si="0"/>
        <v>9</v>
      </c>
      <c r="H36" s="66">
        <f t="shared" si="1"/>
        <v>182</v>
      </c>
      <c r="I36" s="20">
        <f t="shared" si="2"/>
        <v>0.11842105263157894</v>
      </c>
      <c r="J36" s="21">
        <f t="shared" si="3"/>
        <v>0.30743243243243246</v>
      </c>
    </row>
    <row r="37" spans="1:10" x14ac:dyDescent="0.2">
      <c r="A37" s="7" t="s">
        <v>172</v>
      </c>
      <c r="B37" s="65">
        <v>8</v>
      </c>
      <c r="C37" s="66">
        <v>30</v>
      </c>
      <c r="D37" s="65">
        <v>182</v>
      </c>
      <c r="E37" s="66">
        <v>171</v>
      </c>
      <c r="F37" s="67"/>
      <c r="G37" s="65">
        <f t="shared" si="0"/>
        <v>-22</v>
      </c>
      <c r="H37" s="66">
        <f t="shared" si="1"/>
        <v>11</v>
      </c>
      <c r="I37" s="20">
        <f t="shared" si="2"/>
        <v>-0.73333333333333328</v>
      </c>
      <c r="J37" s="21">
        <f t="shared" si="3"/>
        <v>6.4327485380116955E-2</v>
      </c>
    </row>
    <row r="38" spans="1:10" x14ac:dyDescent="0.2">
      <c r="A38" s="7" t="s">
        <v>171</v>
      </c>
      <c r="B38" s="65">
        <v>2223</v>
      </c>
      <c r="C38" s="66">
        <v>1966</v>
      </c>
      <c r="D38" s="65">
        <v>20876</v>
      </c>
      <c r="E38" s="66">
        <v>16319</v>
      </c>
      <c r="F38" s="67"/>
      <c r="G38" s="65">
        <f t="shared" si="0"/>
        <v>257</v>
      </c>
      <c r="H38" s="66">
        <f t="shared" si="1"/>
        <v>4557</v>
      </c>
      <c r="I38" s="20">
        <f t="shared" si="2"/>
        <v>0.13072227873855544</v>
      </c>
      <c r="J38" s="21">
        <f t="shared" si="3"/>
        <v>0.27924505178013359</v>
      </c>
    </row>
    <row r="39" spans="1:10" x14ac:dyDescent="0.2">
      <c r="A39" s="7" t="s">
        <v>170</v>
      </c>
      <c r="B39" s="65">
        <v>13</v>
      </c>
      <c r="C39" s="66">
        <v>12</v>
      </c>
      <c r="D39" s="65">
        <v>287</v>
      </c>
      <c r="E39" s="66">
        <v>222</v>
      </c>
      <c r="F39" s="67"/>
      <c r="G39" s="65">
        <f t="shared" si="0"/>
        <v>1</v>
      </c>
      <c r="H39" s="66">
        <f t="shared" si="1"/>
        <v>65</v>
      </c>
      <c r="I39" s="20">
        <f t="shared" si="2"/>
        <v>8.3333333333333329E-2</v>
      </c>
      <c r="J39" s="21">
        <f t="shared" si="3"/>
        <v>0.2927927927927928</v>
      </c>
    </row>
    <row r="40" spans="1:10" x14ac:dyDescent="0.2">
      <c r="A40" s="7" t="s">
        <v>169</v>
      </c>
      <c r="B40" s="65">
        <v>311</v>
      </c>
      <c r="C40" s="66">
        <v>139</v>
      </c>
      <c r="D40" s="65">
        <v>1820</v>
      </c>
      <c r="E40" s="66">
        <v>1878</v>
      </c>
      <c r="F40" s="67"/>
      <c r="G40" s="65">
        <f t="shared" si="0"/>
        <v>172</v>
      </c>
      <c r="H40" s="66">
        <f t="shared" si="1"/>
        <v>-58</v>
      </c>
      <c r="I40" s="20">
        <f t="shared" si="2"/>
        <v>1.2374100719424461</v>
      </c>
      <c r="J40" s="21">
        <f t="shared" si="3"/>
        <v>-3.0883919062832801E-2</v>
      </c>
    </row>
    <row r="41" spans="1:10" x14ac:dyDescent="0.2">
      <c r="A41" s="7" t="s">
        <v>179</v>
      </c>
      <c r="B41" s="65">
        <v>336</v>
      </c>
      <c r="C41" s="66">
        <v>297</v>
      </c>
      <c r="D41" s="65">
        <v>2870</v>
      </c>
      <c r="E41" s="66">
        <v>2344</v>
      </c>
      <c r="F41" s="67"/>
      <c r="G41" s="65">
        <f t="shared" si="0"/>
        <v>39</v>
      </c>
      <c r="H41" s="66">
        <f t="shared" si="1"/>
        <v>526</v>
      </c>
      <c r="I41" s="20">
        <f t="shared" si="2"/>
        <v>0.13131313131313133</v>
      </c>
      <c r="J41" s="21">
        <f t="shared" si="3"/>
        <v>0.22440273037542663</v>
      </c>
    </row>
    <row r="42" spans="1:10" x14ac:dyDescent="0.2">
      <c r="A42" s="7"/>
      <c r="B42" s="65"/>
      <c r="C42" s="66"/>
      <c r="D42" s="65"/>
      <c r="E42" s="66"/>
      <c r="F42" s="67"/>
      <c r="G42" s="65"/>
      <c r="H42" s="66"/>
      <c r="I42" s="20"/>
      <c r="J42" s="21"/>
    </row>
    <row r="43" spans="1:10" s="43" customFormat="1" x14ac:dyDescent="0.2">
      <c r="A43" s="27" t="s">
        <v>28</v>
      </c>
      <c r="B43" s="71">
        <f>SUM(B15:B42)</f>
        <v>9191</v>
      </c>
      <c r="C43" s="72">
        <f>SUM(C15:C42)</f>
        <v>7882</v>
      </c>
      <c r="D43" s="71">
        <f>SUM(D15:D42)</f>
        <v>83975</v>
      </c>
      <c r="E43" s="72">
        <f>SUM(E15:E42)</f>
        <v>62775</v>
      </c>
      <c r="F43" s="73"/>
      <c r="G43" s="71">
        <f>B43-C43</f>
        <v>1309</v>
      </c>
      <c r="H43" s="72">
        <f>D43-E43</f>
        <v>21200</v>
      </c>
      <c r="I43" s="37">
        <f>IF(C43=0, "-", G43/C43)</f>
        <v>0.1660746003552398</v>
      </c>
      <c r="J43" s="38">
        <f>IF(E43=0, "-", H43/E43)</f>
        <v>0.33771405814416566</v>
      </c>
    </row>
    <row r="44" spans="1:10" s="43" customFormat="1" x14ac:dyDescent="0.2">
      <c r="A44" s="27" t="s">
        <v>0</v>
      </c>
      <c r="B44" s="71">
        <f>B11+B43</f>
        <v>9191</v>
      </c>
      <c r="C44" s="77">
        <f>C11+C43</f>
        <v>7882</v>
      </c>
      <c r="D44" s="71">
        <f>D11+D43</f>
        <v>83975</v>
      </c>
      <c r="E44" s="77">
        <f>E11+E43</f>
        <v>62775</v>
      </c>
      <c r="F44" s="73"/>
      <c r="G44" s="71">
        <f>B44-C44</f>
        <v>1309</v>
      </c>
      <c r="H44" s="72">
        <f>D44-E44</f>
        <v>21200</v>
      </c>
      <c r="I44" s="37">
        <f>IF(C44=0, "-", G44/C44)</f>
        <v>0.1660746003552398</v>
      </c>
      <c r="J44" s="38">
        <f>IF(E44=0, "-", H44/E44)</f>
        <v>0.33771405814416566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196</v>
      </c>
      <c r="B7" s="65">
        <v>10</v>
      </c>
      <c r="C7" s="34">
        <f>IF(B11=0, "-", B7/B11)</f>
        <v>9.9009900990099015E-2</v>
      </c>
      <c r="D7" s="65">
        <v>6</v>
      </c>
      <c r="E7" s="9">
        <f>IF(D11=0, "-", D7/D11)</f>
        <v>0.10526315789473684</v>
      </c>
      <c r="F7" s="81">
        <v>51</v>
      </c>
      <c r="G7" s="34">
        <f>IF(F11=0, "-", F7/F11)</f>
        <v>5.7627118644067797E-2</v>
      </c>
      <c r="H7" s="65">
        <v>37</v>
      </c>
      <c r="I7" s="9">
        <f>IF(H11=0, "-", H7/H11)</f>
        <v>0.1182108626198083</v>
      </c>
      <c r="J7" s="8">
        <f>IF(D7=0, "-", IF((B7-D7)/D7&lt;10, (B7-D7)/D7, "&gt;999%"))</f>
        <v>0.66666666666666663</v>
      </c>
      <c r="K7" s="9">
        <f>IF(H7=0, "-", IF((F7-H7)/H7&lt;10, (F7-H7)/H7, "&gt;999%"))</f>
        <v>0.3783783783783784</v>
      </c>
    </row>
    <row r="8" spans="1:11" x14ac:dyDescent="0.2">
      <c r="A8" s="7" t="s">
        <v>197</v>
      </c>
      <c r="B8" s="65">
        <v>90</v>
      </c>
      <c r="C8" s="34">
        <f>IF(B11=0, "-", B8/B11)</f>
        <v>0.8910891089108911</v>
      </c>
      <c r="D8" s="65">
        <v>48</v>
      </c>
      <c r="E8" s="9">
        <f>IF(D11=0, "-", D8/D11)</f>
        <v>0.84210526315789469</v>
      </c>
      <c r="F8" s="81">
        <v>754</v>
      </c>
      <c r="G8" s="34">
        <f>IF(F11=0, "-", F8/F11)</f>
        <v>0.85197740112994347</v>
      </c>
      <c r="H8" s="65">
        <v>226</v>
      </c>
      <c r="I8" s="9">
        <f>IF(H11=0, "-", H8/H11)</f>
        <v>0.72204472843450485</v>
      </c>
      <c r="J8" s="8">
        <f>IF(D8=0, "-", IF((B8-D8)/D8&lt;10, (B8-D8)/D8, "&gt;999%"))</f>
        <v>0.875</v>
      </c>
      <c r="K8" s="9">
        <f>IF(H8=0, "-", IF((F8-H8)/H8&lt;10, (F8-H8)/H8, "&gt;999%"))</f>
        <v>2.336283185840708</v>
      </c>
    </row>
    <row r="9" spans="1:11" x14ac:dyDescent="0.2">
      <c r="A9" s="7" t="s">
        <v>198</v>
      </c>
      <c r="B9" s="65">
        <v>1</v>
      </c>
      <c r="C9" s="34">
        <f>IF(B11=0, "-", B9/B11)</f>
        <v>9.9009900990099011E-3</v>
      </c>
      <c r="D9" s="65">
        <v>3</v>
      </c>
      <c r="E9" s="9">
        <f>IF(D11=0, "-", D9/D11)</f>
        <v>5.2631578947368418E-2</v>
      </c>
      <c r="F9" s="81">
        <v>80</v>
      </c>
      <c r="G9" s="34">
        <f>IF(F11=0, "-", F9/F11)</f>
        <v>9.03954802259887E-2</v>
      </c>
      <c r="H9" s="65">
        <v>50</v>
      </c>
      <c r="I9" s="9">
        <f>IF(H11=0, "-", H9/H11)</f>
        <v>0.15974440894568689</v>
      </c>
      <c r="J9" s="8">
        <f>IF(D9=0, "-", IF((B9-D9)/D9&lt;10, (B9-D9)/D9, "&gt;999%"))</f>
        <v>-0.66666666666666663</v>
      </c>
      <c r="K9" s="9">
        <f>IF(H9=0, "-", IF((F9-H9)/H9&lt;10, (F9-H9)/H9, "&gt;999%"))</f>
        <v>0.6</v>
      </c>
    </row>
    <row r="10" spans="1:11" x14ac:dyDescent="0.2">
      <c r="A10" s="2"/>
      <c r="B10" s="68"/>
      <c r="C10" s="33"/>
      <c r="D10" s="68"/>
      <c r="E10" s="6"/>
      <c r="F10" s="82"/>
      <c r="G10" s="33"/>
      <c r="H10" s="68"/>
      <c r="I10" s="6"/>
      <c r="J10" s="5"/>
      <c r="K10" s="6"/>
    </row>
    <row r="11" spans="1:11" s="43" customFormat="1" x14ac:dyDescent="0.2">
      <c r="A11" s="162" t="s">
        <v>603</v>
      </c>
      <c r="B11" s="71">
        <f>SUM(B7:B10)</f>
        <v>101</v>
      </c>
      <c r="C11" s="40">
        <f>B11/9191</f>
        <v>1.098901098901099E-2</v>
      </c>
      <c r="D11" s="71">
        <f>SUM(D7:D10)</f>
        <v>57</v>
      </c>
      <c r="E11" s="41">
        <f>D11/7882</f>
        <v>7.2316670895711749E-3</v>
      </c>
      <c r="F11" s="77">
        <f>SUM(F7:F10)</f>
        <v>885</v>
      </c>
      <c r="G11" s="42">
        <f>F11/83975</f>
        <v>1.0538850848466806E-2</v>
      </c>
      <c r="H11" s="71">
        <f>SUM(H7:H10)</f>
        <v>313</v>
      </c>
      <c r="I11" s="41">
        <f>H11/62775</f>
        <v>4.9860613301473513E-3</v>
      </c>
      <c r="J11" s="37">
        <f>IF(D11=0, "-", IF((B11-D11)/D11&lt;10, (B11-D11)/D11, "&gt;999%"))</f>
        <v>0.77192982456140347</v>
      </c>
      <c r="K11" s="38">
        <f>IF(H11=0, "-", IF((F11-H11)/H11&lt;10, (F11-H11)/H11, "&gt;999%"))</f>
        <v>1.8274760383386581</v>
      </c>
    </row>
    <row r="12" spans="1:11" x14ac:dyDescent="0.2">
      <c r="B12" s="83"/>
      <c r="D12" s="83"/>
      <c r="F12" s="83"/>
      <c r="H12" s="83"/>
    </row>
    <row r="13" spans="1:11" s="43" customFormat="1" x14ac:dyDescent="0.2">
      <c r="A13" s="162" t="s">
        <v>603</v>
      </c>
      <c r="B13" s="71">
        <v>101</v>
      </c>
      <c r="C13" s="40">
        <f>B13/9191</f>
        <v>1.098901098901099E-2</v>
      </c>
      <c r="D13" s="71">
        <v>57</v>
      </c>
      <c r="E13" s="41">
        <f>D13/7882</f>
        <v>7.2316670895711749E-3</v>
      </c>
      <c r="F13" s="77">
        <v>885</v>
      </c>
      <c r="G13" s="42">
        <f>F13/83975</f>
        <v>1.0538850848466806E-2</v>
      </c>
      <c r="H13" s="71">
        <v>313</v>
      </c>
      <c r="I13" s="41">
        <f>H13/62775</f>
        <v>4.9860613301473513E-3</v>
      </c>
      <c r="J13" s="37">
        <f>IF(D13=0, "-", IF((B13-D13)/D13&lt;10, (B13-D13)/D13, "&gt;999%"))</f>
        <v>0.77192982456140347</v>
      </c>
      <c r="K13" s="38">
        <f>IF(H13=0, "-", IF((F13-H13)/H13&lt;10, (F13-H13)/H13, "&gt;999%"))</f>
        <v>1.8274760383386581</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199</v>
      </c>
      <c r="B18" s="65">
        <v>2</v>
      </c>
      <c r="C18" s="34">
        <f>IF(B33=0, "-", B18/B33)</f>
        <v>5.263157894736842E-3</v>
      </c>
      <c r="D18" s="65">
        <v>1</v>
      </c>
      <c r="E18" s="9">
        <f>IF(D33=0, "-", D18/D33)</f>
        <v>3.6231884057971015E-3</v>
      </c>
      <c r="F18" s="81">
        <v>28</v>
      </c>
      <c r="G18" s="34">
        <f>IF(F33=0, "-", F18/F33)</f>
        <v>8.0971659919028341E-3</v>
      </c>
      <c r="H18" s="65">
        <v>11</v>
      </c>
      <c r="I18" s="9">
        <f>IF(H33=0, "-", H18/H33)</f>
        <v>4.6160302140159466E-3</v>
      </c>
      <c r="J18" s="8">
        <f t="shared" ref="J18:J31" si="0">IF(D18=0, "-", IF((B18-D18)/D18&lt;10, (B18-D18)/D18, "&gt;999%"))</f>
        <v>1</v>
      </c>
      <c r="K18" s="9">
        <f t="shared" ref="K18:K31" si="1">IF(H18=0, "-", IF((F18-H18)/H18&lt;10, (F18-H18)/H18, "&gt;999%"))</f>
        <v>1.5454545454545454</v>
      </c>
    </row>
    <row r="19" spans="1:11" x14ac:dyDescent="0.2">
      <c r="A19" s="7" t="s">
        <v>200</v>
      </c>
      <c r="B19" s="65">
        <v>0</v>
      </c>
      <c r="C19" s="34">
        <f>IF(B33=0, "-", B19/B33)</f>
        <v>0</v>
      </c>
      <c r="D19" s="65">
        <v>1</v>
      </c>
      <c r="E19" s="9">
        <f>IF(D33=0, "-", D19/D33)</f>
        <v>3.6231884057971015E-3</v>
      </c>
      <c r="F19" s="81">
        <v>0</v>
      </c>
      <c r="G19" s="34">
        <f>IF(F33=0, "-", F19/F33)</f>
        <v>0</v>
      </c>
      <c r="H19" s="65">
        <v>11</v>
      </c>
      <c r="I19" s="9">
        <f>IF(H33=0, "-", H19/H33)</f>
        <v>4.6160302140159466E-3</v>
      </c>
      <c r="J19" s="8">
        <f t="shared" si="0"/>
        <v>-1</v>
      </c>
      <c r="K19" s="9">
        <f t="shared" si="1"/>
        <v>-1</v>
      </c>
    </row>
    <row r="20" spans="1:11" x14ac:dyDescent="0.2">
      <c r="A20" s="7" t="s">
        <v>201</v>
      </c>
      <c r="B20" s="65">
        <v>0</v>
      </c>
      <c r="C20" s="34">
        <f>IF(B33=0, "-", B20/B33)</f>
        <v>0</v>
      </c>
      <c r="D20" s="65">
        <v>17</v>
      </c>
      <c r="E20" s="9">
        <f>IF(D33=0, "-", D20/D33)</f>
        <v>6.1594202898550728E-2</v>
      </c>
      <c r="F20" s="81">
        <v>16</v>
      </c>
      <c r="G20" s="34">
        <f>IF(F33=0, "-", F20/F33)</f>
        <v>4.6269519953730477E-3</v>
      </c>
      <c r="H20" s="65">
        <v>120</v>
      </c>
      <c r="I20" s="9">
        <f>IF(H33=0, "-", H20/H33)</f>
        <v>5.035669324381032E-2</v>
      </c>
      <c r="J20" s="8">
        <f t="shared" si="0"/>
        <v>-1</v>
      </c>
      <c r="K20" s="9">
        <f t="shared" si="1"/>
        <v>-0.8666666666666667</v>
      </c>
    </row>
    <row r="21" spans="1:11" x14ac:dyDescent="0.2">
      <c r="A21" s="7" t="s">
        <v>202</v>
      </c>
      <c r="B21" s="65">
        <v>0</v>
      </c>
      <c r="C21" s="34">
        <f>IF(B33=0, "-", B21/B33)</f>
        <v>0</v>
      </c>
      <c r="D21" s="65">
        <v>0</v>
      </c>
      <c r="E21" s="9">
        <f>IF(D33=0, "-", D21/D33)</f>
        <v>0</v>
      </c>
      <c r="F21" s="81">
        <v>0</v>
      </c>
      <c r="G21" s="34">
        <f>IF(F33=0, "-", F21/F33)</f>
        <v>0</v>
      </c>
      <c r="H21" s="65">
        <v>27</v>
      </c>
      <c r="I21" s="9">
        <f>IF(H33=0, "-", H21/H33)</f>
        <v>1.1330255979857323E-2</v>
      </c>
      <c r="J21" s="8" t="str">
        <f t="shared" si="0"/>
        <v>-</v>
      </c>
      <c r="K21" s="9">
        <f t="shared" si="1"/>
        <v>-1</v>
      </c>
    </row>
    <row r="22" spans="1:11" x14ac:dyDescent="0.2">
      <c r="A22" s="7" t="s">
        <v>203</v>
      </c>
      <c r="B22" s="65">
        <v>67</v>
      </c>
      <c r="C22" s="34">
        <f>IF(B33=0, "-", B22/B33)</f>
        <v>0.1763157894736842</v>
      </c>
      <c r="D22" s="65">
        <v>32</v>
      </c>
      <c r="E22" s="9">
        <f>IF(D33=0, "-", D22/D33)</f>
        <v>0.11594202898550725</v>
      </c>
      <c r="F22" s="81">
        <v>433</v>
      </c>
      <c r="G22" s="34">
        <f>IF(F33=0, "-", F22/F33)</f>
        <v>0.12521688837478312</v>
      </c>
      <c r="H22" s="65">
        <v>327</v>
      </c>
      <c r="I22" s="9">
        <f>IF(H33=0, "-", H22/H33)</f>
        <v>0.13722198908938313</v>
      </c>
      <c r="J22" s="8">
        <f t="shared" si="0"/>
        <v>1.09375</v>
      </c>
      <c r="K22" s="9">
        <f t="shared" si="1"/>
        <v>0.32415902140672781</v>
      </c>
    </row>
    <row r="23" spans="1:11" x14ac:dyDescent="0.2">
      <c r="A23" s="7" t="s">
        <v>204</v>
      </c>
      <c r="B23" s="65">
        <v>21</v>
      </c>
      <c r="C23" s="34">
        <f>IF(B33=0, "-", B23/B33)</f>
        <v>5.526315789473684E-2</v>
      </c>
      <c r="D23" s="65">
        <v>36</v>
      </c>
      <c r="E23" s="9">
        <f>IF(D33=0, "-", D23/D33)</f>
        <v>0.13043478260869565</v>
      </c>
      <c r="F23" s="81">
        <v>236</v>
      </c>
      <c r="G23" s="34">
        <f>IF(F33=0, "-", F23/F33)</f>
        <v>6.8247541931752462E-2</v>
      </c>
      <c r="H23" s="65">
        <v>161</v>
      </c>
      <c r="I23" s="9">
        <f>IF(H33=0, "-", H23/H33)</f>
        <v>6.7561896768778856E-2</v>
      </c>
      <c r="J23" s="8">
        <f t="shared" si="0"/>
        <v>-0.41666666666666669</v>
      </c>
      <c r="K23" s="9">
        <f t="shared" si="1"/>
        <v>0.46583850931677018</v>
      </c>
    </row>
    <row r="24" spans="1:11" x14ac:dyDescent="0.2">
      <c r="A24" s="7" t="s">
        <v>205</v>
      </c>
      <c r="B24" s="65">
        <v>126</v>
      </c>
      <c r="C24" s="34">
        <f>IF(B33=0, "-", B24/B33)</f>
        <v>0.33157894736842103</v>
      </c>
      <c r="D24" s="65">
        <v>79</v>
      </c>
      <c r="E24" s="9">
        <f>IF(D33=0, "-", D24/D33)</f>
        <v>0.28623188405797101</v>
      </c>
      <c r="F24" s="81">
        <v>1105</v>
      </c>
      <c r="G24" s="34">
        <f>IF(F33=0, "-", F24/F33)</f>
        <v>0.31954887218045114</v>
      </c>
      <c r="H24" s="65">
        <v>399</v>
      </c>
      <c r="I24" s="9">
        <f>IF(H33=0, "-", H24/H33)</f>
        <v>0.16743600503566933</v>
      </c>
      <c r="J24" s="8">
        <f t="shared" si="0"/>
        <v>0.59493670886075944</v>
      </c>
      <c r="K24" s="9">
        <f t="shared" si="1"/>
        <v>1.7694235588972431</v>
      </c>
    </row>
    <row r="25" spans="1:11" x14ac:dyDescent="0.2">
      <c r="A25" s="7" t="s">
        <v>206</v>
      </c>
      <c r="B25" s="65">
        <v>0</v>
      </c>
      <c r="C25" s="34">
        <f>IF(B33=0, "-", B25/B33)</f>
        <v>0</v>
      </c>
      <c r="D25" s="65">
        <v>0</v>
      </c>
      <c r="E25" s="9">
        <f>IF(D33=0, "-", D25/D33)</f>
        <v>0</v>
      </c>
      <c r="F25" s="81">
        <v>0</v>
      </c>
      <c r="G25" s="34">
        <f>IF(F33=0, "-", F25/F33)</f>
        <v>0</v>
      </c>
      <c r="H25" s="65">
        <v>3</v>
      </c>
      <c r="I25" s="9">
        <f>IF(H33=0, "-", H25/H33)</f>
        <v>1.258917331095258E-3</v>
      </c>
      <c r="J25" s="8" t="str">
        <f t="shared" si="0"/>
        <v>-</v>
      </c>
      <c r="K25" s="9">
        <f t="shared" si="1"/>
        <v>-1</v>
      </c>
    </row>
    <row r="26" spans="1:11" x14ac:dyDescent="0.2">
      <c r="A26" s="7" t="s">
        <v>207</v>
      </c>
      <c r="B26" s="65">
        <v>5</v>
      </c>
      <c r="C26" s="34">
        <f>IF(B33=0, "-", B26/B33)</f>
        <v>1.3157894736842105E-2</v>
      </c>
      <c r="D26" s="65">
        <v>5</v>
      </c>
      <c r="E26" s="9">
        <f>IF(D33=0, "-", D26/D33)</f>
        <v>1.8115942028985508E-2</v>
      </c>
      <c r="F26" s="81">
        <v>39</v>
      </c>
      <c r="G26" s="34">
        <f>IF(F33=0, "-", F26/F33)</f>
        <v>1.1278195488721804E-2</v>
      </c>
      <c r="H26" s="65">
        <v>27</v>
      </c>
      <c r="I26" s="9">
        <f>IF(H33=0, "-", H26/H33)</f>
        <v>1.1330255979857323E-2</v>
      </c>
      <c r="J26" s="8">
        <f t="shared" si="0"/>
        <v>0</v>
      </c>
      <c r="K26" s="9">
        <f t="shared" si="1"/>
        <v>0.44444444444444442</v>
      </c>
    </row>
    <row r="27" spans="1:11" x14ac:dyDescent="0.2">
      <c r="A27" s="7" t="s">
        <v>208</v>
      </c>
      <c r="B27" s="65">
        <v>71</v>
      </c>
      <c r="C27" s="34">
        <f>IF(B33=0, "-", B27/B33)</f>
        <v>0.18684210526315789</v>
      </c>
      <c r="D27" s="65">
        <v>53</v>
      </c>
      <c r="E27" s="9">
        <f>IF(D33=0, "-", D27/D33)</f>
        <v>0.19202898550724637</v>
      </c>
      <c r="F27" s="81">
        <v>428</v>
      </c>
      <c r="G27" s="34">
        <f>IF(F33=0, "-", F27/F33)</f>
        <v>0.12377096587622903</v>
      </c>
      <c r="H27" s="65">
        <v>355</v>
      </c>
      <c r="I27" s="9">
        <f>IF(H33=0, "-", H27/H33)</f>
        <v>0.14897188417960555</v>
      </c>
      <c r="J27" s="8">
        <f t="shared" si="0"/>
        <v>0.33962264150943394</v>
      </c>
      <c r="K27" s="9">
        <f t="shared" si="1"/>
        <v>0.20563380281690141</v>
      </c>
    </row>
    <row r="28" spans="1:11" x14ac:dyDescent="0.2">
      <c r="A28" s="7" t="s">
        <v>209</v>
      </c>
      <c r="B28" s="65">
        <v>27</v>
      </c>
      <c r="C28" s="34">
        <f>IF(B33=0, "-", B28/B33)</f>
        <v>7.1052631578947367E-2</v>
      </c>
      <c r="D28" s="65">
        <v>11</v>
      </c>
      <c r="E28" s="9">
        <f>IF(D33=0, "-", D28/D33)</f>
        <v>3.9855072463768113E-2</v>
      </c>
      <c r="F28" s="81">
        <v>474</v>
      </c>
      <c r="G28" s="34">
        <f>IF(F33=0, "-", F28/F33)</f>
        <v>0.13707345286292655</v>
      </c>
      <c r="H28" s="65">
        <v>406</v>
      </c>
      <c r="I28" s="9">
        <f>IF(H33=0, "-", H28/H33)</f>
        <v>0.17037347880822493</v>
      </c>
      <c r="J28" s="8">
        <f t="shared" si="0"/>
        <v>1.4545454545454546</v>
      </c>
      <c r="K28" s="9">
        <f t="shared" si="1"/>
        <v>0.16748768472906403</v>
      </c>
    </row>
    <row r="29" spans="1:11" x14ac:dyDescent="0.2">
      <c r="A29" s="7" t="s">
        <v>210</v>
      </c>
      <c r="B29" s="65">
        <v>0</v>
      </c>
      <c r="C29" s="34">
        <f>IF(B33=0, "-", B29/B33)</f>
        <v>0</v>
      </c>
      <c r="D29" s="65">
        <v>0</v>
      </c>
      <c r="E29" s="9">
        <f>IF(D33=0, "-", D29/D33)</f>
        <v>0</v>
      </c>
      <c r="F29" s="81">
        <v>0</v>
      </c>
      <c r="G29" s="34">
        <f>IF(F33=0, "-", F29/F33)</f>
        <v>0</v>
      </c>
      <c r="H29" s="65">
        <v>7</v>
      </c>
      <c r="I29" s="9">
        <f>IF(H33=0, "-", H29/H33)</f>
        <v>2.9374737725556023E-3</v>
      </c>
      <c r="J29" s="8" t="str">
        <f t="shared" si="0"/>
        <v>-</v>
      </c>
      <c r="K29" s="9">
        <f t="shared" si="1"/>
        <v>-1</v>
      </c>
    </row>
    <row r="30" spans="1:11" x14ac:dyDescent="0.2">
      <c r="A30" s="7" t="s">
        <v>211</v>
      </c>
      <c r="B30" s="65">
        <v>28</v>
      </c>
      <c r="C30" s="34">
        <f>IF(B33=0, "-", B30/B33)</f>
        <v>7.3684210526315783E-2</v>
      </c>
      <c r="D30" s="65">
        <v>19</v>
      </c>
      <c r="E30" s="9">
        <f>IF(D33=0, "-", D30/D33)</f>
        <v>6.8840579710144928E-2</v>
      </c>
      <c r="F30" s="81">
        <v>412</v>
      </c>
      <c r="G30" s="34">
        <f>IF(F33=0, "-", F30/F33)</f>
        <v>0.11914401388085599</v>
      </c>
      <c r="H30" s="65">
        <v>355</v>
      </c>
      <c r="I30" s="9">
        <f>IF(H33=0, "-", H30/H33)</f>
        <v>0.14897188417960555</v>
      </c>
      <c r="J30" s="8">
        <f t="shared" si="0"/>
        <v>0.47368421052631576</v>
      </c>
      <c r="K30" s="9">
        <f t="shared" si="1"/>
        <v>0.16056338028169015</v>
      </c>
    </row>
    <row r="31" spans="1:11" x14ac:dyDescent="0.2">
      <c r="A31" s="7" t="s">
        <v>212</v>
      </c>
      <c r="B31" s="65">
        <v>33</v>
      </c>
      <c r="C31" s="34">
        <f>IF(B33=0, "-", B31/B33)</f>
        <v>8.6842105263157901E-2</v>
      </c>
      <c r="D31" s="65">
        <v>22</v>
      </c>
      <c r="E31" s="9">
        <f>IF(D33=0, "-", D31/D33)</f>
        <v>7.9710144927536225E-2</v>
      </c>
      <c r="F31" s="81">
        <v>287</v>
      </c>
      <c r="G31" s="34">
        <f>IF(F33=0, "-", F31/F33)</f>
        <v>8.2995951417004055E-2</v>
      </c>
      <c r="H31" s="65">
        <v>174</v>
      </c>
      <c r="I31" s="9">
        <f>IF(H33=0, "-", H31/H33)</f>
        <v>7.3017205203524962E-2</v>
      </c>
      <c r="J31" s="8">
        <f t="shared" si="0"/>
        <v>0.5</v>
      </c>
      <c r="K31" s="9">
        <f t="shared" si="1"/>
        <v>0.64942528735632188</v>
      </c>
    </row>
    <row r="32" spans="1:11" x14ac:dyDescent="0.2">
      <c r="A32" s="2"/>
      <c r="B32" s="68"/>
      <c r="C32" s="33"/>
      <c r="D32" s="68"/>
      <c r="E32" s="6"/>
      <c r="F32" s="82"/>
      <c r="G32" s="33"/>
      <c r="H32" s="68"/>
      <c r="I32" s="6"/>
      <c r="J32" s="5"/>
      <c r="K32" s="6"/>
    </row>
    <row r="33" spans="1:11" s="43" customFormat="1" x14ac:dyDescent="0.2">
      <c r="A33" s="162" t="s">
        <v>602</v>
      </c>
      <c r="B33" s="71">
        <f>SUM(B18:B32)</f>
        <v>380</v>
      </c>
      <c r="C33" s="40">
        <f>B33/9191</f>
        <v>4.1344793820041345E-2</v>
      </c>
      <c r="D33" s="71">
        <f>SUM(D18:D32)</f>
        <v>276</v>
      </c>
      <c r="E33" s="41">
        <f>D33/7882</f>
        <v>3.5016493275818322E-2</v>
      </c>
      <c r="F33" s="77">
        <f>SUM(F18:F32)</f>
        <v>3458</v>
      </c>
      <c r="G33" s="42">
        <f>F33/83975</f>
        <v>4.1178922298303069E-2</v>
      </c>
      <c r="H33" s="71">
        <f>SUM(H18:H32)</f>
        <v>2383</v>
      </c>
      <c r="I33" s="41">
        <f>H33/62775</f>
        <v>3.7960971724412582E-2</v>
      </c>
      <c r="J33" s="37">
        <f>IF(D33=0, "-", IF((B33-D33)/D33&lt;10, (B33-D33)/D33, "&gt;999%"))</f>
        <v>0.37681159420289856</v>
      </c>
      <c r="K33" s="38">
        <f>IF(H33=0, "-", IF((F33-H33)/H33&lt;10, (F33-H33)/H33, "&gt;999%"))</f>
        <v>0.45111204364246749</v>
      </c>
    </row>
    <row r="34" spans="1:11" x14ac:dyDescent="0.2">
      <c r="B34" s="83"/>
      <c r="D34" s="83"/>
      <c r="F34" s="83"/>
      <c r="H34" s="83"/>
    </row>
    <row r="35" spans="1:11" x14ac:dyDescent="0.2">
      <c r="A35" s="163" t="s">
        <v>137</v>
      </c>
      <c r="B35" s="61" t="s">
        <v>12</v>
      </c>
      <c r="C35" s="62" t="s">
        <v>13</v>
      </c>
      <c r="D35" s="61" t="s">
        <v>12</v>
      </c>
      <c r="E35" s="63" t="s">
        <v>13</v>
      </c>
      <c r="F35" s="62" t="s">
        <v>12</v>
      </c>
      <c r="G35" s="62" t="s">
        <v>13</v>
      </c>
      <c r="H35" s="61" t="s">
        <v>12</v>
      </c>
      <c r="I35" s="63" t="s">
        <v>13</v>
      </c>
      <c r="J35" s="61"/>
      <c r="K35" s="63"/>
    </row>
    <row r="36" spans="1:11" x14ac:dyDescent="0.2">
      <c r="A36" s="7" t="s">
        <v>213</v>
      </c>
      <c r="B36" s="65">
        <v>6</v>
      </c>
      <c r="C36" s="34">
        <f>IF(B40=0, "-", B36/B40)</f>
        <v>0.5</v>
      </c>
      <c r="D36" s="65">
        <v>1</v>
      </c>
      <c r="E36" s="9">
        <f>IF(D40=0, "-", D36/D40)</f>
        <v>7.6923076923076927E-2</v>
      </c>
      <c r="F36" s="81">
        <v>33</v>
      </c>
      <c r="G36" s="34">
        <f>IF(F40=0, "-", F36/F40)</f>
        <v>0.2578125</v>
      </c>
      <c r="H36" s="65">
        <v>21</v>
      </c>
      <c r="I36" s="9">
        <f>IF(H40=0, "-", H36/H40)</f>
        <v>0.2</v>
      </c>
      <c r="J36" s="8">
        <f>IF(D36=0, "-", IF((B36-D36)/D36&lt;10, (B36-D36)/D36, "&gt;999%"))</f>
        <v>5</v>
      </c>
      <c r="K36" s="9">
        <f>IF(H36=0, "-", IF((F36-H36)/H36&lt;10, (F36-H36)/H36, "&gt;999%"))</f>
        <v>0.5714285714285714</v>
      </c>
    </row>
    <row r="37" spans="1:11" x14ac:dyDescent="0.2">
      <c r="A37" s="7" t="s">
        <v>214</v>
      </c>
      <c r="B37" s="65">
        <v>0</v>
      </c>
      <c r="C37" s="34">
        <f>IF(B40=0, "-", B37/B40)</f>
        <v>0</v>
      </c>
      <c r="D37" s="65">
        <v>0</v>
      </c>
      <c r="E37" s="9">
        <f>IF(D40=0, "-", D37/D40)</f>
        <v>0</v>
      </c>
      <c r="F37" s="81">
        <v>3</v>
      </c>
      <c r="G37" s="34">
        <f>IF(F40=0, "-", F37/F40)</f>
        <v>2.34375E-2</v>
      </c>
      <c r="H37" s="65">
        <v>3</v>
      </c>
      <c r="I37" s="9">
        <f>IF(H40=0, "-", H37/H40)</f>
        <v>2.8571428571428571E-2</v>
      </c>
      <c r="J37" s="8" t="str">
        <f>IF(D37=0, "-", IF((B37-D37)/D37&lt;10, (B37-D37)/D37, "&gt;999%"))</f>
        <v>-</v>
      </c>
      <c r="K37" s="9">
        <f>IF(H37=0, "-", IF((F37-H37)/H37&lt;10, (F37-H37)/H37, "&gt;999%"))</f>
        <v>0</v>
      </c>
    </row>
    <row r="38" spans="1:11" x14ac:dyDescent="0.2">
      <c r="A38" s="7" t="s">
        <v>215</v>
      </c>
      <c r="B38" s="65">
        <v>6</v>
      </c>
      <c r="C38" s="34">
        <f>IF(B40=0, "-", B38/B40)</f>
        <v>0.5</v>
      </c>
      <c r="D38" s="65">
        <v>12</v>
      </c>
      <c r="E38" s="9">
        <f>IF(D40=0, "-", D38/D40)</f>
        <v>0.92307692307692313</v>
      </c>
      <c r="F38" s="81">
        <v>92</v>
      </c>
      <c r="G38" s="34">
        <f>IF(F40=0, "-", F38/F40)</f>
        <v>0.71875</v>
      </c>
      <c r="H38" s="65">
        <v>81</v>
      </c>
      <c r="I38" s="9">
        <f>IF(H40=0, "-", H38/H40)</f>
        <v>0.77142857142857146</v>
      </c>
      <c r="J38" s="8">
        <f>IF(D38=0, "-", IF((B38-D38)/D38&lt;10, (B38-D38)/D38, "&gt;999%"))</f>
        <v>-0.5</v>
      </c>
      <c r="K38" s="9">
        <f>IF(H38=0, "-", IF((F38-H38)/H38&lt;10, (F38-H38)/H38, "&gt;999%"))</f>
        <v>0.13580246913580246</v>
      </c>
    </row>
    <row r="39" spans="1:11" x14ac:dyDescent="0.2">
      <c r="A39" s="2"/>
      <c r="B39" s="68"/>
      <c r="C39" s="33"/>
      <c r="D39" s="68"/>
      <c r="E39" s="6"/>
      <c r="F39" s="82"/>
      <c r="G39" s="33"/>
      <c r="H39" s="68"/>
      <c r="I39" s="6"/>
      <c r="J39" s="5"/>
      <c r="K39" s="6"/>
    </row>
    <row r="40" spans="1:11" s="43" customFormat="1" x14ac:dyDescent="0.2">
      <c r="A40" s="162" t="s">
        <v>601</v>
      </c>
      <c r="B40" s="71">
        <f>SUM(B36:B39)</f>
        <v>12</v>
      </c>
      <c r="C40" s="40">
        <f>B40/9191</f>
        <v>1.3056250680013057E-3</v>
      </c>
      <c r="D40" s="71">
        <f>SUM(D36:D39)</f>
        <v>13</v>
      </c>
      <c r="E40" s="41">
        <f>D40/7882</f>
        <v>1.6493275818320224E-3</v>
      </c>
      <c r="F40" s="77">
        <f>SUM(F36:F39)</f>
        <v>128</v>
      </c>
      <c r="G40" s="42">
        <f>F40/83975</f>
        <v>1.5242631735635605E-3</v>
      </c>
      <c r="H40" s="71">
        <f>SUM(H36:H39)</f>
        <v>105</v>
      </c>
      <c r="I40" s="41">
        <f>H40/62775</f>
        <v>1.6726403823178017E-3</v>
      </c>
      <c r="J40" s="37">
        <f>IF(D40=0, "-", IF((B40-D40)/D40&lt;10, (B40-D40)/D40, "&gt;999%"))</f>
        <v>-7.6923076923076927E-2</v>
      </c>
      <c r="K40" s="38">
        <f>IF(H40=0, "-", IF((F40-H40)/H40&lt;10, (F40-H40)/H40, "&gt;999%"))</f>
        <v>0.21904761904761905</v>
      </c>
    </row>
    <row r="41" spans="1:11" x14ac:dyDescent="0.2">
      <c r="B41" s="83"/>
      <c r="D41" s="83"/>
      <c r="F41" s="83"/>
      <c r="H41" s="83"/>
    </row>
    <row r="42" spans="1:11" s="43" customFormat="1" x14ac:dyDescent="0.2">
      <c r="A42" s="162" t="s">
        <v>600</v>
      </c>
      <c r="B42" s="71">
        <v>392</v>
      </c>
      <c r="C42" s="40">
        <f>B42/9191</f>
        <v>4.2650418888042649E-2</v>
      </c>
      <c r="D42" s="71">
        <v>289</v>
      </c>
      <c r="E42" s="41">
        <f>D42/7882</f>
        <v>3.6665820857650341E-2</v>
      </c>
      <c r="F42" s="77">
        <v>3586</v>
      </c>
      <c r="G42" s="42">
        <f>F42/83975</f>
        <v>4.2703185471866627E-2</v>
      </c>
      <c r="H42" s="71">
        <v>2488</v>
      </c>
      <c r="I42" s="41">
        <f>H42/62775</f>
        <v>3.9633612106730387E-2</v>
      </c>
      <c r="J42" s="37">
        <f>IF(D42=0, "-", IF((B42-D42)/D42&lt;10, (B42-D42)/D42, "&gt;999%"))</f>
        <v>0.356401384083045</v>
      </c>
      <c r="K42" s="38">
        <f>IF(H42=0, "-", IF((F42-H42)/H42&lt;10, (F42-H42)/H42, "&gt;999%"))</f>
        <v>0.4413183279742765</v>
      </c>
    </row>
    <row r="43" spans="1:11" x14ac:dyDescent="0.2">
      <c r="B43" s="83"/>
      <c r="D43" s="83"/>
      <c r="F43" s="83"/>
      <c r="H43" s="83"/>
    </row>
    <row r="44" spans="1:11" ht="15.75" x14ac:dyDescent="0.25">
      <c r="A44" s="164" t="s">
        <v>113</v>
      </c>
      <c r="B44" s="196" t="s">
        <v>1</v>
      </c>
      <c r="C44" s="200"/>
      <c r="D44" s="200"/>
      <c r="E44" s="197"/>
      <c r="F44" s="196" t="s">
        <v>14</v>
      </c>
      <c r="G44" s="200"/>
      <c r="H44" s="200"/>
      <c r="I44" s="197"/>
      <c r="J44" s="196" t="s">
        <v>15</v>
      </c>
      <c r="K44" s="197"/>
    </row>
    <row r="45" spans="1:11" x14ac:dyDescent="0.2">
      <c r="A45" s="22"/>
      <c r="B45" s="196">
        <f>VALUE(RIGHT($B$2, 4))</f>
        <v>2021</v>
      </c>
      <c r="C45" s="197"/>
      <c r="D45" s="196">
        <f>B45-1</f>
        <v>2020</v>
      </c>
      <c r="E45" s="204"/>
      <c r="F45" s="196">
        <f>B45</f>
        <v>2021</v>
      </c>
      <c r="G45" s="204"/>
      <c r="H45" s="196">
        <f>D45</f>
        <v>2020</v>
      </c>
      <c r="I45" s="204"/>
      <c r="J45" s="140" t="s">
        <v>4</v>
      </c>
      <c r="K45" s="141" t="s">
        <v>2</v>
      </c>
    </row>
    <row r="46" spans="1:11" x14ac:dyDescent="0.2">
      <c r="A46" s="163" t="s">
        <v>138</v>
      </c>
      <c r="B46" s="61" t="s">
        <v>12</v>
      </c>
      <c r="C46" s="62" t="s">
        <v>13</v>
      </c>
      <c r="D46" s="61" t="s">
        <v>12</v>
      </c>
      <c r="E46" s="63" t="s">
        <v>13</v>
      </c>
      <c r="F46" s="62" t="s">
        <v>12</v>
      </c>
      <c r="G46" s="62" t="s">
        <v>13</v>
      </c>
      <c r="H46" s="61" t="s">
        <v>12</v>
      </c>
      <c r="I46" s="63" t="s">
        <v>13</v>
      </c>
      <c r="J46" s="61"/>
      <c r="K46" s="63"/>
    </row>
    <row r="47" spans="1:11" x14ac:dyDescent="0.2">
      <c r="A47" s="7" t="s">
        <v>216</v>
      </c>
      <c r="B47" s="65">
        <v>0</v>
      </c>
      <c r="C47" s="34">
        <f>IF(B67=0, "-", B47/B67)</f>
        <v>0</v>
      </c>
      <c r="D47" s="65">
        <v>0</v>
      </c>
      <c r="E47" s="9">
        <f>IF(D67=0, "-", D47/D67)</f>
        <v>0</v>
      </c>
      <c r="F47" s="81">
        <v>5</v>
      </c>
      <c r="G47" s="34">
        <f>IF(F67=0, "-", F47/F67)</f>
        <v>6.4808813998703824E-4</v>
      </c>
      <c r="H47" s="65">
        <v>5</v>
      </c>
      <c r="I47" s="9">
        <f>IF(H67=0, "-", H47/H67)</f>
        <v>7.0691361515622792E-4</v>
      </c>
      <c r="J47" s="8" t="str">
        <f t="shared" ref="J47:J65" si="2">IF(D47=0, "-", IF((B47-D47)/D47&lt;10, (B47-D47)/D47, "&gt;999%"))</f>
        <v>-</v>
      </c>
      <c r="K47" s="9">
        <f t="shared" ref="K47:K65" si="3">IF(H47=0, "-", IF((F47-H47)/H47&lt;10, (F47-H47)/H47, "&gt;999%"))</f>
        <v>0</v>
      </c>
    </row>
    <row r="48" spans="1:11" x14ac:dyDescent="0.2">
      <c r="A48" s="7" t="s">
        <v>217</v>
      </c>
      <c r="B48" s="65">
        <v>9</v>
      </c>
      <c r="C48" s="34">
        <f>IF(B67=0, "-", B48/B67)</f>
        <v>9.3945720250521916E-3</v>
      </c>
      <c r="D48" s="65">
        <v>17</v>
      </c>
      <c r="E48" s="9">
        <f>IF(D67=0, "-", D48/D67)</f>
        <v>1.6650342801175319E-2</v>
      </c>
      <c r="F48" s="81">
        <v>84</v>
      </c>
      <c r="G48" s="34">
        <f>IF(F67=0, "-", F48/F67)</f>
        <v>1.0887880751782243E-2</v>
      </c>
      <c r="H48" s="65">
        <v>157</v>
      </c>
      <c r="I48" s="9">
        <f>IF(H67=0, "-", H48/H67)</f>
        <v>2.2197087515905555E-2</v>
      </c>
      <c r="J48" s="8">
        <f t="shared" si="2"/>
        <v>-0.47058823529411764</v>
      </c>
      <c r="K48" s="9">
        <f t="shared" si="3"/>
        <v>-0.46496815286624205</v>
      </c>
    </row>
    <row r="49" spans="1:11" x14ac:dyDescent="0.2">
      <c r="A49" s="7" t="s">
        <v>218</v>
      </c>
      <c r="B49" s="65">
        <v>0</v>
      </c>
      <c r="C49" s="34">
        <f>IF(B67=0, "-", B49/B67)</f>
        <v>0</v>
      </c>
      <c r="D49" s="65">
        <v>1</v>
      </c>
      <c r="E49" s="9">
        <f>IF(D67=0, "-", D49/D67)</f>
        <v>9.7943192948090111E-4</v>
      </c>
      <c r="F49" s="81">
        <v>0</v>
      </c>
      <c r="G49" s="34">
        <f>IF(F67=0, "-", F49/F67)</f>
        <v>0</v>
      </c>
      <c r="H49" s="65">
        <v>78</v>
      </c>
      <c r="I49" s="9">
        <f>IF(H67=0, "-", H49/H67)</f>
        <v>1.1027852396437155E-2</v>
      </c>
      <c r="J49" s="8">
        <f t="shared" si="2"/>
        <v>-1</v>
      </c>
      <c r="K49" s="9">
        <f t="shared" si="3"/>
        <v>-1</v>
      </c>
    </row>
    <row r="50" spans="1:11" x14ac:dyDescent="0.2">
      <c r="A50" s="7" t="s">
        <v>219</v>
      </c>
      <c r="B50" s="65">
        <v>39</v>
      </c>
      <c r="C50" s="34">
        <f>IF(B67=0, "-", B50/B67)</f>
        <v>4.07098121085595E-2</v>
      </c>
      <c r="D50" s="65">
        <v>57</v>
      </c>
      <c r="E50" s="9">
        <f>IF(D67=0, "-", D50/D67)</f>
        <v>5.5827619980411358E-2</v>
      </c>
      <c r="F50" s="81">
        <v>195</v>
      </c>
      <c r="G50" s="34">
        <f>IF(F67=0, "-", F50/F67)</f>
        <v>2.5275437459494492E-2</v>
      </c>
      <c r="H50" s="65">
        <v>410</v>
      </c>
      <c r="I50" s="9">
        <f>IF(H67=0, "-", H50/H67)</f>
        <v>5.7966916442810691E-2</v>
      </c>
      <c r="J50" s="8">
        <f t="shared" si="2"/>
        <v>-0.31578947368421051</v>
      </c>
      <c r="K50" s="9">
        <f t="shared" si="3"/>
        <v>-0.52439024390243905</v>
      </c>
    </row>
    <row r="51" spans="1:11" x14ac:dyDescent="0.2">
      <c r="A51" s="7" t="s">
        <v>220</v>
      </c>
      <c r="B51" s="65">
        <v>0</v>
      </c>
      <c r="C51" s="34">
        <f>IF(B67=0, "-", B51/B67)</f>
        <v>0</v>
      </c>
      <c r="D51" s="65">
        <v>22</v>
      </c>
      <c r="E51" s="9">
        <f>IF(D67=0, "-", D51/D67)</f>
        <v>2.1547502448579822E-2</v>
      </c>
      <c r="F51" s="81">
        <v>0</v>
      </c>
      <c r="G51" s="34">
        <f>IF(F67=0, "-", F51/F67)</f>
        <v>0</v>
      </c>
      <c r="H51" s="65">
        <v>164</v>
      </c>
      <c r="I51" s="9">
        <f>IF(H67=0, "-", H51/H67)</f>
        <v>2.3186766577124276E-2</v>
      </c>
      <c r="J51" s="8">
        <f t="shared" si="2"/>
        <v>-1</v>
      </c>
      <c r="K51" s="9">
        <f t="shared" si="3"/>
        <v>-1</v>
      </c>
    </row>
    <row r="52" spans="1:11" x14ac:dyDescent="0.2">
      <c r="A52" s="7" t="s">
        <v>221</v>
      </c>
      <c r="B52" s="65">
        <v>246</v>
      </c>
      <c r="C52" s="34">
        <f>IF(B67=0, "-", B52/B67)</f>
        <v>0.25678496868475992</v>
      </c>
      <c r="D52" s="65">
        <v>359</v>
      </c>
      <c r="E52" s="9">
        <f>IF(D67=0, "-", D52/D67)</f>
        <v>0.35161606268364348</v>
      </c>
      <c r="F52" s="81">
        <v>2035</v>
      </c>
      <c r="G52" s="34">
        <f>IF(F67=0, "-", F52/F67)</f>
        <v>0.26377187297472454</v>
      </c>
      <c r="H52" s="65">
        <v>1720</v>
      </c>
      <c r="I52" s="9">
        <f>IF(H67=0, "-", H52/H67)</f>
        <v>0.24317828361374241</v>
      </c>
      <c r="J52" s="8">
        <f t="shared" si="2"/>
        <v>-0.31476323119777161</v>
      </c>
      <c r="K52" s="9">
        <f t="shared" si="3"/>
        <v>0.18313953488372092</v>
      </c>
    </row>
    <row r="53" spans="1:11" x14ac:dyDescent="0.2">
      <c r="A53" s="7" t="s">
        <v>222</v>
      </c>
      <c r="B53" s="65">
        <v>2</v>
      </c>
      <c r="C53" s="34">
        <f>IF(B67=0, "-", B53/B67)</f>
        <v>2.0876826722338203E-3</v>
      </c>
      <c r="D53" s="65">
        <v>9</v>
      </c>
      <c r="E53" s="9">
        <f>IF(D67=0, "-", D53/D67)</f>
        <v>8.8148873653281102E-3</v>
      </c>
      <c r="F53" s="81">
        <v>35</v>
      </c>
      <c r="G53" s="34">
        <f>IF(F67=0, "-", F53/F67)</f>
        <v>4.5366169799092677E-3</v>
      </c>
      <c r="H53" s="65">
        <v>43</v>
      </c>
      <c r="I53" s="9">
        <f>IF(H67=0, "-", H53/H67)</f>
        <v>6.0794570903435598E-3</v>
      </c>
      <c r="J53" s="8">
        <f t="shared" si="2"/>
        <v>-0.77777777777777779</v>
      </c>
      <c r="K53" s="9">
        <f t="shared" si="3"/>
        <v>-0.18604651162790697</v>
      </c>
    </row>
    <row r="54" spans="1:11" x14ac:dyDescent="0.2">
      <c r="A54" s="7" t="s">
        <v>223</v>
      </c>
      <c r="B54" s="65">
        <v>156</v>
      </c>
      <c r="C54" s="34">
        <f>IF(B67=0, "-", B54/B67)</f>
        <v>0.162839248434238</v>
      </c>
      <c r="D54" s="65">
        <v>173</v>
      </c>
      <c r="E54" s="9">
        <f>IF(D67=0, "-", D54/D67)</f>
        <v>0.1694417238001959</v>
      </c>
      <c r="F54" s="81">
        <v>1501</v>
      </c>
      <c r="G54" s="34">
        <f>IF(F67=0, "-", F54/F67)</f>
        <v>0.19455605962410888</v>
      </c>
      <c r="H54" s="65">
        <v>1237</v>
      </c>
      <c r="I54" s="9">
        <f>IF(H67=0, "-", H54/H67)</f>
        <v>0.1748904283896508</v>
      </c>
      <c r="J54" s="8">
        <f t="shared" si="2"/>
        <v>-9.8265895953757232E-2</v>
      </c>
      <c r="K54" s="9">
        <f t="shared" si="3"/>
        <v>0.21341956345998384</v>
      </c>
    </row>
    <row r="55" spans="1:11" x14ac:dyDescent="0.2">
      <c r="A55" s="7" t="s">
        <v>224</v>
      </c>
      <c r="B55" s="65">
        <v>81</v>
      </c>
      <c r="C55" s="34">
        <f>IF(B67=0, "-", B55/B67)</f>
        <v>8.4551148225469733E-2</v>
      </c>
      <c r="D55" s="65">
        <v>107</v>
      </c>
      <c r="E55" s="9">
        <f>IF(D67=0, "-", D55/D67)</f>
        <v>0.10479921645445642</v>
      </c>
      <c r="F55" s="81">
        <v>916</v>
      </c>
      <c r="G55" s="34">
        <f>IF(F67=0, "-", F55/F67)</f>
        <v>0.11872974724562541</v>
      </c>
      <c r="H55" s="65">
        <v>775</v>
      </c>
      <c r="I55" s="9">
        <f>IF(H67=0, "-", H55/H67)</f>
        <v>0.10957161034921532</v>
      </c>
      <c r="J55" s="8">
        <f t="shared" si="2"/>
        <v>-0.24299065420560748</v>
      </c>
      <c r="K55" s="9">
        <f t="shared" si="3"/>
        <v>0.18193548387096775</v>
      </c>
    </row>
    <row r="56" spans="1:11" x14ac:dyDescent="0.2">
      <c r="A56" s="7" t="s">
        <v>225</v>
      </c>
      <c r="B56" s="65">
        <v>0</v>
      </c>
      <c r="C56" s="34">
        <f>IF(B67=0, "-", B56/B67)</f>
        <v>0</v>
      </c>
      <c r="D56" s="65">
        <v>3</v>
      </c>
      <c r="E56" s="9">
        <f>IF(D67=0, "-", D56/D67)</f>
        <v>2.9382957884427031E-3</v>
      </c>
      <c r="F56" s="81">
        <v>0</v>
      </c>
      <c r="G56" s="34">
        <f>IF(F67=0, "-", F56/F67)</f>
        <v>0</v>
      </c>
      <c r="H56" s="65">
        <v>7</v>
      </c>
      <c r="I56" s="9">
        <f>IF(H67=0, "-", H56/H67)</f>
        <v>9.8967906121871915E-4</v>
      </c>
      <c r="J56" s="8">
        <f t="shared" si="2"/>
        <v>-1</v>
      </c>
      <c r="K56" s="9">
        <f t="shared" si="3"/>
        <v>-1</v>
      </c>
    </row>
    <row r="57" spans="1:11" x14ac:dyDescent="0.2">
      <c r="A57" s="7" t="s">
        <v>226</v>
      </c>
      <c r="B57" s="65">
        <v>1</v>
      </c>
      <c r="C57" s="34">
        <f>IF(B67=0, "-", B57/B67)</f>
        <v>1.0438413361169101E-3</v>
      </c>
      <c r="D57" s="65">
        <v>2</v>
      </c>
      <c r="E57" s="9">
        <f>IF(D67=0, "-", D57/D67)</f>
        <v>1.9588638589618022E-3</v>
      </c>
      <c r="F57" s="81">
        <v>8</v>
      </c>
      <c r="G57" s="34">
        <f>IF(F67=0, "-", F57/F67)</f>
        <v>1.0369410239792613E-3</v>
      </c>
      <c r="H57" s="65">
        <v>12</v>
      </c>
      <c r="I57" s="9">
        <f>IF(H67=0, "-", H57/H67)</f>
        <v>1.696592676374947E-3</v>
      </c>
      <c r="J57" s="8">
        <f t="shared" si="2"/>
        <v>-0.5</v>
      </c>
      <c r="K57" s="9">
        <f t="shared" si="3"/>
        <v>-0.33333333333333331</v>
      </c>
    </row>
    <row r="58" spans="1:11" x14ac:dyDescent="0.2">
      <c r="A58" s="7" t="s">
        <v>227</v>
      </c>
      <c r="B58" s="65">
        <v>0</v>
      </c>
      <c r="C58" s="34">
        <f>IF(B67=0, "-", B58/B67)</f>
        <v>0</v>
      </c>
      <c r="D58" s="65">
        <v>0</v>
      </c>
      <c r="E58" s="9">
        <f>IF(D67=0, "-", D58/D67)</f>
        <v>0</v>
      </c>
      <c r="F58" s="81">
        <v>0</v>
      </c>
      <c r="G58" s="34">
        <f>IF(F67=0, "-", F58/F67)</f>
        <v>0</v>
      </c>
      <c r="H58" s="65">
        <v>6</v>
      </c>
      <c r="I58" s="9">
        <f>IF(H67=0, "-", H58/H67)</f>
        <v>8.4829633818747348E-4</v>
      </c>
      <c r="J58" s="8" t="str">
        <f t="shared" si="2"/>
        <v>-</v>
      </c>
      <c r="K58" s="9">
        <f t="shared" si="3"/>
        <v>-1</v>
      </c>
    </row>
    <row r="59" spans="1:11" x14ac:dyDescent="0.2">
      <c r="A59" s="7" t="s">
        <v>228</v>
      </c>
      <c r="B59" s="65">
        <v>0</v>
      </c>
      <c r="C59" s="34">
        <f>IF(B67=0, "-", B59/B67)</f>
        <v>0</v>
      </c>
      <c r="D59" s="65">
        <v>0</v>
      </c>
      <c r="E59" s="9">
        <f>IF(D67=0, "-", D59/D67)</f>
        <v>0</v>
      </c>
      <c r="F59" s="81">
        <v>44</v>
      </c>
      <c r="G59" s="34">
        <f>IF(F67=0, "-", F59/F67)</f>
        <v>5.7031756318859364E-3</v>
      </c>
      <c r="H59" s="65">
        <v>2</v>
      </c>
      <c r="I59" s="9">
        <f>IF(H67=0, "-", H59/H67)</f>
        <v>2.8276544606249118E-4</v>
      </c>
      <c r="J59" s="8" t="str">
        <f t="shared" si="2"/>
        <v>-</v>
      </c>
      <c r="K59" s="9" t="str">
        <f t="shared" si="3"/>
        <v>&gt;999%</v>
      </c>
    </row>
    <row r="60" spans="1:11" x14ac:dyDescent="0.2">
      <c r="A60" s="7" t="s">
        <v>229</v>
      </c>
      <c r="B60" s="65">
        <v>33</v>
      </c>
      <c r="C60" s="34">
        <f>IF(B67=0, "-", B60/B67)</f>
        <v>3.444676409185804E-2</v>
      </c>
      <c r="D60" s="65">
        <v>25</v>
      </c>
      <c r="E60" s="9">
        <f>IF(D67=0, "-", D60/D67)</f>
        <v>2.4485798237022526E-2</v>
      </c>
      <c r="F60" s="81">
        <v>236</v>
      </c>
      <c r="G60" s="34">
        <f>IF(F67=0, "-", F60/F67)</f>
        <v>3.0589760207388204E-2</v>
      </c>
      <c r="H60" s="65">
        <v>190</v>
      </c>
      <c r="I60" s="9">
        <f>IF(H67=0, "-", H60/H67)</f>
        <v>2.6862717375936662E-2</v>
      </c>
      <c r="J60" s="8">
        <f t="shared" si="2"/>
        <v>0.32</v>
      </c>
      <c r="K60" s="9">
        <f t="shared" si="3"/>
        <v>0.24210526315789474</v>
      </c>
    </row>
    <row r="61" spans="1:11" x14ac:dyDescent="0.2">
      <c r="A61" s="7" t="s">
        <v>230</v>
      </c>
      <c r="B61" s="65">
        <v>7</v>
      </c>
      <c r="C61" s="34">
        <f>IF(B67=0, "-", B61/B67)</f>
        <v>7.3068893528183713E-3</v>
      </c>
      <c r="D61" s="65">
        <v>14</v>
      </c>
      <c r="E61" s="9">
        <f>IF(D67=0, "-", D61/D67)</f>
        <v>1.3712047012732615E-2</v>
      </c>
      <c r="F61" s="81">
        <v>79</v>
      </c>
      <c r="G61" s="34">
        <f>IF(F67=0, "-", F61/F67)</f>
        <v>1.0239792611795204E-2</v>
      </c>
      <c r="H61" s="65">
        <v>72</v>
      </c>
      <c r="I61" s="9">
        <f>IF(H67=0, "-", H61/H67)</f>
        <v>1.0179556058249682E-2</v>
      </c>
      <c r="J61" s="8">
        <f t="shared" si="2"/>
        <v>-0.5</v>
      </c>
      <c r="K61" s="9">
        <f t="shared" si="3"/>
        <v>9.7222222222222224E-2</v>
      </c>
    </row>
    <row r="62" spans="1:11" x14ac:dyDescent="0.2">
      <c r="A62" s="7" t="s">
        <v>231</v>
      </c>
      <c r="B62" s="65">
        <v>368</v>
      </c>
      <c r="C62" s="34">
        <f>IF(B67=0, "-", B62/B67)</f>
        <v>0.38413361169102295</v>
      </c>
      <c r="D62" s="65">
        <v>161</v>
      </c>
      <c r="E62" s="9">
        <f>IF(D67=0, "-", D62/D67)</f>
        <v>0.15768854064642507</v>
      </c>
      <c r="F62" s="81">
        <v>2448</v>
      </c>
      <c r="G62" s="34">
        <f>IF(F67=0, "-", F62/F67)</f>
        <v>0.31730395333765393</v>
      </c>
      <c r="H62" s="65">
        <v>1599</v>
      </c>
      <c r="I62" s="9">
        <f>IF(H67=0, "-", H62/H67)</f>
        <v>0.2260709741269617</v>
      </c>
      <c r="J62" s="8">
        <f t="shared" si="2"/>
        <v>1.2857142857142858</v>
      </c>
      <c r="K62" s="9">
        <f t="shared" si="3"/>
        <v>0.53095684803001875</v>
      </c>
    </row>
    <row r="63" spans="1:11" x14ac:dyDescent="0.2">
      <c r="A63" s="7" t="s">
        <v>232</v>
      </c>
      <c r="B63" s="65">
        <v>0</v>
      </c>
      <c r="C63" s="34">
        <f>IF(B67=0, "-", B63/B67)</f>
        <v>0</v>
      </c>
      <c r="D63" s="65">
        <v>0</v>
      </c>
      <c r="E63" s="9">
        <f>IF(D67=0, "-", D63/D67)</f>
        <v>0</v>
      </c>
      <c r="F63" s="81">
        <v>2</v>
      </c>
      <c r="G63" s="34">
        <f>IF(F67=0, "-", F63/F67)</f>
        <v>2.5923525599481532E-4</v>
      </c>
      <c r="H63" s="65">
        <v>3</v>
      </c>
      <c r="I63" s="9">
        <f>IF(H67=0, "-", H63/H67)</f>
        <v>4.2414816909373674E-4</v>
      </c>
      <c r="J63" s="8" t="str">
        <f t="shared" si="2"/>
        <v>-</v>
      </c>
      <c r="K63" s="9">
        <f t="shared" si="3"/>
        <v>-0.33333333333333331</v>
      </c>
    </row>
    <row r="64" spans="1:11" x14ac:dyDescent="0.2">
      <c r="A64" s="7" t="s">
        <v>233</v>
      </c>
      <c r="B64" s="65">
        <v>5</v>
      </c>
      <c r="C64" s="34">
        <f>IF(B67=0, "-", B64/B67)</f>
        <v>5.2192066805845511E-3</v>
      </c>
      <c r="D64" s="65">
        <v>2</v>
      </c>
      <c r="E64" s="9">
        <f>IF(D67=0, "-", D64/D67)</f>
        <v>1.9588638589618022E-3</v>
      </c>
      <c r="F64" s="81">
        <v>40</v>
      </c>
      <c r="G64" s="34">
        <f>IF(F67=0, "-", F64/F67)</f>
        <v>5.1847051198963059E-3</v>
      </c>
      <c r="H64" s="65">
        <v>29</v>
      </c>
      <c r="I64" s="9">
        <f>IF(H67=0, "-", H64/H67)</f>
        <v>4.1000989679061215E-3</v>
      </c>
      <c r="J64" s="8">
        <f t="shared" si="2"/>
        <v>1.5</v>
      </c>
      <c r="K64" s="9">
        <f t="shared" si="3"/>
        <v>0.37931034482758619</v>
      </c>
    </row>
    <row r="65" spans="1:11" x14ac:dyDescent="0.2">
      <c r="A65" s="7" t="s">
        <v>234</v>
      </c>
      <c r="B65" s="65">
        <v>11</v>
      </c>
      <c r="C65" s="34">
        <f>IF(B67=0, "-", B65/B67)</f>
        <v>1.1482254697286013E-2</v>
      </c>
      <c r="D65" s="65">
        <v>69</v>
      </c>
      <c r="E65" s="9">
        <f>IF(D67=0, "-", D65/D67)</f>
        <v>6.7580803134182174E-2</v>
      </c>
      <c r="F65" s="81">
        <v>87</v>
      </c>
      <c r="G65" s="34">
        <f>IF(F67=0, "-", F65/F67)</f>
        <v>1.1276733635774465E-2</v>
      </c>
      <c r="H65" s="65">
        <v>564</v>
      </c>
      <c r="I65" s="9">
        <f>IF(H67=0, "-", H65/H67)</f>
        <v>7.9739855789622505E-2</v>
      </c>
      <c r="J65" s="8">
        <f t="shared" si="2"/>
        <v>-0.84057971014492749</v>
      </c>
      <c r="K65" s="9">
        <f t="shared" si="3"/>
        <v>-0.8457446808510638</v>
      </c>
    </row>
    <row r="66" spans="1:11" x14ac:dyDescent="0.2">
      <c r="A66" s="2"/>
      <c r="B66" s="68"/>
      <c r="C66" s="33"/>
      <c r="D66" s="68"/>
      <c r="E66" s="6"/>
      <c r="F66" s="82"/>
      <c r="G66" s="33"/>
      <c r="H66" s="68"/>
      <c r="I66" s="6"/>
      <c r="J66" s="5"/>
      <c r="K66" s="6"/>
    </row>
    <row r="67" spans="1:11" s="43" customFormat="1" x14ac:dyDescent="0.2">
      <c r="A67" s="162" t="s">
        <v>599</v>
      </c>
      <c r="B67" s="71">
        <f>SUM(B47:B66)</f>
        <v>958</v>
      </c>
      <c r="C67" s="40">
        <f>B67/9191</f>
        <v>0.10423240126210423</v>
      </c>
      <c r="D67" s="71">
        <f>SUM(D47:D66)</f>
        <v>1021</v>
      </c>
      <c r="E67" s="41">
        <f>D67/7882</f>
        <v>0.12953565085003807</v>
      </c>
      <c r="F67" s="77">
        <f>SUM(F47:F66)</f>
        <v>7715</v>
      </c>
      <c r="G67" s="42">
        <f>F67/83975</f>
        <v>9.1872581125334918E-2</v>
      </c>
      <c r="H67" s="71">
        <f>SUM(H47:H66)</f>
        <v>7073</v>
      </c>
      <c r="I67" s="41">
        <f>H67/62775</f>
        <v>0.11267224213460772</v>
      </c>
      <c r="J67" s="37">
        <f>IF(D67=0, "-", IF((B67-D67)/D67&lt;10, (B67-D67)/D67, "&gt;999%"))</f>
        <v>-6.1704211557296766E-2</v>
      </c>
      <c r="K67" s="38">
        <f>IF(H67=0, "-", IF((F67-H67)/H67&lt;10, (F67-H67)/H67, "&gt;999%"))</f>
        <v>9.076770818605967E-2</v>
      </c>
    </row>
    <row r="68" spans="1:11" x14ac:dyDescent="0.2">
      <c r="B68" s="83"/>
      <c r="D68" s="83"/>
      <c r="F68" s="83"/>
      <c r="H68" s="83"/>
    </row>
    <row r="69" spans="1:11" x14ac:dyDescent="0.2">
      <c r="A69" s="163" t="s">
        <v>139</v>
      </c>
      <c r="B69" s="61" t="s">
        <v>12</v>
      </c>
      <c r="C69" s="62" t="s">
        <v>13</v>
      </c>
      <c r="D69" s="61" t="s">
        <v>12</v>
      </c>
      <c r="E69" s="63" t="s">
        <v>13</v>
      </c>
      <c r="F69" s="62" t="s">
        <v>12</v>
      </c>
      <c r="G69" s="62" t="s">
        <v>13</v>
      </c>
      <c r="H69" s="61" t="s">
        <v>12</v>
      </c>
      <c r="I69" s="63" t="s">
        <v>13</v>
      </c>
      <c r="J69" s="61"/>
      <c r="K69" s="63"/>
    </row>
    <row r="70" spans="1:11" x14ac:dyDescent="0.2">
      <c r="A70" s="7" t="s">
        <v>235</v>
      </c>
      <c r="B70" s="65">
        <v>0</v>
      </c>
      <c r="C70" s="34">
        <f>IF(B80=0, "-", B70/B80)</f>
        <v>0</v>
      </c>
      <c r="D70" s="65">
        <v>24</v>
      </c>
      <c r="E70" s="9">
        <f>IF(D80=0, "-", D70/D80)</f>
        <v>0.25</v>
      </c>
      <c r="F70" s="81">
        <v>36</v>
      </c>
      <c r="G70" s="34">
        <f>IF(F80=0, "-", F70/F80)</f>
        <v>6.2176165803108807E-2</v>
      </c>
      <c r="H70" s="65">
        <v>164</v>
      </c>
      <c r="I70" s="9">
        <f>IF(H80=0, "-", H70/H80)</f>
        <v>0.23495702005730659</v>
      </c>
      <c r="J70" s="8">
        <f t="shared" ref="J70:J78" si="4">IF(D70=0, "-", IF((B70-D70)/D70&lt;10, (B70-D70)/D70, "&gt;999%"))</f>
        <v>-1</v>
      </c>
      <c r="K70" s="9">
        <f t="shared" ref="K70:K78" si="5">IF(H70=0, "-", IF((F70-H70)/H70&lt;10, (F70-H70)/H70, "&gt;999%"))</f>
        <v>-0.78048780487804881</v>
      </c>
    </row>
    <row r="71" spans="1:11" x14ac:dyDescent="0.2">
      <c r="A71" s="7" t="s">
        <v>236</v>
      </c>
      <c r="B71" s="65">
        <v>19</v>
      </c>
      <c r="C71" s="34">
        <f>IF(B80=0, "-", B71/B80)</f>
        <v>0.27536231884057971</v>
      </c>
      <c r="D71" s="65">
        <v>22</v>
      </c>
      <c r="E71" s="9">
        <f>IF(D80=0, "-", D71/D80)</f>
        <v>0.22916666666666666</v>
      </c>
      <c r="F71" s="81">
        <v>138</v>
      </c>
      <c r="G71" s="34">
        <f>IF(F80=0, "-", F71/F80)</f>
        <v>0.23834196891191708</v>
      </c>
      <c r="H71" s="65">
        <v>126</v>
      </c>
      <c r="I71" s="9">
        <f>IF(H80=0, "-", H71/H80)</f>
        <v>0.18051575931232092</v>
      </c>
      <c r="J71" s="8">
        <f t="shared" si="4"/>
        <v>-0.13636363636363635</v>
      </c>
      <c r="K71" s="9">
        <f t="shared" si="5"/>
        <v>9.5238095238095233E-2</v>
      </c>
    </row>
    <row r="72" spans="1:11" x14ac:dyDescent="0.2">
      <c r="A72" s="7" t="s">
        <v>237</v>
      </c>
      <c r="B72" s="65">
        <v>23</v>
      </c>
      <c r="C72" s="34">
        <f>IF(B80=0, "-", B72/B80)</f>
        <v>0.33333333333333331</v>
      </c>
      <c r="D72" s="65">
        <v>20</v>
      </c>
      <c r="E72" s="9">
        <f>IF(D80=0, "-", D72/D80)</f>
        <v>0.20833333333333334</v>
      </c>
      <c r="F72" s="81">
        <v>151</v>
      </c>
      <c r="G72" s="34">
        <f>IF(F80=0, "-", F72/F80)</f>
        <v>0.26079447322970639</v>
      </c>
      <c r="H72" s="65">
        <v>68</v>
      </c>
      <c r="I72" s="9">
        <f>IF(H80=0, "-", H72/H80)</f>
        <v>9.7421203438395415E-2</v>
      </c>
      <c r="J72" s="8">
        <f t="shared" si="4"/>
        <v>0.15</v>
      </c>
      <c r="K72" s="9">
        <f t="shared" si="5"/>
        <v>1.2205882352941178</v>
      </c>
    </row>
    <row r="73" spans="1:11" x14ac:dyDescent="0.2">
      <c r="A73" s="7" t="s">
        <v>238</v>
      </c>
      <c r="B73" s="65">
        <v>1</v>
      </c>
      <c r="C73" s="34">
        <f>IF(B80=0, "-", B73/B80)</f>
        <v>1.4492753623188406E-2</v>
      </c>
      <c r="D73" s="65">
        <v>0</v>
      </c>
      <c r="E73" s="9">
        <f>IF(D80=0, "-", D73/D80)</f>
        <v>0</v>
      </c>
      <c r="F73" s="81">
        <v>7</v>
      </c>
      <c r="G73" s="34">
        <f>IF(F80=0, "-", F73/F80)</f>
        <v>1.2089810017271158E-2</v>
      </c>
      <c r="H73" s="65">
        <v>5</v>
      </c>
      <c r="I73" s="9">
        <f>IF(H80=0, "-", H73/H80)</f>
        <v>7.1633237822349575E-3</v>
      </c>
      <c r="J73" s="8" t="str">
        <f t="shared" si="4"/>
        <v>-</v>
      </c>
      <c r="K73" s="9">
        <f t="shared" si="5"/>
        <v>0.4</v>
      </c>
    </row>
    <row r="74" spans="1:11" x14ac:dyDescent="0.2">
      <c r="A74" s="7" t="s">
        <v>239</v>
      </c>
      <c r="B74" s="65">
        <v>1</v>
      </c>
      <c r="C74" s="34">
        <f>IF(B80=0, "-", B74/B80)</f>
        <v>1.4492753623188406E-2</v>
      </c>
      <c r="D74" s="65">
        <v>3</v>
      </c>
      <c r="E74" s="9">
        <f>IF(D80=0, "-", D74/D80)</f>
        <v>3.125E-2</v>
      </c>
      <c r="F74" s="81">
        <v>6</v>
      </c>
      <c r="G74" s="34">
        <f>IF(F80=0, "-", F74/F80)</f>
        <v>1.0362694300518135E-2</v>
      </c>
      <c r="H74" s="65">
        <v>5</v>
      </c>
      <c r="I74" s="9">
        <f>IF(H80=0, "-", H74/H80)</f>
        <v>7.1633237822349575E-3</v>
      </c>
      <c r="J74" s="8">
        <f t="shared" si="4"/>
        <v>-0.66666666666666663</v>
      </c>
      <c r="K74" s="9">
        <f t="shared" si="5"/>
        <v>0.2</v>
      </c>
    </row>
    <row r="75" spans="1:11" x14ac:dyDescent="0.2">
      <c r="A75" s="7" t="s">
        <v>240</v>
      </c>
      <c r="B75" s="65">
        <v>19</v>
      </c>
      <c r="C75" s="34">
        <f>IF(B80=0, "-", B75/B80)</f>
        <v>0.27536231884057971</v>
      </c>
      <c r="D75" s="65">
        <v>24</v>
      </c>
      <c r="E75" s="9">
        <f>IF(D80=0, "-", D75/D80)</f>
        <v>0.25</v>
      </c>
      <c r="F75" s="81">
        <v>171</v>
      </c>
      <c r="G75" s="34">
        <f>IF(F80=0, "-", F75/F80)</f>
        <v>0.29533678756476683</v>
      </c>
      <c r="H75" s="65">
        <v>266</v>
      </c>
      <c r="I75" s="9">
        <f>IF(H80=0, "-", H75/H80)</f>
        <v>0.38108882521489973</v>
      </c>
      <c r="J75" s="8">
        <f t="shared" si="4"/>
        <v>-0.20833333333333334</v>
      </c>
      <c r="K75" s="9">
        <f t="shared" si="5"/>
        <v>-0.35714285714285715</v>
      </c>
    </row>
    <row r="76" spans="1:11" x14ac:dyDescent="0.2">
      <c r="A76" s="7" t="s">
        <v>241</v>
      </c>
      <c r="B76" s="65">
        <v>2</v>
      </c>
      <c r="C76" s="34">
        <f>IF(B80=0, "-", B76/B80)</f>
        <v>2.8985507246376812E-2</v>
      </c>
      <c r="D76" s="65">
        <v>0</v>
      </c>
      <c r="E76" s="9">
        <f>IF(D80=0, "-", D76/D80)</f>
        <v>0</v>
      </c>
      <c r="F76" s="81">
        <v>25</v>
      </c>
      <c r="G76" s="34">
        <f>IF(F80=0, "-", F76/F80)</f>
        <v>4.317789291882556E-2</v>
      </c>
      <c r="H76" s="65">
        <v>16</v>
      </c>
      <c r="I76" s="9">
        <f>IF(H80=0, "-", H76/H80)</f>
        <v>2.2922636103151862E-2</v>
      </c>
      <c r="J76" s="8" t="str">
        <f t="shared" si="4"/>
        <v>-</v>
      </c>
      <c r="K76" s="9">
        <f t="shared" si="5"/>
        <v>0.5625</v>
      </c>
    </row>
    <row r="77" spans="1:11" x14ac:dyDescent="0.2">
      <c r="A77" s="7" t="s">
        <v>242</v>
      </c>
      <c r="B77" s="65">
        <v>2</v>
      </c>
      <c r="C77" s="34">
        <f>IF(B80=0, "-", B77/B80)</f>
        <v>2.8985507246376812E-2</v>
      </c>
      <c r="D77" s="65">
        <v>0</v>
      </c>
      <c r="E77" s="9">
        <f>IF(D80=0, "-", D77/D80)</f>
        <v>0</v>
      </c>
      <c r="F77" s="81">
        <v>20</v>
      </c>
      <c r="G77" s="34">
        <f>IF(F80=0, "-", F77/F80)</f>
        <v>3.4542314335060449E-2</v>
      </c>
      <c r="H77" s="65">
        <v>20</v>
      </c>
      <c r="I77" s="9">
        <f>IF(H80=0, "-", H77/H80)</f>
        <v>2.865329512893983E-2</v>
      </c>
      <c r="J77" s="8" t="str">
        <f t="shared" si="4"/>
        <v>-</v>
      </c>
      <c r="K77" s="9">
        <f t="shared" si="5"/>
        <v>0</v>
      </c>
    </row>
    <row r="78" spans="1:11" x14ac:dyDescent="0.2">
      <c r="A78" s="7" t="s">
        <v>243</v>
      </c>
      <c r="B78" s="65">
        <v>2</v>
      </c>
      <c r="C78" s="34">
        <f>IF(B80=0, "-", B78/B80)</f>
        <v>2.8985507246376812E-2</v>
      </c>
      <c r="D78" s="65">
        <v>3</v>
      </c>
      <c r="E78" s="9">
        <f>IF(D80=0, "-", D78/D80)</f>
        <v>3.125E-2</v>
      </c>
      <c r="F78" s="81">
        <v>25</v>
      </c>
      <c r="G78" s="34">
        <f>IF(F80=0, "-", F78/F80)</f>
        <v>4.317789291882556E-2</v>
      </c>
      <c r="H78" s="65">
        <v>28</v>
      </c>
      <c r="I78" s="9">
        <f>IF(H80=0, "-", H78/H80)</f>
        <v>4.0114613180515762E-2</v>
      </c>
      <c r="J78" s="8">
        <f t="shared" si="4"/>
        <v>-0.33333333333333331</v>
      </c>
      <c r="K78" s="9">
        <f t="shared" si="5"/>
        <v>-0.10714285714285714</v>
      </c>
    </row>
    <row r="79" spans="1:11" x14ac:dyDescent="0.2">
      <c r="A79" s="2"/>
      <c r="B79" s="68"/>
      <c r="C79" s="33"/>
      <c r="D79" s="68"/>
      <c r="E79" s="6"/>
      <c r="F79" s="82"/>
      <c r="G79" s="33"/>
      <c r="H79" s="68"/>
      <c r="I79" s="6"/>
      <c r="J79" s="5"/>
      <c r="K79" s="6"/>
    </row>
    <row r="80" spans="1:11" s="43" customFormat="1" x14ac:dyDescent="0.2">
      <c r="A80" s="162" t="s">
        <v>598</v>
      </c>
      <c r="B80" s="71">
        <f>SUM(B70:B79)</f>
        <v>69</v>
      </c>
      <c r="C80" s="40">
        <f>B80/9191</f>
        <v>7.5073441410075077E-3</v>
      </c>
      <c r="D80" s="71">
        <f>SUM(D70:D79)</f>
        <v>96</v>
      </c>
      <c r="E80" s="41">
        <f>D80/7882</f>
        <v>1.2179649835067242E-2</v>
      </c>
      <c r="F80" s="77">
        <f>SUM(F70:F79)</f>
        <v>579</v>
      </c>
      <c r="G80" s="42">
        <f>F80/83975</f>
        <v>6.8949091991664189E-3</v>
      </c>
      <c r="H80" s="71">
        <f>SUM(H70:H79)</f>
        <v>698</v>
      </c>
      <c r="I80" s="41">
        <f>H80/62775</f>
        <v>1.1119076065312624E-2</v>
      </c>
      <c r="J80" s="37">
        <f>IF(D80=0, "-", IF((B80-D80)/D80&lt;10, (B80-D80)/D80, "&gt;999%"))</f>
        <v>-0.28125</v>
      </c>
      <c r="K80" s="38">
        <f>IF(H80=0, "-", IF((F80-H80)/H80&lt;10, (F80-H80)/H80, "&gt;999%"))</f>
        <v>-0.17048710601719197</v>
      </c>
    </row>
    <row r="81" spans="1:11" x14ac:dyDescent="0.2">
      <c r="B81" s="83"/>
      <c r="D81" s="83"/>
      <c r="F81" s="83"/>
      <c r="H81" s="83"/>
    </row>
    <row r="82" spans="1:11" s="43" customFormat="1" x14ac:dyDescent="0.2">
      <c r="A82" s="162" t="s">
        <v>597</v>
      </c>
      <c r="B82" s="71">
        <v>1027</v>
      </c>
      <c r="C82" s="40">
        <f>B82/9191</f>
        <v>0.11173974540311174</v>
      </c>
      <c r="D82" s="71">
        <v>1117</v>
      </c>
      <c r="E82" s="41">
        <f>D82/7882</f>
        <v>0.14171530068510529</v>
      </c>
      <c r="F82" s="77">
        <v>8294</v>
      </c>
      <c r="G82" s="42">
        <f>F82/83975</f>
        <v>9.8767490324501342E-2</v>
      </c>
      <c r="H82" s="71">
        <v>7771</v>
      </c>
      <c r="I82" s="41">
        <f>H82/62775</f>
        <v>0.12379131819992036</v>
      </c>
      <c r="J82" s="37">
        <f>IF(D82=0, "-", IF((B82-D82)/D82&lt;10, (B82-D82)/D82, "&gt;999%"))</f>
        <v>-8.0572963294538946E-2</v>
      </c>
      <c r="K82" s="38">
        <f>IF(H82=0, "-", IF((F82-H82)/H82&lt;10, (F82-H82)/H82, "&gt;999%"))</f>
        <v>6.7301505597735164E-2</v>
      </c>
    </row>
    <row r="83" spans="1:11" x14ac:dyDescent="0.2">
      <c r="B83" s="83"/>
      <c r="D83" s="83"/>
      <c r="F83" s="83"/>
      <c r="H83" s="83"/>
    </row>
    <row r="84" spans="1:11" ht="15.75" x14ac:dyDescent="0.25">
      <c r="A84" s="164" t="s">
        <v>114</v>
      </c>
      <c r="B84" s="196" t="s">
        <v>1</v>
      </c>
      <c r="C84" s="200"/>
      <c r="D84" s="200"/>
      <c r="E84" s="197"/>
      <c r="F84" s="196" t="s">
        <v>14</v>
      </c>
      <c r="G84" s="200"/>
      <c r="H84" s="200"/>
      <c r="I84" s="197"/>
      <c r="J84" s="196" t="s">
        <v>15</v>
      </c>
      <c r="K84" s="197"/>
    </row>
    <row r="85" spans="1:11" x14ac:dyDescent="0.2">
      <c r="A85" s="22"/>
      <c r="B85" s="196">
        <f>VALUE(RIGHT($B$2, 4))</f>
        <v>2021</v>
      </c>
      <c r="C85" s="197"/>
      <c r="D85" s="196">
        <f>B85-1</f>
        <v>2020</v>
      </c>
      <c r="E85" s="204"/>
      <c r="F85" s="196">
        <f>B85</f>
        <v>2021</v>
      </c>
      <c r="G85" s="204"/>
      <c r="H85" s="196">
        <f>D85</f>
        <v>2020</v>
      </c>
      <c r="I85" s="204"/>
      <c r="J85" s="140" t="s">
        <v>4</v>
      </c>
      <c r="K85" s="141" t="s">
        <v>2</v>
      </c>
    </row>
    <row r="86" spans="1:11" x14ac:dyDescent="0.2">
      <c r="A86" s="163" t="s">
        <v>140</v>
      </c>
      <c r="B86" s="61" t="s">
        <v>12</v>
      </c>
      <c r="C86" s="62" t="s">
        <v>13</v>
      </c>
      <c r="D86" s="61" t="s">
        <v>12</v>
      </c>
      <c r="E86" s="63" t="s">
        <v>13</v>
      </c>
      <c r="F86" s="62" t="s">
        <v>12</v>
      </c>
      <c r="G86" s="62" t="s">
        <v>13</v>
      </c>
      <c r="H86" s="61" t="s">
        <v>12</v>
      </c>
      <c r="I86" s="63" t="s">
        <v>13</v>
      </c>
      <c r="J86" s="61"/>
      <c r="K86" s="63"/>
    </row>
    <row r="87" spans="1:11" x14ac:dyDescent="0.2">
      <c r="A87" s="7" t="s">
        <v>244</v>
      </c>
      <c r="B87" s="65">
        <v>0</v>
      </c>
      <c r="C87" s="34">
        <f>IF(B99=0, "-", B87/B99)</f>
        <v>0</v>
      </c>
      <c r="D87" s="65">
        <v>0</v>
      </c>
      <c r="E87" s="9">
        <f>IF(D99=0, "-", D87/D99)</f>
        <v>0</v>
      </c>
      <c r="F87" s="81">
        <v>2</v>
      </c>
      <c r="G87" s="34">
        <f>IF(F99=0, "-", F87/F99)</f>
        <v>1.5243902439024391E-3</v>
      </c>
      <c r="H87" s="65">
        <v>5</v>
      </c>
      <c r="I87" s="9">
        <f>IF(H99=0, "-", H87/H99)</f>
        <v>3.7453183520599251E-3</v>
      </c>
      <c r="J87" s="8" t="str">
        <f t="shared" ref="J87:J97" si="6">IF(D87=0, "-", IF((B87-D87)/D87&lt;10, (B87-D87)/D87, "&gt;999%"))</f>
        <v>-</v>
      </c>
      <c r="K87" s="9">
        <f t="shared" ref="K87:K97" si="7">IF(H87=0, "-", IF((F87-H87)/H87&lt;10, (F87-H87)/H87, "&gt;999%"))</f>
        <v>-0.6</v>
      </c>
    </row>
    <row r="88" spans="1:11" x14ac:dyDescent="0.2">
      <c r="A88" s="7" t="s">
        <v>245</v>
      </c>
      <c r="B88" s="65">
        <v>3</v>
      </c>
      <c r="C88" s="34">
        <f>IF(B99=0, "-", B88/B99)</f>
        <v>1.7045454545454544E-2</v>
      </c>
      <c r="D88" s="65">
        <v>4</v>
      </c>
      <c r="E88" s="9">
        <f>IF(D99=0, "-", D88/D99)</f>
        <v>1.8181818181818181E-2</v>
      </c>
      <c r="F88" s="81">
        <v>8</v>
      </c>
      <c r="G88" s="34">
        <f>IF(F99=0, "-", F88/F99)</f>
        <v>6.0975609756097563E-3</v>
      </c>
      <c r="H88" s="65">
        <v>11</v>
      </c>
      <c r="I88" s="9">
        <f>IF(H99=0, "-", H88/H99)</f>
        <v>8.2397003745318352E-3</v>
      </c>
      <c r="J88" s="8">
        <f t="shared" si="6"/>
        <v>-0.25</v>
      </c>
      <c r="K88" s="9">
        <f t="shared" si="7"/>
        <v>-0.27272727272727271</v>
      </c>
    </row>
    <row r="89" spans="1:11" x14ac:dyDescent="0.2">
      <c r="A89" s="7" t="s">
        <v>246</v>
      </c>
      <c r="B89" s="65">
        <v>5</v>
      </c>
      <c r="C89" s="34">
        <f>IF(B99=0, "-", B89/B99)</f>
        <v>2.8409090909090908E-2</v>
      </c>
      <c r="D89" s="65">
        <v>0</v>
      </c>
      <c r="E89" s="9">
        <f>IF(D99=0, "-", D89/D99)</f>
        <v>0</v>
      </c>
      <c r="F89" s="81">
        <v>38</v>
      </c>
      <c r="G89" s="34">
        <f>IF(F99=0, "-", F89/F99)</f>
        <v>2.8963414634146343E-2</v>
      </c>
      <c r="H89" s="65">
        <v>1</v>
      </c>
      <c r="I89" s="9">
        <f>IF(H99=0, "-", H89/H99)</f>
        <v>7.4906367041198505E-4</v>
      </c>
      <c r="J89" s="8" t="str">
        <f t="shared" si="6"/>
        <v>-</v>
      </c>
      <c r="K89" s="9" t="str">
        <f t="shared" si="7"/>
        <v>&gt;999%</v>
      </c>
    </row>
    <row r="90" spans="1:11" x14ac:dyDescent="0.2">
      <c r="A90" s="7" t="s">
        <v>247</v>
      </c>
      <c r="B90" s="65">
        <v>0</v>
      </c>
      <c r="C90" s="34">
        <f>IF(B99=0, "-", B90/B99)</f>
        <v>0</v>
      </c>
      <c r="D90" s="65">
        <v>0</v>
      </c>
      <c r="E90" s="9">
        <f>IF(D99=0, "-", D90/D99)</f>
        <v>0</v>
      </c>
      <c r="F90" s="81">
        <v>0</v>
      </c>
      <c r="G90" s="34">
        <f>IF(F99=0, "-", F90/F99)</f>
        <v>0</v>
      </c>
      <c r="H90" s="65">
        <v>4</v>
      </c>
      <c r="I90" s="9">
        <f>IF(H99=0, "-", H90/H99)</f>
        <v>2.9962546816479402E-3</v>
      </c>
      <c r="J90" s="8" t="str">
        <f t="shared" si="6"/>
        <v>-</v>
      </c>
      <c r="K90" s="9">
        <f t="shared" si="7"/>
        <v>-1</v>
      </c>
    </row>
    <row r="91" spans="1:11" x14ac:dyDescent="0.2">
      <c r="A91" s="7" t="s">
        <v>248</v>
      </c>
      <c r="B91" s="65">
        <v>12</v>
      </c>
      <c r="C91" s="34">
        <f>IF(B99=0, "-", B91/B99)</f>
        <v>6.8181818181818177E-2</v>
      </c>
      <c r="D91" s="65">
        <v>10</v>
      </c>
      <c r="E91" s="9">
        <f>IF(D99=0, "-", D91/D99)</f>
        <v>4.5454545454545456E-2</v>
      </c>
      <c r="F91" s="81">
        <v>117</v>
      </c>
      <c r="G91" s="34">
        <f>IF(F99=0, "-", F91/F99)</f>
        <v>8.9176829268292679E-2</v>
      </c>
      <c r="H91" s="65">
        <v>110</v>
      </c>
      <c r="I91" s="9">
        <f>IF(H99=0, "-", H91/H99)</f>
        <v>8.2397003745318345E-2</v>
      </c>
      <c r="J91" s="8">
        <f t="shared" si="6"/>
        <v>0.2</v>
      </c>
      <c r="K91" s="9">
        <f t="shared" si="7"/>
        <v>6.363636363636363E-2</v>
      </c>
    </row>
    <row r="92" spans="1:11" x14ac:dyDescent="0.2">
      <c r="A92" s="7" t="s">
        <v>249</v>
      </c>
      <c r="B92" s="65">
        <v>1</v>
      </c>
      <c r="C92" s="34">
        <f>IF(B99=0, "-", B92/B99)</f>
        <v>5.681818181818182E-3</v>
      </c>
      <c r="D92" s="65">
        <v>1</v>
      </c>
      <c r="E92" s="9">
        <f>IF(D99=0, "-", D92/D99)</f>
        <v>4.5454545454545452E-3</v>
      </c>
      <c r="F92" s="81">
        <v>2</v>
      </c>
      <c r="G92" s="34">
        <f>IF(F99=0, "-", F92/F99)</f>
        <v>1.5243902439024391E-3</v>
      </c>
      <c r="H92" s="65">
        <v>10</v>
      </c>
      <c r="I92" s="9">
        <f>IF(H99=0, "-", H92/H99)</f>
        <v>7.4906367041198503E-3</v>
      </c>
      <c r="J92" s="8">
        <f t="shared" si="6"/>
        <v>0</v>
      </c>
      <c r="K92" s="9">
        <f t="shared" si="7"/>
        <v>-0.8</v>
      </c>
    </row>
    <row r="93" spans="1:11" x14ac:dyDescent="0.2">
      <c r="A93" s="7" t="s">
        <v>250</v>
      </c>
      <c r="B93" s="65">
        <v>7</v>
      </c>
      <c r="C93" s="34">
        <f>IF(B99=0, "-", B93/B99)</f>
        <v>3.9772727272727272E-2</v>
      </c>
      <c r="D93" s="65">
        <v>22</v>
      </c>
      <c r="E93" s="9">
        <f>IF(D99=0, "-", D93/D99)</f>
        <v>0.1</v>
      </c>
      <c r="F93" s="81">
        <v>54</v>
      </c>
      <c r="G93" s="34">
        <f>IF(F99=0, "-", F93/F99)</f>
        <v>4.1158536585365856E-2</v>
      </c>
      <c r="H93" s="65">
        <v>80</v>
      </c>
      <c r="I93" s="9">
        <f>IF(H99=0, "-", H93/H99)</f>
        <v>5.9925093632958802E-2</v>
      </c>
      <c r="J93" s="8">
        <f t="shared" si="6"/>
        <v>-0.68181818181818177</v>
      </c>
      <c r="K93" s="9">
        <f t="shared" si="7"/>
        <v>-0.32500000000000001</v>
      </c>
    </row>
    <row r="94" spans="1:11" x14ac:dyDescent="0.2">
      <c r="A94" s="7" t="s">
        <v>251</v>
      </c>
      <c r="B94" s="65">
        <v>0</v>
      </c>
      <c r="C94" s="34">
        <f>IF(B99=0, "-", B94/B99)</f>
        <v>0</v>
      </c>
      <c r="D94" s="65">
        <v>4</v>
      </c>
      <c r="E94" s="9">
        <f>IF(D99=0, "-", D94/D99)</f>
        <v>1.8181818181818181E-2</v>
      </c>
      <c r="F94" s="81">
        <v>1</v>
      </c>
      <c r="G94" s="34">
        <f>IF(F99=0, "-", F94/F99)</f>
        <v>7.6219512195121954E-4</v>
      </c>
      <c r="H94" s="65">
        <v>20</v>
      </c>
      <c r="I94" s="9">
        <f>IF(H99=0, "-", H94/H99)</f>
        <v>1.4981273408239701E-2</v>
      </c>
      <c r="J94" s="8">
        <f t="shared" si="6"/>
        <v>-1</v>
      </c>
      <c r="K94" s="9">
        <f t="shared" si="7"/>
        <v>-0.95</v>
      </c>
    </row>
    <row r="95" spans="1:11" x14ac:dyDescent="0.2">
      <c r="A95" s="7" t="s">
        <v>252</v>
      </c>
      <c r="B95" s="65">
        <v>11</v>
      </c>
      <c r="C95" s="34">
        <f>IF(B99=0, "-", B95/B99)</f>
        <v>6.25E-2</v>
      </c>
      <c r="D95" s="65">
        <v>64</v>
      </c>
      <c r="E95" s="9">
        <f>IF(D99=0, "-", D95/D99)</f>
        <v>0.29090909090909089</v>
      </c>
      <c r="F95" s="81">
        <v>46</v>
      </c>
      <c r="G95" s="34">
        <f>IF(F99=0, "-", F95/F99)</f>
        <v>3.5060975609756101E-2</v>
      </c>
      <c r="H95" s="65">
        <v>151</v>
      </c>
      <c r="I95" s="9">
        <f>IF(H99=0, "-", H95/H99)</f>
        <v>0.11310861423220973</v>
      </c>
      <c r="J95" s="8">
        <f t="shared" si="6"/>
        <v>-0.828125</v>
      </c>
      <c r="K95" s="9">
        <f t="shared" si="7"/>
        <v>-0.69536423841059603</v>
      </c>
    </row>
    <row r="96" spans="1:11" x14ac:dyDescent="0.2">
      <c r="A96" s="7" t="s">
        <v>253</v>
      </c>
      <c r="B96" s="65">
        <v>134</v>
      </c>
      <c r="C96" s="34">
        <f>IF(B99=0, "-", B96/B99)</f>
        <v>0.76136363636363635</v>
      </c>
      <c r="D96" s="65">
        <v>114</v>
      </c>
      <c r="E96" s="9">
        <f>IF(D99=0, "-", D96/D99)</f>
        <v>0.51818181818181819</v>
      </c>
      <c r="F96" s="81">
        <v>1005</v>
      </c>
      <c r="G96" s="34">
        <f>IF(F99=0, "-", F96/F99)</f>
        <v>0.7660060975609756</v>
      </c>
      <c r="H96" s="65">
        <v>919</v>
      </c>
      <c r="I96" s="9">
        <f>IF(H99=0, "-", H96/H99)</f>
        <v>0.68838951310861418</v>
      </c>
      <c r="J96" s="8">
        <f t="shared" si="6"/>
        <v>0.17543859649122806</v>
      </c>
      <c r="K96" s="9">
        <f t="shared" si="7"/>
        <v>9.3579978237214367E-2</v>
      </c>
    </row>
    <row r="97" spans="1:11" x14ac:dyDescent="0.2">
      <c r="A97" s="7" t="s">
        <v>254</v>
      </c>
      <c r="B97" s="65">
        <v>3</v>
      </c>
      <c r="C97" s="34">
        <f>IF(B99=0, "-", B97/B99)</f>
        <v>1.7045454545454544E-2</v>
      </c>
      <c r="D97" s="65">
        <v>1</v>
      </c>
      <c r="E97" s="9">
        <f>IF(D99=0, "-", D97/D99)</f>
        <v>4.5454545454545452E-3</v>
      </c>
      <c r="F97" s="81">
        <v>39</v>
      </c>
      <c r="G97" s="34">
        <f>IF(F99=0, "-", F97/F99)</f>
        <v>2.972560975609756E-2</v>
      </c>
      <c r="H97" s="65">
        <v>24</v>
      </c>
      <c r="I97" s="9">
        <f>IF(H99=0, "-", H97/H99)</f>
        <v>1.7977528089887642E-2</v>
      </c>
      <c r="J97" s="8">
        <f t="shared" si="6"/>
        <v>2</v>
      </c>
      <c r="K97" s="9">
        <f t="shared" si="7"/>
        <v>0.625</v>
      </c>
    </row>
    <row r="98" spans="1:11" x14ac:dyDescent="0.2">
      <c r="A98" s="2"/>
      <c r="B98" s="68"/>
      <c r="C98" s="33"/>
      <c r="D98" s="68"/>
      <c r="E98" s="6"/>
      <c r="F98" s="82"/>
      <c r="G98" s="33"/>
      <c r="H98" s="68"/>
      <c r="I98" s="6"/>
      <c r="J98" s="5"/>
      <c r="K98" s="6"/>
    </row>
    <row r="99" spans="1:11" s="43" customFormat="1" x14ac:dyDescent="0.2">
      <c r="A99" s="162" t="s">
        <v>596</v>
      </c>
      <c r="B99" s="71">
        <f>SUM(B87:B98)</f>
        <v>176</v>
      </c>
      <c r="C99" s="40">
        <f>B99/9191</f>
        <v>1.914916766401915E-2</v>
      </c>
      <c r="D99" s="71">
        <f>SUM(D87:D98)</f>
        <v>220</v>
      </c>
      <c r="E99" s="41">
        <f>D99/7882</f>
        <v>2.7911697538695761E-2</v>
      </c>
      <c r="F99" s="77">
        <f>SUM(F87:F98)</f>
        <v>1312</v>
      </c>
      <c r="G99" s="42">
        <f>F99/83975</f>
        <v>1.5623697529026497E-2</v>
      </c>
      <c r="H99" s="71">
        <f>SUM(H87:H98)</f>
        <v>1335</v>
      </c>
      <c r="I99" s="41">
        <f>H99/62775</f>
        <v>2.1266427718040621E-2</v>
      </c>
      <c r="J99" s="37">
        <f>IF(D99=0, "-", IF((B99-D99)/D99&lt;10, (B99-D99)/D99, "&gt;999%"))</f>
        <v>-0.2</v>
      </c>
      <c r="K99" s="38">
        <f>IF(H99=0, "-", IF((F99-H99)/H99&lt;10, (F99-H99)/H99, "&gt;999%"))</f>
        <v>-1.7228464419475654E-2</v>
      </c>
    </row>
    <row r="100" spans="1:11" x14ac:dyDescent="0.2">
      <c r="B100" s="83"/>
      <c r="D100" s="83"/>
      <c r="F100" s="83"/>
      <c r="H100" s="83"/>
    </row>
    <row r="101" spans="1:11" x14ac:dyDescent="0.2">
      <c r="A101" s="163" t="s">
        <v>141</v>
      </c>
      <c r="B101" s="61" t="s">
        <v>12</v>
      </c>
      <c r="C101" s="62" t="s">
        <v>13</v>
      </c>
      <c r="D101" s="61" t="s">
        <v>12</v>
      </c>
      <c r="E101" s="63" t="s">
        <v>13</v>
      </c>
      <c r="F101" s="62" t="s">
        <v>12</v>
      </c>
      <c r="G101" s="62" t="s">
        <v>13</v>
      </c>
      <c r="H101" s="61" t="s">
        <v>12</v>
      </c>
      <c r="I101" s="63" t="s">
        <v>13</v>
      </c>
      <c r="J101" s="61"/>
      <c r="K101" s="63"/>
    </row>
    <row r="102" spans="1:11" x14ac:dyDescent="0.2">
      <c r="A102" s="7" t="s">
        <v>255</v>
      </c>
      <c r="B102" s="65">
        <v>4</v>
      </c>
      <c r="C102" s="34">
        <f>IF(B117=0, "-", B102/B117)</f>
        <v>6.1538461538461542E-2</v>
      </c>
      <c r="D102" s="65">
        <v>2</v>
      </c>
      <c r="E102" s="9">
        <f>IF(D117=0, "-", D102/D117)</f>
        <v>2.7777777777777776E-2</v>
      </c>
      <c r="F102" s="81">
        <v>17</v>
      </c>
      <c r="G102" s="34">
        <f>IF(F117=0, "-", F102/F117)</f>
        <v>2.6356589147286821E-2</v>
      </c>
      <c r="H102" s="65">
        <v>5</v>
      </c>
      <c r="I102" s="9">
        <f>IF(H117=0, "-", H102/H117)</f>
        <v>1.0526315789473684E-2</v>
      </c>
      <c r="J102" s="8">
        <f t="shared" ref="J102:J115" si="8">IF(D102=0, "-", IF((B102-D102)/D102&lt;10, (B102-D102)/D102, "&gt;999%"))</f>
        <v>1</v>
      </c>
      <c r="K102" s="9">
        <f t="shared" ref="K102:K115" si="9">IF(H102=0, "-", IF((F102-H102)/H102&lt;10, (F102-H102)/H102, "&gt;999%"))</f>
        <v>2.4</v>
      </c>
    </row>
    <row r="103" spans="1:11" x14ac:dyDescent="0.2">
      <c r="A103" s="7" t="s">
        <v>256</v>
      </c>
      <c r="B103" s="65">
        <v>8</v>
      </c>
      <c r="C103" s="34">
        <f>IF(B117=0, "-", B103/B117)</f>
        <v>0.12307692307692308</v>
      </c>
      <c r="D103" s="65">
        <v>5</v>
      </c>
      <c r="E103" s="9">
        <f>IF(D117=0, "-", D103/D117)</f>
        <v>6.9444444444444448E-2</v>
      </c>
      <c r="F103" s="81">
        <v>54</v>
      </c>
      <c r="G103" s="34">
        <f>IF(F117=0, "-", F103/F117)</f>
        <v>8.3720930232558138E-2</v>
      </c>
      <c r="H103" s="65">
        <v>45</v>
      </c>
      <c r="I103" s="9">
        <f>IF(H117=0, "-", H103/H117)</f>
        <v>9.4736842105263161E-2</v>
      </c>
      <c r="J103" s="8">
        <f t="shared" si="8"/>
        <v>0.6</v>
      </c>
      <c r="K103" s="9">
        <f t="shared" si="9"/>
        <v>0.2</v>
      </c>
    </row>
    <row r="104" spans="1:11" x14ac:dyDescent="0.2">
      <c r="A104" s="7" t="s">
        <v>257</v>
      </c>
      <c r="B104" s="65">
        <v>4</v>
      </c>
      <c r="C104" s="34">
        <f>IF(B117=0, "-", B104/B117)</f>
        <v>6.1538461538461542E-2</v>
      </c>
      <c r="D104" s="65">
        <v>3</v>
      </c>
      <c r="E104" s="9">
        <f>IF(D117=0, "-", D104/D117)</f>
        <v>4.1666666666666664E-2</v>
      </c>
      <c r="F104" s="81">
        <v>41</v>
      </c>
      <c r="G104" s="34">
        <f>IF(F117=0, "-", F104/F117)</f>
        <v>6.3565891472868216E-2</v>
      </c>
      <c r="H104" s="65">
        <v>21</v>
      </c>
      <c r="I104" s="9">
        <f>IF(H117=0, "-", H104/H117)</f>
        <v>4.4210526315789471E-2</v>
      </c>
      <c r="J104" s="8">
        <f t="shared" si="8"/>
        <v>0.33333333333333331</v>
      </c>
      <c r="K104" s="9">
        <f t="shared" si="9"/>
        <v>0.95238095238095233</v>
      </c>
    </row>
    <row r="105" spans="1:11" x14ac:dyDescent="0.2">
      <c r="A105" s="7" t="s">
        <v>258</v>
      </c>
      <c r="B105" s="65">
        <v>16</v>
      </c>
      <c r="C105" s="34">
        <f>IF(B117=0, "-", B105/B117)</f>
        <v>0.24615384615384617</v>
      </c>
      <c r="D105" s="65">
        <v>25</v>
      </c>
      <c r="E105" s="9">
        <f>IF(D117=0, "-", D105/D117)</f>
        <v>0.34722222222222221</v>
      </c>
      <c r="F105" s="81">
        <v>176</v>
      </c>
      <c r="G105" s="34">
        <f>IF(F117=0, "-", F105/F117)</f>
        <v>0.27286821705426356</v>
      </c>
      <c r="H105" s="65">
        <v>129</v>
      </c>
      <c r="I105" s="9">
        <f>IF(H117=0, "-", H105/H117)</f>
        <v>0.27157894736842103</v>
      </c>
      <c r="J105" s="8">
        <f t="shared" si="8"/>
        <v>-0.36</v>
      </c>
      <c r="K105" s="9">
        <f t="shared" si="9"/>
        <v>0.36434108527131781</v>
      </c>
    </row>
    <row r="106" spans="1:11" x14ac:dyDescent="0.2">
      <c r="A106" s="7" t="s">
        <v>259</v>
      </c>
      <c r="B106" s="65">
        <v>0</v>
      </c>
      <c r="C106" s="34">
        <f>IF(B117=0, "-", B106/B117)</f>
        <v>0</v>
      </c>
      <c r="D106" s="65">
        <v>2</v>
      </c>
      <c r="E106" s="9">
        <f>IF(D117=0, "-", D106/D117)</f>
        <v>2.7777777777777776E-2</v>
      </c>
      <c r="F106" s="81">
        <v>1</v>
      </c>
      <c r="G106" s="34">
        <f>IF(F117=0, "-", F106/F117)</f>
        <v>1.5503875968992248E-3</v>
      </c>
      <c r="H106" s="65">
        <v>2</v>
      </c>
      <c r="I106" s="9">
        <f>IF(H117=0, "-", H106/H117)</f>
        <v>4.2105263157894736E-3</v>
      </c>
      <c r="J106" s="8">
        <f t="shared" si="8"/>
        <v>-1</v>
      </c>
      <c r="K106" s="9">
        <f t="shared" si="9"/>
        <v>-0.5</v>
      </c>
    </row>
    <row r="107" spans="1:11" x14ac:dyDescent="0.2">
      <c r="A107" s="7" t="s">
        <v>260</v>
      </c>
      <c r="B107" s="65">
        <v>0</v>
      </c>
      <c r="C107" s="34">
        <f>IF(B117=0, "-", B107/B117)</f>
        <v>0</v>
      </c>
      <c r="D107" s="65">
        <v>0</v>
      </c>
      <c r="E107" s="9">
        <f>IF(D117=0, "-", D107/D117)</f>
        <v>0</v>
      </c>
      <c r="F107" s="81">
        <v>0</v>
      </c>
      <c r="G107" s="34">
        <f>IF(F117=0, "-", F107/F117)</f>
        <v>0</v>
      </c>
      <c r="H107" s="65">
        <v>3</v>
      </c>
      <c r="I107" s="9">
        <f>IF(H117=0, "-", H107/H117)</f>
        <v>6.3157894736842104E-3</v>
      </c>
      <c r="J107" s="8" t="str">
        <f t="shared" si="8"/>
        <v>-</v>
      </c>
      <c r="K107" s="9">
        <f t="shared" si="9"/>
        <v>-1</v>
      </c>
    </row>
    <row r="108" spans="1:11" x14ac:dyDescent="0.2">
      <c r="A108" s="7" t="s">
        <v>261</v>
      </c>
      <c r="B108" s="65">
        <v>1</v>
      </c>
      <c r="C108" s="34">
        <f>IF(B117=0, "-", B108/B117)</f>
        <v>1.5384615384615385E-2</v>
      </c>
      <c r="D108" s="65">
        <v>0</v>
      </c>
      <c r="E108" s="9">
        <f>IF(D117=0, "-", D108/D117)</f>
        <v>0</v>
      </c>
      <c r="F108" s="81">
        <v>13</v>
      </c>
      <c r="G108" s="34">
        <f>IF(F117=0, "-", F108/F117)</f>
        <v>2.0155038759689922E-2</v>
      </c>
      <c r="H108" s="65">
        <v>9</v>
      </c>
      <c r="I108" s="9">
        <f>IF(H117=0, "-", H108/H117)</f>
        <v>1.8947368421052633E-2</v>
      </c>
      <c r="J108" s="8" t="str">
        <f t="shared" si="8"/>
        <v>-</v>
      </c>
      <c r="K108" s="9">
        <f t="shared" si="9"/>
        <v>0.44444444444444442</v>
      </c>
    </row>
    <row r="109" spans="1:11" x14ac:dyDescent="0.2">
      <c r="A109" s="7" t="s">
        <v>262</v>
      </c>
      <c r="B109" s="65">
        <v>4</v>
      </c>
      <c r="C109" s="34">
        <f>IF(B117=0, "-", B109/B117)</f>
        <v>6.1538461538461542E-2</v>
      </c>
      <c r="D109" s="65">
        <v>2</v>
      </c>
      <c r="E109" s="9">
        <f>IF(D117=0, "-", D109/D117)</f>
        <v>2.7777777777777776E-2</v>
      </c>
      <c r="F109" s="81">
        <v>36</v>
      </c>
      <c r="G109" s="34">
        <f>IF(F117=0, "-", F109/F117)</f>
        <v>5.5813953488372092E-2</v>
      </c>
      <c r="H109" s="65">
        <v>22</v>
      </c>
      <c r="I109" s="9">
        <f>IF(H117=0, "-", H109/H117)</f>
        <v>4.6315789473684213E-2</v>
      </c>
      <c r="J109" s="8">
        <f t="shared" si="8"/>
        <v>1</v>
      </c>
      <c r="K109" s="9">
        <f t="shared" si="9"/>
        <v>0.63636363636363635</v>
      </c>
    </row>
    <row r="110" spans="1:11" x14ac:dyDescent="0.2">
      <c r="A110" s="7" t="s">
        <v>263</v>
      </c>
      <c r="B110" s="65">
        <v>8</v>
      </c>
      <c r="C110" s="34">
        <f>IF(B117=0, "-", B110/B117)</f>
        <v>0.12307692307692308</v>
      </c>
      <c r="D110" s="65">
        <v>5</v>
      </c>
      <c r="E110" s="9">
        <f>IF(D117=0, "-", D110/D117)</f>
        <v>6.9444444444444448E-2</v>
      </c>
      <c r="F110" s="81">
        <v>84</v>
      </c>
      <c r="G110" s="34">
        <f>IF(F117=0, "-", F110/F117)</f>
        <v>0.13023255813953488</v>
      </c>
      <c r="H110" s="65">
        <v>34</v>
      </c>
      <c r="I110" s="9">
        <f>IF(H117=0, "-", H110/H117)</f>
        <v>7.1578947368421048E-2</v>
      </c>
      <c r="J110" s="8">
        <f t="shared" si="8"/>
        <v>0.6</v>
      </c>
      <c r="K110" s="9">
        <f t="shared" si="9"/>
        <v>1.4705882352941178</v>
      </c>
    </row>
    <row r="111" spans="1:11" x14ac:dyDescent="0.2">
      <c r="A111" s="7" t="s">
        <v>264</v>
      </c>
      <c r="B111" s="65">
        <v>2</v>
      </c>
      <c r="C111" s="34">
        <f>IF(B117=0, "-", B111/B117)</f>
        <v>3.0769230769230771E-2</v>
      </c>
      <c r="D111" s="65">
        <v>16</v>
      </c>
      <c r="E111" s="9">
        <f>IF(D117=0, "-", D111/D117)</f>
        <v>0.22222222222222221</v>
      </c>
      <c r="F111" s="81">
        <v>151</v>
      </c>
      <c r="G111" s="34">
        <f>IF(F117=0, "-", F111/F117)</f>
        <v>0.23410852713178296</v>
      </c>
      <c r="H111" s="65">
        <v>95</v>
      </c>
      <c r="I111" s="9">
        <f>IF(H117=0, "-", H111/H117)</f>
        <v>0.2</v>
      </c>
      <c r="J111" s="8">
        <f t="shared" si="8"/>
        <v>-0.875</v>
      </c>
      <c r="K111" s="9">
        <f t="shared" si="9"/>
        <v>0.58947368421052626</v>
      </c>
    </row>
    <row r="112" spans="1:11" x14ac:dyDescent="0.2">
      <c r="A112" s="7" t="s">
        <v>265</v>
      </c>
      <c r="B112" s="65">
        <v>13</v>
      </c>
      <c r="C112" s="34">
        <f>IF(B117=0, "-", B112/B117)</f>
        <v>0.2</v>
      </c>
      <c r="D112" s="65">
        <v>11</v>
      </c>
      <c r="E112" s="9">
        <f>IF(D117=0, "-", D112/D117)</f>
        <v>0.15277777777777779</v>
      </c>
      <c r="F112" s="81">
        <v>62</v>
      </c>
      <c r="G112" s="34">
        <f>IF(F117=0, "-", F112/F117)</f>
        <v>9.6124031007751937E-2</v>
      </c>
      <c r="H112" s="65">
        <v>80</v>
      </c>
      <c r="I112" s="9">
        <f>IF(H117=0, "-", H112/H117)</f>
        <v>0.16842105263157894</v>
      </c>
      <c r="J112" s="8">
        <f t="shared" si="8"/>
        <v>0.18181818181818182</v>
      </c>
      <c r="K112" s="9">
        <f t="shared" si="9"/>
        <v>-0.22500000000000001</v>
      </c>
    </row>
    <row r="113" spans="1:11" x14ac:dyDescent="0.2">
      <c r="A113" s="7" t="s">
        <v>266</v>
      </c>
      <c r="B113" s="65">
        <v>1</v>
      </c>
      <c r="C113" s="34">
        <f>IF(B117=0, "-", B113/B117)</f>
        <v>1.5384615384615385E-2</v>
      </c>
      <c r="D113" s="65">
        <v>1</v>
      </c>
      <c r="E113" s="9">
        <f>IF(D117=0, "-", D113/D117)</f>
        <v>1.3888888888888888E-2</v>
      </c>
      <c r="F113" s="81">
        <v>5</v>
      </c>
      <c r="G113" s="34">
        <f>IF(F117=0, "-", F113/F117)</f>
        <v>7.7519379844961239E-3</v>
      </c>
      <c r="H113" s="65">
        <v>15</v>
      </c>
      <c r="I113" s="9">
        <f>IF(H117=0, "-", H113/H117)</f>
        <v>3.1578947368421054E-2</v>
      </c>
      <c r="J113" s="8">
        <f t="shared" si="8"/>
        <v>0</v>
      </c>
      <c r="K113" s="9">
        <f t="shared" si="9"/>
        <v>-0.66666666666666663</v>
      </c>
    </row>
    <row r="114" spans="1:11" x14ac:dyDescent="0.2">
      <c r="A114" s="7" t="s">
        <v>267</v>
      </c>
      <c r="B114" s="65">
        <v>0</v>
      </c>
      <c r="C114" s="34">
        <f>IF(B117=0, "-", B114/B117)</f>
        <v>0</v>
      </c>
      <c r="D114" s="65">
        <v>0</v>
      </c>
      <c r="E114" s="9">
        <f>IF(D117=0, "-", D114/D117)</f>
        <v>0</v>
      </c>
      <c r="F114" s="81">
        <v>1</v>
      </c>
      <c r="G114" s="34">
        <f>IF(F117=0, "-", F114/F117)</f>
        <v>1.5503875968992248E-3</v>
      </c>
      <c r="H114" s="65">
        <v>15</v>
      </c>
      <c r="I114" s="9">
        <f>IF(H117=0, "-", H114/H117)</f>
        <v>3.1578947368421054E-2</v>
      </c>
      <c r="J114" s="8" t="str">
        <f t="shared" si="8"/>
        <v>-</v>
      </c>
      <c r="K114" s="9">
        <f t="shared" si="9"/>
        <v>-0.93333333333333335</v>
      </c>
    </row>
    <row r="115" spans="1:11" x14ac:dyDescent="0.2">
      <c r="A115" s="7" t="s">
        <v>268</v>
      </c>
      <c r="B115" s="65">
        <v>4</v>
      </c>
      <c r="C115" s="34">
        <f>IF(B117=0, "-", B115/B117)</f>
        <v>6.1538461538461542E-2</v>
      </c>
      <c r="D115" s="65">
        <v>0</v>
      </c>
      <c r="E115" s="9">
        <f>IF(D117=0, "-", D115/D117)</f>
        <v>0</v>
      </c>
      <c r="F115" s="81">
        <v>4</v>
      </c>
      <c r="G115" s="34">
        <f>IF(F117=0, "-", F115/F117)</f>
        <v>6.2015503875968991E-3</v>
      </c>
      <c r="H115" s="65">
        <v>0</v>
      </c>
      <c r="I115" s="9">
        <f>IF(H117=0, "-", H115/H117)</f>
        <v>0</v>
      </c>
      <c r="J115" s="8" t="str">
        <f t="shared" si="8"/>
        <v>-</v>
      </c>
      <c r="K115" s="9" t="str">
        <f t="shared" si="9"/>
        <v>-</v>
      </c>
    </row>
    <row r="116" spans="1:11" x14ac:dyDescent="0.2">
      <c r="A116" s="2"/>
      <c r="B116" s="68"/>
      <c r="C116" s="33"/>
      <c r="D116" s="68"/>
      <c r="E116" s="6"/>
      <c r="F116" s="82"/>
      <c r="G116" s="33"/>
      <c r="H116" s="68"/>
      <c r="I116" s="6"/>
      <c r="J116" s="5"/>
      <c r="K116" s="6"/>
    </row>
    <row r="117" spans="1:11" s="43" customFormat="1" x14ac:dyDescent="0.2">
      <c r="A117" s="162" t="s">
        <v>595</v>
      </c>
      <c r="B117" s="71">
        <f>SUM(B102:B116)</f>
        <v>65</v>
      </c>
      <c r="C117" s="40">
        <f>B117/9191</f>
        <v>7.0721357850070717E-3</v>
      </c>
      <c r="D117" s="71">
        <f>SUM(D102:D116)</f>
        <v>72</v>
      </c>
      <c r="E117" s="41">
        <f>D117/7882</f>
        <v>9.1347373763004322E-3</v>
      </c>
      <c r="F117" s="77">
        <f>SUM(F102:F116)</f>
        <v>645</v>
      </c>
      <c r="G117" s="42">
        <f>F117/83975</f>
        <v>7.6808573980351293E-3</v>
      </c>
      <c r="H117" s="71">
        <f>SUM(H102:H116)</f>
        <v>475</v>
      </c>
      <c r="I117" s="41">
        <f>H117/62775</f>
        <v>7.5667064914376738E-3</v>
      </c>
      <c r="J117" s="37">
        <f>IF(D117=0, "-", IF((B117-D117)/D117&lt;10, (B117-D117)/D117, "&gt;999%"))</f>
        <v>-9.7222222222222224E-2</v>
      </c>
      <c r="K117" s="38">
        <f>IF(H117=0, "-", IF((F117-H117)/H117&lt;10, (F117-H117)/H117, "&gt;999%"))</f>
        <v>0.35789473684210527</v>
      </c>
    </row>
    <row r="118" spans="1:11" x14ac:dyDescent="0.2">
      <c r="B118" s="83"/>
      <c r="D118" s="83"/>
      <c r="F118" s="83"/>
      <c r="H118" s="83"/>
    </row>
    <row r="119" spans="1:11" s="43" customFormat="1" x14ac:dyDescent="0.2">
      <c r="A119" s="162" t="s">
        <v>594</v>
      </c>
      <c r="B119" s="71">
        <v>241</v>
      </c>
      <c r="C119" s="40">
        <f>B119/9191</f>
        <v>2.622130344902622E-2</v>
      </c>
      <c r="D119" s="71">
        <v>292</v>
      </c>
      <c r="E119" s="41">
        <f>D119/7882</f>
        <v>3.7046434914996193E-2</v>
      </c>
      <c r="F119" s="77">
        <v>1957</v>
      </c>
      <c r="G119" s="42">
        <f>F119/83975</f>
        <v>2.3304554927061627E-2</v>
      </c>
      <c r="H119" s="71">
        <v>1810</v>
      </c>
      <c r="I119" s="41">
        <f>H119/62775</f>
        <v>2.8833134209478296E-2</v>
      </c>
      <c r="J119" s="37">
        <f>IF(D119=0, "-", IF((B119-D119)/D119&lt;10, (B119-D119)/D119, "&gt;999%"))</f>
        <v>-0.17465753424657535</v>
      </c>
      <c r="K119" s="38">
        <f>IF(H119=0, "-", IF((F119-H119)/H119&lt;10, (F119-H119)/H119, "&gt;999%"))</f>
        <v>8.1215469613259664E-2</v>
      </c>
    </row>
    <row r="120" spans="1:11" x14ac:dyDescent="0.2">
      <c r="B120" s="83"/>
      <c r="D120" s="83"/>
      <c r="F120" s="83"/>
      <c r="H120" s="83"/>
    </row>
    <row r="121" spans="1:11" ht="15.75" x14ac:dyDescent="0.25">
      <c r="A121" s="164" t="s">
        <v>115</v>
      </c>
      <c r="B121" s="196" t="s">
        <v>1</v>
      </c>
      <c r="C121" s="200"/>
      <c r="D121" s="200"/>
      <c r="E121" s="197"/>
      <c r="F121" s="196" t="s">
        <v>14</v>
      </c>
      <c r="G121" s="200"/>
      <c r="H121" s="200"/>
      <c r="I121" s="197"/>
      <c r="J121" s="196" t="s">
        <v>15</v>
      </c>
      <c r="K121" s="197"/>
    </row>
    <row r="122" spans="1:11" x14ac:dyDescent="0.2">
      <c r="A122" s="22"/>
      <c r="B122" s="196">
        <f>VALUE(RIGHT($B$2, 4))</f>
        <v>2021</v>
      </c>
      <c r="C122" s="197"/>
      <c r="D122" s="196">
        <f>B122-1</f>
        <v>2020</v>
      </c>
      <c r="E122" s="204"/>
      <c r="F122" s="196">
        <f>B122</f>
        <v>2021</v>
      </c>
      <c r="G122" s="204"/>
      <c r="H122" s="196">
        <f>D122</f>
        <v>2020</v>
      </c>
      <c r="I122" s="204"/>
      <c r="J122" s="140" t="s">
        <v>4</v>
      </c>
      <c r="K122" s="141" t="s">
        <v>2</v>
      </c>
    </row>
    <row r="123" spans="1:11" x14ac:dyDescent="0.2">
      <c r="A123" s="163" t="s">
        <v>142</v>
      </c>
      <c r="B123" s="61" t="s">
        <v>12</v>
      </c>
      <c r="C123" s="62" t="s">
        <v>13</v>
      </c>
      <c r="D123" s="61" t="s">
        <v>12</v>
      </c>
      <c r="E123" s="63" t="s">
        <v>13</v>
      </c>
      <c r="F123" s="62" t="s">
        <v>12</v>
      </c>
      <c r="G123" s="62" t="s">
        <v>13</v>
      </c>
      <c r="H123" s="61" t="s">
        <v>12</v>
      </c>
      <c r="I123" s="63" t="s">
        <v>13</v>
      </c>
      <c r="J123" s="61"/>
      <c r="K123" s="63"/>
    </row>
    <row r="124" spans="1:11" x14ac:dyDescent="0.2">
      <c r="A124" s="7" t="s">
        <v>269</v>
      </c>
      <c r="B124" s="65">
        <v>0</v>
      </c>
      <c r="C124" s="34">
        <f>IF(B128=0, "-", B124/B128)</f>
        <v>0</v>
      </c>
      <c r="D124" s="65">
        <v>19</v>
      </c>
      <c r="E124" s="9">
        <f>IF(D128=0, "-", D124/D128)</f>
        <v>0.43181818181818182</v>
      </c>
      <c r="F124" s="81">
        <v>0</v>
      </c>
      <c r="G124" s="34">
        <f>IF(F128=0, "-", F124/F128)</f>
        <v>0</v>
      </c>
      <c r="H124" s="65">
        <v>125</v>
      </c>
      <c r="I124" s="9">
        <f>IF(H128=0, "-", H124/H128)</f>
        <v>0.46816479400749061</v>
      </c>
      <c r="J124" s="8">
        <f>IF(D124=0, "-", IF((B124-D124)/D124&lt;10, (B124-D124)/D124, "&gt;999%"))</f>
        <v>-1</v>
      </c>
      <c r="K124" s="9">
        <f>IF(H124=0, "-", IF((F124-H124)/H124&lt;10, (F124-H124)/H124, "&gt;999%"))</f>
        <v>-1</v>
      </c>
    </row>
    <row r="125" spans="1:11" x14ac:dyDescent="0.2">
      <c r="A125" s="7" t="s">
        <v>270</v>
      </c>
      <c r="B125" s="65">
        <v>9</v>
      </c>
      <c r="C125" s="34">
        <f>IF(B128=0, "-", B125/B128)</f>
        <v>0.6428571428571429</v>
      </c>
      <c r="D125" s="65">
        <v>21</v>
      </c>
      <c r="E125" s="9">
        <f>IF(D128=0, "-", D125/D128)</f>
        <v>0.47727272727272729</v>
      </c>
      <c r="F125" s="81">
        <v>98</v>
      </c>
      <c r="G125" s="34">
        <f>IF(F128=0, "-", F125/F128)</f>
        <v>0.77777777777777779</v>
      </c>
      <c r="H125" s="65">
        <v>131</v>
      </c>
      <c r="I125" s="9">
        <f>IF(H128=0, "-", H125/H128)</f>
        <v>0.49063670411985016</v>
      </c>
      <c r="J125" s="8">
        <f>IF(D125=0, "-", IF((B125-D125)/D125&lt;10, (B125-D125)/D125, "&gt;999%"))</f>
        <v>-0.5714285714285714</v>
      </c>
      <c r="K125" s="9">
        <f>IF(H125=0, "-", IF((F125-H125)/H125&lt;10, (F125-H125)/H125, "&gt;999%"))</f>
        <v>-0.25190839694656486</v>
      </c>
    </row>
    <row r="126" spans="1:11" x14ac:dyDescent="0.2">
      <c r="A126" s="7" t="s">
        <v>271</v>
      </c>
      <c r="B126" s="65">
        <v>5</v>
      </c>
      <c r="C126" s="34">
        <f>IF(B128=0, "-", B126/B128)</f>
        <v>0.35714285714285715</v>
      </c>
      <c r="D126" s="65">
        <v>4</v>
      </c>
      <c r="E126" s="9">
        <f>IF(D128=0, "-", D126/D128)</f>
        <v>9.0909090909090912E-2</v>
      </c>
      <c r="F126" s="81">
        <v>28</v>
      </c>
      <c r="G126" s="34">
        <f>IF(F128=0, "-", F126/F128)</f>
        <v>0.22222222222222221</v>
      </c>
      <c r="H126" s="65">
        <v>11</v>
      </c>
      <c r="I126" s="9">
        <f>IF(H128=0, "-", H126/H128)</f>
        <v>4.1198501872659173E-2</v>
      </c>
      <c r="J126" s="8">
        <f>IF(D126=0, "-", IF((B126-D126)/D126&lt;10, (B126-D126)/D126, "&gt;999%"))</f>
        <v>0.25</v>
      </c>
      <c r="K126" s="9">
        <f>IF(H126=0, "-", IF((F126-H126)/H126&lt;10, (F126-H126)/H126, "&gt;999%"))</f>
        <v>1.5454545454545454</v>
      </c>
    </row>
    <row r="127" spans="1:11" x14ac:dyDescent="0.2">
      <c r="A127" s="2"/>
      <c r="B127" s="68"/>
      <c r="C127" s="33"/>
      <c r="D127" s="68"/>
      <c r="E127" s="6"/>
      <c r="F127" s="82"/>
      <c r="G127" s="33"/>
      <c r="H127" s="68"/>
      <c r="I127" s="6"/>
      <c r="J127" s="5"/>
      <c r="K127" s="6"/>
    </row>
    <row r="128" spans="1:11" s="43" customFormat="1" x14ac:dyDescent="0.2">
      <c r="A128" s="162" t="s">
        <v>593</v>
      </c>
      <c r="B128" s="71">
        <f>SUM(B124:B127)</f>
        <v>14</v>
      </c>
      <c r="C128" s="40">
        <f>B128/9191</f>
        <v>1.5232292460015233E-3</v>
      </c>
      <c r="D128" s="71">
        <f>SUM(D124:D127)</f>
        <v>44</v>
      </c>
      <c r="E128" s="41">
        <f>D128/7882</f>
        <v>5.5823395077391523E-3</v>
      </c>
      <c r="F128" s="77">
        <f>SUM(F124:F127)</f>
        <v>126</v>
      </c>
      <c r="G128" s="42">
        <f>F128/83975</f>
        <v>1.5004465614766298E-3</v>
      </c>
      <c r="H128" s="71">
        <f>SUM(H124:H127)</f>
        <v>267</v>
      </c>
      <c r="I128" s="41">
        <f>H128/62775</f>
        <v>4.2532855436081245E-3</v>
      </c>
      <c r="J128" s="37">
        <f>IF(D128=0, "-", IF((B128-D128)/D128&lt;10, (B128-D128)/D128, "&gt;999%"))</f>
        <v>-0.68181818181818177</v>
      </c>
      <c r="K128" s="38">
        <f>IF(H128=0, "-", IF((F128-H128)/H128&lt;10, (F128-H128)/H128, "&gt;999%"))</f>
        <v>-0.5280898876404494</v>
      </c>
    </row>
    <row r="129" spans="1:11" x14ac:dyDescent="0.2">
      <c r="B129" s="83"/>
      <c r="D129" s="83"/>
      <c r="F129" s="83"/>
      <c r="H129" s="83"/>
    </row>
    <row r="130" spans="1:11" x14ac:dyDescent="0.2">
      <c r="A130" s="163" t="s">
        <v>143</v>
      </c>
      <c r="B130" s="61" t="s">
        <v>12</v>
      </c>
      <c r="C130" s="62" t="s">
        <v>13</v>
      </c>
      <c r="D130" s="61" t="s">
        <v>12</v>
      </c>
      <c r="E130" s="63" t="s">
        <v>13</v>
      </c>
      <c r="F130" s="62" t="s">
        <v>12</v>
      </c>
      <c r="G130" s="62" t="s">
        <v>13</v>
      </c>
      <c r="H130" s="61" t="s">
        <v>12</v>
      </c>
      <c r="I130" s="63" t="s">
        <v>13</v>
      </c>
      <c r="J130" s="61"/>
      <c r="K130" s="63"/>
    </row>
    <row r="131" spans="1:11" x14ac:dyDescent="0.2">
      <c r="A131" s="7" t="s">
        <v>272</v>
      </c>
      <c r="B131" s="65">
        <v>3</v>
      </c>
      <c r="C131" s="34">
        <f>IF(B143=0, "-", B131/B143)</f>
        <v>0.25</v>
      </c>
      <c r="D131" s="65">
        <v>6</v>
      </c>
      <c r="E131" s="9">
        <f>IF(D143=0, "-", D131/D143)</f>
        <v>0.33333333333333331</v>
      </c>
      <c r="F131" s="81">
        <v>10</v>
      </c>
      <c r="G131" s="34">
        <f>IF(F143=0, "-", F131/F143)</f>
        <v>7.3529411764705885E-2</v>
      </c>
      <c r="H131" s="65">
        <v>12</v>
      </c>
      <c r="I131" s="9">
        <f>IF(H143=0, "-", H131/H143)</f>
        <v>0.16666666666666666</v>
      </c>
      <c r="J131" s="8">
        <f t="shared" ref="J131:J141" si="10">IF(D131=0, "-", IF((B131-D131)/D131&lt;10, (B131-D131)/D131, "&gt;999%"))</f>
        <v>-0.5</v>
      </c>
      <c r="K131" s="9">
        <f t="shared" ref="K131:K141" si="11">IF(H131=0, "-", IF((F131-H131)/H131&lt;10, (F131-H131)/H131, "&gt;999%"))</f>
        <v>-0.16666666666666666</v>
      </c>
    </row>
    <row r="132" spans="1:11" x14ac:dyDescent="0.2">
      <c r="A132" s="7" t="s">
        <v>273</v>
      </c>
      <c r="B132" s="65">
        <v>0</v>
      </c>
      <c r="C132" s="34">
        <f>IF(B143=0, "-", B132/B143)</f>
        <v>0</v>
      </c>
      <c r="D132" s="65">
        <v>0</v>
      </c>
      <c r="E132" s="9">
        <f>IF(D143=0, "-", D132/D143)</f>
        <v>0</v>
      </c>
      <c r="F132" s="81">
        <v>4</v>
      </c>
      <c r="G132" s="34">
        <f>IF(F143=0, "-", F132/F143)</f>
        <v>2.9411764705882353E-2</v>
      </c>
      <c r="H132" s="65">
        <v>3</v>
      </c>
      <c r="I132" s="9">
        <f>IF(H143=0, "-", H132/H143)</f>
        <v>4.1666666666666664E-2</v>
      </c>
      <c r="J132" s="8" t="str">
        <f t="shared" si="10"/>
        <v>-</v>
      </c>
      <c r="K132" s="9">
        <f t="shared" si="11"/>
        <v>0.33333333333333331</v>
      </c>
    </row>
    <row r="133" spans="1:11" x14ac:dyDescent="0.2">
      <c r="A133" s="7" t="s">
        <v>274</v>
      </c>
      <c r="B133" s="65">
        <v>0</v>
      </c>
      <c r="C133" s="34">
        <f>IF(B143=0, "-", B133/B143)</f>
        <v>0</v>
      </c>
      <c r="D133" s="65">
        <v>2</v>
      </c>
      <c r="E133" s="9">
        <f>IF(D143=0, "-", D133/D143)</f>
        <v>0.1111111111111111</v>
      </c>
      <c r="F133" s="81">
        <v>17</v>
      </c>
      <c r="G133" s="34">
        <f>IF(F143=0, "-", F133/F143)</f>
        <v>0.125</v>
      </c>
      <c r="H133" s="65">
        <v>11</v>
      </c>
      <c r="I133" s="9">
        <f>IF(H143=0, "-", H133/H143)</f>
        <v>0.15277777777777779</v>
      </c>
      <c r="J133" s="8">
        <f t="shared" si="10"/>
        <v>-1</v>
      </c>
      <c r="K133" s="9">
        <f t="shared" si="11"/>
        <v>0.54545454545454541</v>
      </c>
    </row>
    <row r="134" spans="1:11" x14ac:dyDescent="0.2">
      <c r="A134" s="7" t="s">
        <v>275</v>
      </c>
      <c r="B134" s="65">
        <v>1</v>
      </c>
      <c r="C134" s="34">
        <f>IF(B143=0, "-", B134/B143)</f>
        <v>8.3333333333333329E-2</v>
      </c>
      <c r="D134" s="65">
        <v>2</v>
      </c>
      <c r="E134" s="9">
        <f>IF(D143=0, "-", D134/D143)</f>
        <v>0.1111111111111111</v>
      </c>
      <c r="F134" s="81">
        <v>3</v>
      </c>
      <c r="G134" s="34">
        <f>IF(F143=0, "-", F134/F143)</f>
        <v>2.2058823529411766E-2</v>
      </c>
      <c r="H134" s="65">
        <v>2</v>
      </c>
      <c r="I134" s="9">
        <f>IF(H143=0, "-", H134/H143)</f>
        <v>2.7777777777777776E-2</v>
      </c>
      <c r="J134" s="8">
        <f t="shared" si="10"/>
        <v>-0.5</v>
      </c>
      <c r="K134" s="9">
        <f t="shared" si="11"/>
        <v>0.5</v>
      </c>
    </row>
    <row r="135" spans="1:11" x14ac:dyDescent="0.2">
      <c r="A135" s="7" t="s">
        <v>276</v>
      </c>
      <c r="B135" s="65">
        <v>0</v>
      </c>
      <c r="C135" s="34">
        <f>IF(B143=0, "-", B135/B143)</f>
        <v>0</v>
      </c>
      <c r="D135" s="65">
        <v>0</v>
      </c>
      <c r="E135" s="9">
        <f>IF(D143=0, "-", D135/D143)</f>
        <v>0</v>
      </c>
      <c r="F135" s="81">
        <v>2</v>
      </c>
      <c r="G135" s="34">
        <f>IF(F143=0, "-", F135/F143)</f>
        <v>1.4705882352941176E-2</v>
      </c>
      <c r="H135" s="65">
        <v>3</v>
      </c>
      <c r="I135" s="9">
        <f>IF(H143=0, "-", H135/H143)</f>
        <v>4.1666666666666664E-2</v>
      </c>
      <c r="J135" s="8" t="str">
        <f t="shared" si="10"/>
        <v>-</v>
      </c>
      <c r="K135" s="9">
        <f t="shared" si="11"/>
        <v>-0.33333333333333331</v>
      </c>
    </row>
    <row r="136" spans="1:11" x14ac:dyDescent="0.2">
      <c r="A136" s="7" t="s">
        <v>277</v>
      </c>
      <c r="B136" s="65">
        <v>0</v>
      </c>
      <c r="C136" s="34">
        <f>IF(B143=0, "-", B136/B143)</f>
        <v>0</v>
      </c>
      <c r="D136" s="65">
        <v>0</v>
      </c>
      <c r="E136" s="9">
        <f>IF(D143=0, "-", D136/D143)</f>
        <v>0</v>
      </c>
      <c r="F136" s="81">
        <v>1</v>
      </c>
      <c r="G136" s="34">
        <f>IF(F143=0, "-", F136/F143)</f>
        <v>7.3529411764705881E-3</v>
      </c>
      <c r="H136" s="65">
        <v>0</v>
      </c>
      <c r="I136" s="9">
        <f>IF(H143=0, "-", H136/H143)</f>
        <v>0</v>
      </c>
      <c r="J136" s="8" t="str">
        <f t="shared" si="10"/>
        <v>-</v>
      </c>
      <c r="K136" s="9" t="str">
        <f t="shared" si="11"/>
        <v>-</v>
      </c>
    </row>
    <row r="137" spans="1:11" x14ac:dyDescent="0.2">
      <c r="A137" s="7" t="s">
        <v>278</v>
      </c>
      <c r="B137" s="65">
        <v>2</v>
      </c>
      <c r="C137" s="34">
        <f>IF(B143=0, "-", B137/B143)</f>
        <v>0.16666666666666666</v>
      </c>
      <c r="D137" s="65">
        <v>2</v>
      </c>
      <c r="E137" s="9">
        <f>IF(D143=0, "-", D137/D143)</f>
        <v>0.1111111111111111</v>
      </c>
      <c r="F137" s="81">
        <v>10</v>
      </c>
      <c r="G137" s="34">
        <f>IF(F143=0, "-", F137/F143)</f>
        <v>7.3529411764705885E-2</v>
      </c>
      <c r="H137" s="65">
        <v>4</v>
      </c>
      <c r="I137" s="9">
        <f>IF(H143=0, "-", H137/H143)</f>
        <v>5.5555555555555552E-2</v>
      </c>
      <c r="J137" s="8">
        <f t="shared" si="10"/>
        <v>0</v>
      </c>
      <c r="K137" s="9">
        <f t="shared" si="11"/>
        <v>1.5</v>
      </c>
    </row>
    <row r="138" spans="1:11" x14ac:dyDescent="0.2">
      <c r="A138" s="7" t="s">
        <v>279</v>
      </c>
      <c r="B138" s="65">
        <v>0</v>
      </c>
      <c r="C138" s="34">
        <f>IF(B143=0, "-", B138/B143)</f>
        <v>0</v>
      </c>
      <c r="D138" s="65">
        <v>0</v>
      </c>
      <c r="E138" s="9">
        <f>IF(D143=0, "-", D138/D143)</f>
        <v>0</v>
      </c>
      <c r="F138" s="81">
        <v>3</v>
      </c>
      <c r="G138" s="34">
        <f>IF(F143=0, "-", F138/F143)</f>
        <v>2.2058823529411766E-2</v>
      </c>
      <c r="H138" s="65">
        <v>3</v>
      </c>
      <c r="I138" s="9">
        <f>IF(H143=0, "-", H138/H143)</f>
        <v>4.1666666666666664E-2</v>
      </c>
      <c r="J138" s="8" t="str">
        <f t="shared" si="10"/>
        <v>-</v>
      </c>
      <c r="K138" s="9">
        <f t="shared" si="11"/>
        <v>0</v>
      </c>
    </row>
    <row r="139" spans="1:11" x14ac:dyDescent="0.2">
      <c r="A139" s="7" t="s">
        <v>280</v>
      </c>
      <c r="B139" s="65">
        <v>6</v>
      </c>
      <c r="C139" s="34">
        <f>IF(B143=0, "-", B139/B143)</f>
        <v>0.5</v>
      </c>
      <c r="D139" s="65">
        <v>6</v>
      </c>
      <c r="E139" s="9">
        <f>IF(D143=0, "-", D139/D143)</f>
        <v>0.33333333333333331</v>
      </c>
      <c r="F139" s="81">
        <v>51</v>
      </c>
      <c r="G139" s="34">
        <f>IF(F143=0, "-", F139/F143)</f>
        <v>0.375</v>
      </c>
      <c r="H139" s="65">
        <v>31</v>
      </c>
      <c r="I139" s="9">
        <f>IF(H143=0, "-", H139/H143)</f>
        <v>0.43055555555555558</v>
      </c>
      <c r="J139" s="8">
        <f t="shared" si="10"/>
        <v>0</v>
      </c>
      <c r="K139" s="9">
        <f t="shared" si="11"/>
        <v>0.64516129032258063</v>
      </c>
    </row>
    <row r="140" spans="1:11" x14ac:dyDescent="0.2">
      <c r="A140" s="7" t="s">
        <v>281</v>
      </c>
      <c r="B140" s="65">
        <v>0</v>
      </c>
      <c r="C140" s="34">
        <f>IF(B143=0, "-", B140/B143)</f>
        <v>0</v>
      </c>
      <c r="D140" s="65">
        <v>0</v>
      </c>
      <c r="E140" s="9">
        <f>IF(D143=0, "-", D140/D143)</f>
        <v>0</v>
      </c>
      <c r="F140" s="81">
        <v>35</v>
      </c>
      <c r="G140" s="34">
        <f>IF(F143=0, "-", F140/F143)</f>
        <v>0.25735294117647056</v>
      </c>
      <c r="H140" s="65">
        <v>0</v>
      </c>
      <c r="I140" s="9">
        <f>IF(H143=0, "-", H140/H143)</f>
        <v>0</v>
      </c>
      <c r="J140" s="8" t="str">
        <f t="shared" si="10"/>
        <v>-</v>
      </c>
      <c r="K140" s="9" t="str">
        <f t="shared" si="11"/>
        <v>-</v>
      </c>
    </row>
    <row r="141" spans="1:11" x14ac:dyDescent="0.2">
      <c r="A141" s="7" t="s">
        <v>282</v>
      </c>
      <c r="B141" s="65">
        <v>0</v>
      </c>
      <c r="C141" s="34">
        <f>IF(B143=0, "-", B141/B143)</f>
        <v>0</v>
      </c>
      <c r="D141" s="65">
        <v>0</v>
      </c>
      <c r="E141" s="9">
        <f>IF(D143=0, "-", D141/D143)</f>
        <v>0</v>
      </c>
      <c r="F141" s="81">
        <v>0</v>
      </c>
      <c r="G141" s="34">
        <f>IF(F143=0, "-", F141/F143)</f>
        <v>0</v>
      </c>
      <c r="H141" s="65">
        <v>3</v>
      </c>
      <c r="I141" s="9">
        <f>IF(H143=0, "-", H141/H143)</f>
        <v>4.1666666666666664E-2</v>
      </c>
      <c r="J141" s="8" t="str">
        <f t="shared" si="10"/>
        <v>-</v>
      </c>
      <c r="K141" s="9">
        <f t="shared" si="11"/>
        <v>-1</v>
      </c>
    </row>
    <row r="142" spans="1:11" x14ac:dyDescent="0.2">
      <c r="A142" s="2"/>
      <c r="B142" s="68"/>
      <c r="C142" s="33"/>
      <c r="D142" s="68"/>
      <c r="E142" s="6"/>
      <c r="F142" s="82"/>
      <c r="G142" s="33"/>
      <c r="H142" s="68"/>
      <c r="I142" s="6"/>
      <c r="J142" s="5"/>
      <c r="K142" s="6"/>
    </row>
    <row r="143" spans="1:11" s="43" customFormat="1" x14ac:dyDescent="0.2">
      <c r="A143" s="162" t="s">
        <v>592</v>
      </c>
      <c r="B143" s="71">
        <f>SUM(B131:B142)</f>
        <v>12</v>
      </c>
      <c r="C143" s="40">
        <f>B143/9191</f>
        <v>1.3056250680013057E-3</v>
      </c>
      <c r="D143" s="71">
        <f>SUM(D131:D142)</f>
        <v>18</v>
      </c>
      <c r="E143" s="41">
        <f>D143/7882</f>
        <v>2.283684344075108E-3</v>
      </c>
      <c r="F143" s="77">
        <f>SUM(F131:F142)</f>
        <v>136</v>
      </c>
      <c r="G143" s="42">
        <f>F143/83975</f>
        <v>1.6195296219112831E-3</v>
      </c>
      <c r="H143" s="71">
        <f>SUM(H131:H142)</f>
        <v>72</v>
      </c>
      <c r="I143" s="41">
        <f>H143/62775</f>
        <v>1.1469534050179211E-3</v>
      </c>
      <c r="J143" s="37">
        <f>IF(D143=0, "-", IF((B143-D143)/D143&lt;10, (B143-D143)/D143, "&gt;999%"))</f>
        <v>-0.33333333333333331</v>
      </c>
      <c r="K143" s="38">
        <f>IF(H143=0, "-", IF((F143-H143)/H143&lt;10, (F143-H143)/H143, "&gt;999%"))</f>
        <v>0.88888888888888884</v>
      </c>
    </row>
    <row r="144" spans="1:11" x14ac:dyDescent="0.2">
      <c r="B144" s="83"/>
      <c r="D144" s="83"/>
      <c r="F144" s="83"/>
      <c r="H144" s="83"/>
    </row>
    <row r="145" spans="1:11" s="43" customFormat="1" x14ac:dyDescent="0.2">
      <c r="A145" s="162" t="s">
        <v>591</v>
      </c>
      <c r="B145" s="71">
        <v>26</v>
      </c>
      <c r="C145" s="40">
        <f>B145/9191</f>
        <v>2.828854314002829E-3</v>
      </c>
      <c r="D145" s="71">
        <v>62</v>
      </c>
      <c r="E145" s="41">
        <f>D145/7882</f>
        <v>7.8660238518142595E-3</v>
      </c>
      <c r="F145" s="77">
        <v>262</v>
      </c>
      <c r="G145" s="42">
        <f>F145/83975</f>
        <v>3.1199761833879129E-3</v>
      </c>
      <c r="H145" s="71">
        <v>339</v>
      </c>
      <c r="I145" s="41">
        <f>H145/62775</f>
        <v>5.4002389486260457E-3</v>
      </c>
      <c r="J145" s="37">
        <f>IF(D145=0, "-", IF((B145-D145)/D145&lt;10, (B145-D145)/D145, "&gt;999%"))</f>
        <v>-0.58064516129032262</v>
      </c>
      <c r="K145" s="38">
        <f>IF(H145=0, "-", IF((F145-H145)/H145&lt;10, (F145-H145)/H145, "&gt;999%"))</f>
        <v>-0.22713864306784662</v>
      </c>
    </row>
    <row r="146" spans="1:11" x14ac:dyDescent="0.2">
      <c r="B146" s="83"/>
      <c r="D146" s="83"/>
      <c r="F146" s="83"/>
      <c r="H146" s="83"/>
    </row>
    <row r="147" spans="1:11" ht="15.75" x14ac:dyDescent="0.25">
      <c r="A147" s="164" t="s">
        <v>116</v>
      </c>
      <c r="B147" s="196" t="s">
        <v>1</v>
      </c>
      <c r="C147" s="200"/>
      <c r="D147" s="200"/>
      <c r="E147" s="197"/>
      <c r="F147" s="196" t="s">
        <v>14</v>
      </c>
      <c r="G147" s="200"/>
      <c r="H147" s="200"/>
      <c r="I147" s="197"/>
      <c r="J147" s="196" t="s">
        <v>15</v>
      </c>
      <c r="K147" s="197"/>
    </row>
    <row r="148" spans="1:11" x14ac:dyDescent="0.2">
      <c r="A148" s="22"/>
      <c r="B148" s="196">
        <f>VALUE(RIGHT($B$2, 4))</f>
        <v>2021</v>
      </c>
      <c r="C148" s="197"/>
      <c r="D148" s="196">
        <f>B148-1</f>
        <v>2020</v>
      </c>
      <c r="E148" s="204"/>
      <c r="F148" s="196">
        <f>B148</f>
        <v>2021</v>
      </c>
      <c r="G148" s="204"/>
      <c r="H148" s="196">
        <f>D148</f>
        <v>2020</v>
      </c>
      <c r="I148" s="204"/>
      <c r="J148" s="140" t="s">
        <v>4</v>
      </c>
      <c r="K148" s="141" t="s">
        <v>2</v>
      </c>
    </row>
    <row r="149" spans="1:11" x14ac:dyDescent="0.2">
      <c r="A149" s="163" t="s">
        <v>144</v>
      </c>
      <c r="B149" s="61" t="s">
        <v>12</v>
      </c>
      <c r="C149" s="62" t="s">
        <v>13</v>
      </c>
      <c r="D149" s="61" t="s">
        <v>12</v>
      </c>
      <c r="E149" s="63" t="s">
        <v>13</v>
      </c>
      <c r="F149" s="62" t="s">
        <v>12</v>
      </c>
      <c r="G149" s="62" t="s">
        <v>13</v>
      </c>
      <c r="H149" s="61" t="s">
        <v>12</v>
      </c>
      <c r="I149" s="63" t="s">
        <v>13</v>
      </c>
      <c r="J149" s="61"/>
      <c r="K149" s="63"/>
    </row>
    <row r="150" spans="1:11" x14ac:dyDescent="0.2">
      <c r="A150" s="7" t="s">
        <v>283</v>
      </c>
      <c r="B150" s="65">
        <v>1</v>
      </c>
      <c r="C150" s="34">
        <f>IF(B152=0, "-", B150/B152)</f>
        <v>1</v>
      </c>
      <c r="D150" s="65">
        <v>1</v>
      </c>
      <c r="E150" s="9">
        <f>IF(D152=0, "-", D150/D152)</f>
        <v>1</v>
      </c>
      <c r="F150" s="81">
        <v>6</v>
      </c>
      <c r="G150" s="34">
        <f>IF(F152=0, "-", F150/F152)</f>
        <v>1</v>
      </c>
      <c r="H150" s="65">
        <v>14</v>
      </c>
      <c r="I150" s="9">
        <f>IF(H152=0, "-", H150/H152)</f>
        <v>1</v>
      </c>
      <c r="J150" s="8">
        <f>IF(D150=0, "-", IF((B150-D150)/D150&lt;10, (B150-D150)/D150, "&gt;999%"))</f>
        <v>0</v>
      </c>
      <c r="K150" s="9">
        <f>IF(H150=0, "-", IF((F150-H150)/H150&lt;10, (F150-H150)/H150, "&gt;999%"))</f>
        <v>-0.5714285714285714</v>
      </c>
    </row>
    <row r="151" spans="1:11" x14ac:dyDescent="0.2">
      <c r="A151" s="2"/>
      <c r="B151" s="68"/>
      <c r="C151" s="33"/>
      <c r="D151" s="68"/>
      <c r="E151" s="6"/>
      <c r="F151" s="82"/>
      <c r="G151" s="33"/>
      <c r="H151" s="68"/>
      <c r="I151" s="6"/>
      <c r="J151" s="5"/>
      <c r="K151" s="6"/>
    </row>
    <row r="152" spans="1:11" s="43" customFormat="1" x14ac:dyDescent="0.2">
      <c r="A152" s="162" t="s">
        <v>590</v>
      </c>
      <c r="B152" s="71">
        <f>SUM(B150:B151)</f>
        <v>1</v>
      </c>
      <c r="C152" s="40">
        <f>B152/9191</f>
        <v>1.088020890001088E-4</v>
      </c>
      <c r="D152" s="71">
        <f>SUM(D150:D151)</f>
        <v>1</v>
      </c>
      <c r="E152" s="41">
        <f>D152/7882</f>
        <v>1.2687135244861711E-4</v>
      </c>
      <c r="F152" s="77">
        <f>SUM(F150:F151)</f>
        <v>6</v>
      </c>
      <c r="G152" s="42">
        <f>F152/83975</f>
        <v>7.1449836260791897E-5</v>
      </c>
      <c r="H152" s="71">
        <f>SUM(H150:H151)</f>
        <v>14</v>
      </c>
      <c r="I152" s="41">
        <f>H152/62775</f>
        <v>2.2301871764237354E-4</v>
      </c>
      <c r="J152" s="37">
        <f>IF(D152=0, "-", IF((B152-D152)/D152&lt;10, (B152-D152)/D152, "&gt;999%"))</f>
        <v>0</v>
      </c>
      <c r="K152" s="38">
        <f>IF(H152=0, "-", IF((F152-H152)/H152&lt;10, (F152-H152)/H152, "&gt;999%"))</f>
        <v>-0.5714285714285714</v>
      </c>
    </row>
    <row r="153" spans="1:11" x14ac:dyDescent="0.2">
      <c r="B153" s="83"/>
      <c r="D153" s="83"/>
      <c r="F153" s="83"/>
      <c r="H153" s="83"/>
    </row>
    <row r="154" spans="1:11" x14ac:dyDescent="0.2">
      <c r="A154" s="163" t="s">
        <v>145</v>
      </c>
      <c r="B154" s="61" t="s">
        <v>12</v>
      </c>
      <c r="C154" s="62" t="s">
        <v>13</v>
      </c>
      <c r="D154" s="61" t="s">
        <v>12</v>
      </c>
      <c r="E154" s="63" t="s">
        <v>13</v>
      </c>
      <c r="F154" s="62" t="s">
        <v>12</v>
      </c>
      <c r="G154" s="62" t="s">
        <v>13</v>
      </c>
      <c r="H154" s="61" t="s">
        <v>12</v>
      </c>
      <c r="I154" s="63" t="s">
        <v>13</v>
      </c>
      <c r="J154" s="61"/>
      <c r="K154" s="63"/>
    </row>
    <row r="155" spans="1:11" x14ac:dyDescent="0.2">
      <c r="A155" s="7" t="s">
        <v>284</v>
      </c>
      <c r="B155" s="65">
        <v>1</v>
      </c>
      <c r="C155" s="34">
        <f>IF(B166=0, "-", B155/B166)</f>
        <v>0.33333333333333331</v>
      </c>
      <c r="D155" s="65">
        <v>0</v>
      </c>
      <c r="E155" s="9">
        <f>IF(D166=0, "-", D155/D166)</f>
        <v>0</v>
      </c>
      <c r="F155" s="81">
        <v>2</v>
      </c>
      <c r="G155" s="34">
        <f>IF(F166=0, "-", F155/F166)</f>
        <v>8.3333333333333329E-2</v>
      </c>
      <c r="H155" s="65">
        <v>0</v>
      </c>
      <c r="I155" s="9">
        <f>IF(H166=0, "-", H155/H166)</f>
        <v>0</v>
      </c>
      <c r="J155" s="8" t="str">
        <f t="shared" ref="J155:J164" si="12">IF(D155=0, "-", IF((B155-D155)/D155&lt;10, (B155-D155)/D155, "&gt;999%"))</f>
        <v>-</v>
      </c>
      <c r="K155" s="9" t="str">
        <f t="shared" ref="K155:K164" si="13">IF(H155=0, "-", IF((F155-H155)/H155&lt;10, (F155-H155)/H155, "&gt;999%"))</f>
        <v>-</v>
      </c>
    </row>
    <row r="156" spans="1:11" x14ac:dyDescent="0.2">
      <c r="A156" s="7" t="s">
        <v>285</v>
      </c>
      <c r="B156" s="65">
        <v>0</v>
      </c>
      <c r="C156" s="34">
        <f>IF(B166=0, "-", B156/B166)</f>
        <v>0</v>
      </c>
      <c r="D156" s="65">
        <v>0</v>
      </c>
      <c r="E156" s="9">
        <f>IF(D166=0, "-", D156/D166)</f>
        <v>0</v>
      </c>
      <c r="F156" s="81">
        <v>1</v>
      </c>
      <c r="G156" s="34">
        <f>IF(F166=0, "-", F156/F166)</f>
        <v>4.1666666666666664E-2</v>
      </c>
      <c r="H156" s="65">
        <v>2</v>
      </c>
      <c r="I156" s="9">
        <f>IF(H166=0, "-", H156/H166)</f>
        <v>8.6956521739130432E-2</v>
      </c>
      <c r="J156" s="8" t="str">
        <f t="shared" si="12"/>
        <v>-</v>
      </c>
      <c r="K156" s="9">
        <f t="shared" si="13"/>
        <v>-0.5</v>
      </c>
    </row>
    <row r="157" spans="1:11" x14ac:dyDescent="0.2">
      <c r="A157" s="7" t="s">
        <v>286</v>
      </c>
      <c r="B157" s="65">
        <v>0</v>
      </c>
      <c r="C157" s="34">
        <f>IF(B166=0, "-", B157/B166)</f>
        <v>0</v>
      </c>
      <c r="D157" s="65">
        <v>0</v>
      </c>
      <c r="E157" s="9">
        <f>IF(D166=0, "-", D157/D166)</f>
        <v>0</v>
      </c>
      <c r="F157" s="81">
        <v>2</v>
      </c>
      <c r="G157" s="34">
        <f>IF(F166=0, "-", F157/F166)</f>
        <v>8.3333333333333329E-2</v>
      </c>
      <c r="H157" s="65">
        <v>0</v>
      </c>
      <c r="I157" s="9">
        <f>IF(H166=0, "-", H157/H166)</f>
        <v>0</v>
      </c>
      <c r="J157" s="8" t="str">
        <f t="shared" si="12"/>
        <v>-</v>
      </c>
      <c r="K157" s="9" t="str">
        <f t="shared" si="13"/>
        <v>-</v>
      </c>
    </row>
    <row r="158" spans="1:11" x14ac:dyDescent="0.2">
      <c r="A158" s="7" t="s">
        <v>287</v>
      </c>
      <c r="B158" s="65">
        <v>0</v>
      </c>
      <c r="C158" s="34">
        <f>IF(B166=0, "-", B158/B166)</f>
        <v>0</v>
      </c>
      <c r="D158" s="65">
        <v>0</v>
      </c>
      <c r="E158" s="9">
        <f>IF(D166=0, "-", D158/D166)</f>
        <v>0</v>
      </c>
      <c r="F158" s="81">
        <v>2</v>
      </c>
      <c r="G158" s="34">
        <f>IF(F166=0, "-", F158/F166)</f>
        <v>8.3333333333333329E-2</v>
      </c>
      <c r="H158" s="65">
        <v>5</v>
      </c>
      <c r="I158" s="9">
        <f>IF(H166=0, "-", H158/H166)</f>
        <v>0.21739130434782608</v>
      </c>
      <c r="J158" s="8" t="str">
        <f t="shared" si="12"/>
        <v>-</v>
      </c>
      <c r="K158" s="9">
        <f t="shared" si="13"/>
        <v>-0.6</v>
      </c>
    </row>
    <row r="159" spans="1:11" x14ac:dyDescent="0.2">
      <c r="A159" s="7" t="s">
        <v>288</v>
      </c>
      <c r="B159" s="65">
        <v>1</v>
      </c>
      <c r="C159" s="34">
        <f>IF(B166=0, "-", B159/B166)</f>
        <v>0.33333333333333331</v>
      </c>
      <c r="D159" s="65">
        <v>0</v>
      </c>
      <c r="E159" s="9">
        <f>IF(D166=0, "-", D159/D166)</f>
        <v>0</v>
      </c>
      <c r="F159" s="81">
        <v>2</v>
      </c>
      <c r="G159" s="34">
        <f>IF(F166=0, "-", F159/F166)</f>
        <v>8.3333333333333329E-2</v>
      </c>
      <c r="H159" s="65">
        <v>3</v>
      </c>
      <c r="I159" s="9">
        <f>IF(H166=0, "-", H159/H166)</f>
        <v>0.13043478260869565</v>
      </c>
      <c r="J159" s="8" t="str">
        <f t="shared" si="12"/>
        <v>-</v>
      </c>
      <c r="K159" s="9">
        <f t="shared" si="13"/>
        <v>-0.33333333333333331</v>
      </c>
    </row>
    <row r="160" spans="1:11" x14ac:dyDescent="0.2">
      <c r="A160" s="7" t="s">
        <v>289</v>
      </c>
      <c r="B160" s="65">
        <v>0</v>
      </c>
      <c r="C160" s="34">
        <f>IF(B166=0, "-", B160/B166)</f>
        <v>0</v>
      </c>
      <c r="D160" s="65">
        <v>0</v>
      </c>
      <c r="E160" s="9">
        <f>IF(D166=0, "-", D160/D166)</f>
        <v>0</v>
      </c>
      <c r="F160" s="81">
        <v>3</v>
      </c>
      <c r="G160" s="34">
        <f>IF(F166=0, "-", F160/F166)</f>
        <v>0.125</v>
      </c>
      <c r="H160" s="65">
        <v>1</v>
      </c>
      <c r="I160" s="9">
        <f>IF(H166=0, "-", H160/H166)</f>
        <v>4.3478260869565216E-2</v>
      </c>
      <c r="J160" s="8" t="str">
        <f t="shared" si="12"/>
        <v>-</v>
      </c>
      <c r="K160" s="9">
        <f t="shared" si="13"/>
        <v>2</v>
      </c>
    </row>
    <row r="161" spans="1:11" x14ac:dyDescent="0.2">
      <c r="A161" s="7" t="s">
        <v>290</v>
      </c>
      <c r="B161" s="65">
        <v>0</v>
      </c>
      <c r="C161" s="34">
        <f>IF(B166=0, "-", B161/B166)</f>
        <v>0</v>
      </c>
      <c r="D161" s="65">
        <v>0</v>
      </c>
      <c r="E161" s="9">
        <f>IF(D166=0, "-", D161/D166)</f>
        <v>0</v>
      </c>
      <c r="F161" s="81">
        <v>0</v>
      </c>
      <c r="G161" s="34">
        <f>IF(F166=0, "-", F161/F166)</f>
        <v>0</v>
      </c>
      <c r="H161" s="65">
        <v>5</v>
      </c>
      <c r="I161" s="9">
        <f>IF(H166=0, "-", H161/H166)</f>
        <v>0.21739130434782608</v>
      </c>
      <c r="J161" s="8" t="str">
        <f t="shared" si="12"/>
        <v>-</v>
      </c>
      <c r="K161" s="9">
        <f t="shared" si="13"/>
        <v>-1</v>
      </c>
    </row>
    <row r="162" spans="1:11" x14ac:dyDescent="0.2">
      <c r="A162" s="7" t="s">
        <v>291</v>
      </c>
      <c r="B162" s="65">
        <v>0</v>
      </c>
      <c r="C162" s="34">
        <f>IF(B166=0, "-", B162/B166)</f>
        <v>0</v>
      </c>
      <c r="D162" s="65">
        <v>1</v>
      </c>
      <c r="E162" s="9">
        <f>IF(D166=0, "-", D162/D166)</f>
        <v>1</v>
      </c>
      <c r="F162" s="81">
        <v>9</v>
      </c>
      <c r="G162" s="34">
        <f>IF(F166=0, "-", F162/F166)</f>
        <v>0.375</v>
      </c>
      <c r="H162" s="65">
        <v>6</v>
      </c>
      <c r="I162" s="9">
        <f>IF(H166=0, "-", H162/H166)</f>
        <v>0.2608695652173913</v>
      </c>
      <c r="J162" s="8">
        <f t="shared" si="12"/>
        <v>-1</v>
      </c>
      <c r="K162" s="9">
        <f t="shared" si="13"/>
        <v>0.5</v>
      </c>
    </row>
    <row r="163" spans="1:11" x14ac:dyDescent="0.2">
      <c r="A163" s="7" t="s">
        <v>292</v>
      </c>
      <c r="B163" s="65">
        <v>1</v>
      </c>
      <c r="C163" s="34">
        <f>IF(B166=0, "-", B163/B166)</f>
        <v>0.33333333333333331</v>
      </c>
      <c r="D163" s="65">
        <v>0</v>
      </c>
      <c r="E163" s="9">
        <f>IF(D166=0, "-", D163/D166)</f>
        <v>0</v>
      </c>
      <c r="F163" s="81">
        <v>2</v>
      </c>
      <c r="G163" s="34">
        <f>IF(F166=0, "-", F163/F166)</f>
        <v>8.3333333333333329E-2</v>
      </c>
      <c r="H163" s="65">
        <v>1</v>
      </c>
      <c r="I163" s="9">
        <f>IF(H166=0, "-", H163/H166)</f>
        <v>4.3478260869565216E-2</v>
      </c>
      <c r="J163" s="8" t="str">
        <f t="shared" si="12"/>
        <v>-</v>
      </c>
      <c r="K163" s="9">
        <f t="shared" si="13"/>
        <v>1</v>
      </c>
    </row>
    <row r="164" spans="1:11" x14ac:dyDescent="0.2">
      <c r="A164" s="7" t="s">
        <v>293</v>
      </c>
      <c r="B164" s="65">
        <v>0</v>
      </c>
      <c r="C164" s="34">
        <f>IF(B166=0, "-", B164/B166)</f>
        <v>0</v>
      </c>
      <c r="D164" s="65">
        <v>0</v>
      </c>
      <c r="E164" s="9">
        <f>IF(D166=0, "-", D164/D166)</f>
        <v>0</v>
      </c>
      <c r="F164" s="81">
        <v>1</v>
      </c>
      <c r="G164" s="34">
        <f>IF(F166=0, "-", F164/F166)</f>
        <v>4.1666666666666664E-2</v>
      </c>
      <c r="H164" s="65">
        <v>0</v>
      </c>
      <c r="I164" s="9">
        <f>IF(H166=0, "-", H164/H166)</f>
        <v>0</v>
      </c>
      <c r="J164" s="8" t="str">
        <f t="shared" si="12"/>
        <v>-</v>
      </c>
      <c r="K164" s="9" t="str">
        <f t="shared" si="13"/>
        <v>-</v>
      </c>
    </row>
    <row r="165" spans="1:11" x14ac:dyDescent="0.2">
      <c r="A165" s="2"/>
      <c r="B165" s="68"/>
      <c r="C165" s="33"/>
      <c r="D165" s="68"/>
      <c r="E165" s="6"/>
      <c r="F165" s="82"/>
      <c r="G165" s="33"/>
      <c r="H165" s="68"/>
      <c r="I165" s="6"/>
      <c r="J165" s="5"/>
      <c r="K165" s="6"/>
    </row>
    <row r="166" spans="1:11" s="43" customFormat="1" x14ac:dyDescent="0.2">
      <c r="A166" s="162" t="s">
        <v>589</v>
      </c>
      <c r="B166" s="71">
        <f>SUM(B155:B165)</f>
        <v>3</v>
      </c>
      <c r="C166" s="40">
        <f>B166/9191</f>
        <v>3.2640626700032642E-4</v>
      </c>
      <c r="D166" s="71">
        <f>SUM(D155:D165)</f>
        <v>1</v>
      </c>
      <c r="E166" s="41">
        <f>D166/7882</f>
        <v>1.2687135244861711E-4</v>
      </c>
      <c r="F166" s="77">
        <f>SUM(F155:F165)</f>
        <v>24</v>
      </c>
      <c r="G166" s="42">
        <f>F166/83975</f>
        <v>2.8579934504316759E-4</v>
      </c>
      <c r="H166" s="71">
        <f>SUM(H155:H165)</f>
        <v>23</v>
      </c>
      <c r="I166" s="41">
        <f>H166/62775</f>
        <v>3.6638789326961369E-4</v>
      </c>
      <c r="J166" s="37">
        <f>IF(D166=0, "-", IF((B166-D166)/D166&lt;10, (B166-D166)/D166, "&gt;999%"))</f>
        <v>2</v>
      </c>
      <c r="K166" s="38">
        <f>IF(H166=0, "-", IF((F166-H166)/H166&lt;10, (F166-H166)/H166, "&gt;999%"))</f>
        <v>4.3478260869565216E-2</v>
      </c>
    </row>
    <row r="167" spans="1:11" x14ac:dyDescent="0.2">
      <c r="B167" s="83"/>
      <c r="D167" s="83"/>
      <c r="F167" s="83"/>
      <c r="H167" s="83"/>
    </row>
    <row r="168" spans="1:11" s="43" customFormat="1" x14ac:dyDescent="0.2">
      <c r="A168" s="162" t="s">
        <v>588</v>
      </c>
      <c r="B168" s="71">
        <v>4</v>
      </c>
      <c r="C168" s="40">
        <f>B168/9191</f>
        <v>4.3520835600043521E-4</v>
      </c>
      <c r="D168" s="71">
        <v>2</v>
      </c>
      <c r="E168" s="41">
        <f>D168/7882</f>
        <v>2.5374270489723422E-4</v>
      </c>
      <c r="F168" s="77">
        <v>30</v>
      </c>
      <c r="G168" s="42">
        <f>F168/83975</f>
        <v>3.572491813039595E-4</v>
      </c>
      <c r="H168" s="71">
        <v>37</v>
      </c>
      <c r="I168" s="41">
        <f>H168/62775</f>
        <v>5.8940661091198723E-4</v>
      </c>
      <c r="J168" s="37">
        <f>IF(D168=0, "-", IF((B168-D168)/D168&lt;10, (B168-D168)/D168, "&gt;999%"))</f>
        <v>1</v>
      </c>
      <c r="K168" s="38">
        <f>IF(H168=0, "-", IF((F168-H168)/H168&lt;10, (F168-H168)/H168, "&gt;999%"))</f>
        <v>-0.1891891891891892</v>
      </c>
    </row>
    <row r="169" spans="1:11" x14ac:dyDescent="0.2">
      <c r="B169" s="83"/>
      <c r="D169" s="83"/>
      <c r="F169" s="83"/>
      <c r="H169" s="83"/>
    </row>
    <row r="170" spans="1:11" ht="15.75" x14ac:dyDescent="0.25">
      <c r="A170" s="164" t="s">
        <v>117</v>
      </c>
      <c r="B170" s="196" t="s">
        <v>1</v>
      </c>
      <c r="C170" s="200"/>
      <c r="D170" s="200"/>
      <c r="E170" s="197"/>
      <c r="F170" s="196" t="s">
        <v>14</v>
      </c>
      <c r="G170" s="200"/>
      <c r="H170" s="200"/>
      <c r="I170" s="197"/>
      <c r="J170" s="196" t="s">
        <v>15</v>
      </c>
      <c r="K170" s="197"/>
    </row>
    <row r="171" spans="1:11" x14ac:dyDescent="0.2">
      <c r="A171" s="22"/>
      <c r="B171" s="196">
        <f>VALUE(RIGHT($B$2, 4))</f>
        <v>2021</v>
      </c>
      <c r="C171" s="197"/>
      <c r="D171" s="196">
        <f>B171-1</f>
        <v>2020</v>
      </c>
      <c r="E171" s="204"/>
      <c r="F171" s="196">
        <f>B171</f>
        <v>2021</v>
      </c>
      <c r="G171" s="204"/>
      <c r="H171" s="196">
        <f>D171</f>
        <v>2020</v>
      </c>
      <c r="I171" s="204"/>
      <c r="J171" s="140" t="s">
        <v>4</v>
      </c>
      <c r="K171" s="141" t="s">
        <v>2</v>
      </c>
    </row>
    <row r="172" spans="1:11" x14ac:dyDescent="0.2">
      <c r="A172" s="163" t="s">
        <v>146</v>
      </c>
      <c r="B172" s="61" t="s">
        <v>12</v>
      </c>
      <c r="C172" s="62" t="s">
        <v>13</v>
      </c>
      <c r="D172" s="61" t="s">
        <v>12</v>
      </c>
      <c r="E172" s="63" t="s">
        <v>13</v>
      </c>
      <c r="F172" s="62" t="s">
        <v>12</v>
      </c>
      <c r="G172" s="62" t="s">
        <v>13</v>
      </c>
      <c r="H172" s="61" t="s">
        <v>12</v>
      </c>
      <c r="I172" s="63" t="s">
        <v>13</v>
      </c>
      <c r="J172" s="61"/>
      <c r="K172" s="63"/>
    </row>
    <row r="173" spans="1:11" x14ac:dyDescent="0.2">
      <c r="A173" s="7" t="s">
        <v>294</v>
      </c>
      <c r="B173" s="65">
        <v>5</v>
      </c>
      <c r="C173" s="34">
        <f>IF(B183=0, "-", B173/B183)</f>
        <v>5.6818181818181816E-2</v>
      </c>
      <c r="D173" s="65">
        <v>6</v>
      </c>
      <c r="E173" s="9">
        <f>IF(D183=0, "-", D173/D183)</f>
        <v>0.125</v>
      </c>
      <c r="F173" s="81">
        <v>64</v>
      </c>
      <c r="G173" s="34">
        <f>IF(F183=0, "-", F173/F183)</f>
        <v>0.10977701543739279</v>
      </c>
      <c r="H173" s="65">
        <v>56</v>
      </c>
      <c r="I173" s="9">
        <f>IF(H183=0, "-", H173/H183)</f>
        <v>0.12389380530973451</v>
      </c>
      <c r="J173" s="8">
        <f t="shared" ref="J173:J181" si="14">IF(D173=0, "-", IF((B173-D173)/D173&lt;10, (B173-D173)/D173, "&gt;999%"))</f>
        <v>-0.16666666666666666</v>
      </c>
      <c r="K173" s="9">
        <f t="shared" ref="K173:K181" si="15">IF(H173=0, "-", IF((F173-H173)/H173&lt;10, (F173-H173)/H173, "&gt;999%"))</f>
        <v>0.14285714285714285</v>
      </c>
    </row>
    <row r="174" spans="1:11" x14ac:dyDescent="0.2">
      <c r="A174" s="7" t="s">
        <v>295</v>
      </c>
      <c r="B174" s="65">
        <v>0</v>
      </c>
      <c r="C174" s="34">
        <f>IF(B183=0, "-", B174/B183)</f>
        <v>0</v>
      </c>
      <c r="D174" s="65">
        <v>8</v>
      </c>
      <c r="E174" s="9">
        <f>IF(D183=0, "-", D174/D183)</f>
        <v>0.16666666666666666</v>
      </c>
      <c r="F174" s="81">
        <v>29</v>
      </c>
      <c r="G174" s="34">
        <f>IF(F183=0, "-", F174/F183)</f>
        <v>4.974271012006861E-2</v>
      </c>
      <c r="H174" s="65">
        <v>43</v>
      </c>
      <c r="I174" s="9">
        <f>IF(H183=0, "-", H174/H183)</f>
        <v>9.5132743362831854E-2</v>
      </c>
      <c r="J174" s="8">
        <f t="shared" si="14"/>
        <v>-1</v>
      </c>
      <c r="K174" s="9">
        <f t="shared" si="15"/>
        <v>-0.32558139534883723</v>
      </c>
    </row>
    <row r="175" spans="1:11" x14ac:dyDescent="0.2">
      <c r="A175" s="7" t="s">
        <v>296</v>
      </c>
      <c r="B175" s="65">
        <v>5</v>
      </c>
      <c r="C175" s="34">
        <f>IF(B183=0, "-", B175/B183)</f>
        <v>5.6818181818181816E-2</v>
      </c>
      <c r="D175" s="65">
        <v>0</v>
      </c>
      <c r="E175" s="9">
        <f>IF(D183=0, "-", D175/D183)</f>
        <v>0</v>
      </c>
      <c r="F175" s="81">
        <v>15</v>
      </c>
      <c r="G175" s="34">
        <f>IF(F183=0, "-", F175/F183)</f>
        <v>2.5728987993138937E-2</v>
      </c>
      <c r="H175" s="65">
        <v>0</v>
      </c>
      <c r="I175" s="9">
        <f>IF(H183=0, "-", H175/H183)</f>
        <v>0</v>
      </c>
      <c r="J175" s="8" t="str">
        <f t="shared" si="14"/>
        <v>-</v>
      </c>
      <c r="K175" s="9" t="str">
        <f t="shared" si="15"/>
        <v>-</v>
      </c>
    </row>
    <row r="176" spans="1:11" x14ac:dyDescent="0.2">
      <c r="A176" s="7" t="s">
        <v>297</v>
      </c>
      <c r="B176" s="65">
        <v>69</v>
      </c>
      <c r="C176" s="34">
        <f>IF(B183=0, "-", B176/B183)</f>
        <v>0.78409090909090906</v>
      </c>
      <c r="D176" s="65">
        <v>27</v>
      </c>
      <c r="E176" s="9">
        <f>IF(D183=0, "-", D176/D183)</f>
        <v>0.5625</v>
      </c>
      <c r="F176" s="81">
        <v>387</v>
      </c>
      <c r="G176" s="34">
        <f>IF(F183=0, "-", F176/F183)</f>
        <v>0.66380789022298459</v>
      </c>
      <c r="H176" s="65">
        <v>297</v>
      </c>
      <c r="I176" s="9">
        <f>IF(H183=0, "-", H176/H183)</f>
        <v>0.65707964601769908</v>
      </c>
      <c r="J176" s="8">
        <f t="shared" si="14"/>
        <v>1.5555555555555556</v>
      </c>
      <c r="K176" s="9">
        <f t="shared" si="15"/>
        <v>0.30303030303030304</v>
      </c>
    </row>
    <row r="177" spans="1:11" x14ac:dyDescent="0.2">
      <c r="A177" s="7" t="s">
        <v>298</v>
      </c>
      <c r="B177" s="65">
        <v>0</v>
      </c>
      <c r="C177" s="34">
        <f>IF(B183=0, "-", B177/B183)</f>
        <v>0</v>
      </c>
      <c r="D177" s="65">
        <v>6</v>
      </c>
      <c r="E177" s="9">
        <f>IF(D183=0, "-", D177/D183)</f>
        <v>0.125</v>
      </c>
      <c r="F177" s="81">
        <v>42</v>
      </c>
      <c r="G177" s="34">
        <f>IF(F183=0, "-", F177/F183)</f>
        <v>7.2041166380789029E-2</v>
      </c>
      <c r="H177" s="65">
        <v>36</v>
      </c>
      <c r="I177" s="9">
        <f>IF(H183=0, "-", H177/H183)</f>
        <v>7.9646017699115043E-2</v>
      </c>
      <c r="J177" s="8">
        <f t="shared" si="14"/>
        <v>-1</v>
      </c>
      <c r="K177" s="9">
        <f t="shared" si="15"/>
        <v>0.16666666666666666</v>
      </c>
    </row>
    <row r="178" spans="1:11" x14ac:dyDescent="0.2">
      <c r="A178" s="7" t="s">
        <v>299</v>
      </c>
      <c r="B178" s="65">
        <v>0</v>
      </c>
      <c r="C178" s="34">
        <f>IF(B183=0, "-", B178/B183)</f>
        <v>0</v>
      </c>
      <c r="D178" s="65">
        <v>0</v>
      </c>
      <c r="E178" s="9">
        <f>IF(D183=0, "-", D178/D183)</f>
        <v>0</v>
      </c>
      <c r="F178" s="81">
        <v>0</v>
      </c>
      <c r="G178" s="34">
        <f>IF(F183=0, "-", F178/F183)</f>
        <v>0</v>
      </c>
      <c r="H178" s="65">
        <v>8</v>
      </c>
      <c r="I178" s="9">
        <f>IF(H183=0, "-", H178/H183)</f>
        <v>1.7699115044247787E-2</v>
      </c>
      <c r="J178" s="8" t="str">
        <f t="shared" si="14"/>
        <v>-</v>
      </c>
      <c r="K178" s="9">
        <f t="shared" si="15"/>
        <v>-1</v>
      </c>
    </row>
    <row r="179" spans="1:11" x14ac:dyDescent="0.2">
      <c r="A179" s="7" t="s">
        <v>300</v>
      </c>
      <c r="B179" s="65">
        <v>4</v>
      </c>
      <c r="C179" s="34">
        <f>IF(B183=0, "-", B179/B183)</f>
        <v>4.5454545454545456E-2</v>
      </c>
      <c r="D179" s="65">
        <v>1</v>
      </c>
      <c r="E179" s="9">
        <f>IF(D183=0, "-", D179/D183)</f>
        <v>2.0833333333333332E-2</v>
      </c>
      <c r="F179" s="81">
        <v>7</v>
      </c>
      <c r="G179" s="34">
        <f>IF(F183=0, "-", F179/F183)</f>
        <v>1.2006861063464836E-2</v>
      </c>
      <c r="H179" s="65">
        <v>11</v>
      </c>
      <c r="I179" s="9">
        <f>IF(H183=0, "-", H179/H183)</f>
        <v>2.4336283185840708E-2</v>
      </c>
      <c r="J179" s="8">
        <f t="shared" si="14"/>
        <v>3</v>
      </c>
      <c r="K179" s="9">
        <f t="shared" si="15"/>
        <v>-0.36363636363636365</v>
      </c>
    </row>
    <row r="180" spans="1:11" x14ac:dyDescent="0.2">
      <c r="A180" s="7" t="s">
        <v>301</v>
      </c>
      <c r="B180" s="65">
        <v>2</v>
      </c>
      <c r="C180" s="34">
        <f>IF(B183=0, "-", B180/B183)</f>
        <v>2.2727272727272728E-2</v>
      </c>
      <c r="D180" s="65">
        <v>0</v>
      </c>
      <c r="E180" s="9">
        <f>IF(D183=0, "-", D180/D183)</f>
        <v>0</v>
      </c>
      <c r="F180" s="81">
        <v>4</v>
      </c>
      <c r="G180" s="34">
        <f>IF(F183=0, "-", F180/F183)</f>
        <v>6.8610634648370496E-3</v>
      </c>
      <c r="H180" s="65">
        <v>0</v>
      </c>
      <c r="I180" s="9">
        <f>IF(H183=0, "-", H180/H183)</f>
        <v>0</v>
      </c>
      <c r="J180" s="8" t="str">
        <f t="shared" si="14"/>
        <v>-</v>
      </c>
      <c r="K180" s="9" t="str">
        <f t="shared" si="15"/>
        <v>-</v>
      </c>
    </row>
    <row r="181" spans="1:11" x14ac:dyDescent="0.2">
      <c r="A181" s="7" t="s">
        <v>302</v>
      </c>
      <c r="B181" s="65">
        <v>3</v>
      </c>
      <c r="C181" s="34">
        <f>IF(B183=0, "-", B181/B183)</f>
        <v>3.4090909090909088E-2</v>
      </c>
      <c r="D181" s="65">
        <v>0</v>
      </c>
      <c r="E181" s="9">
        <f>IF(D183=0, "-", D181/D183)</f>
        <v>0</v>
      </c>
      <c r="F181" s="81">
        <v>35</v>
      </c>
      <c r="G181" s="34">
        <f>IF(F183=0, "-", F181/F183)</f>
        <v>6.0034305317324184E-2</v>
      </c>
      <c r="H181" s="65">
        <v>1</v>
      </c>
      <c r="I181" s="9">
        <f>IF(H183=0, "-", H181/H183)</f>
        <v>2.2123893805309734E-3</v>
      </c>
      <c r="J181" s="8" t="str">
        <f t="shared" si="14"/>
        <v>-</v>
      </c>
      <c r="K181" s="9" t="str">
        <f t="shared" si="15"/>
        <v>&gt;999%</v>
      </c>
    </row>
    <row r="182" spans="1:11" x14ac:dyDescent="0.2">
      <c r="A182" s="2"/>
      <c r="B182" s="68"/>
      <c r="C182" s="33"/>
      <c r="D182" s="68"/>
      <c r="E182" s="6"/>
      <c r="F182" s="82"/>
      <c r="G182" s="33"/>
      <c r="H182" s="68"/>
      <c r="I182" s="6"/>
      <c r="J182" s="5"/>
      <c r="K182" s="6"/>
    </row>
    <row r="183" spans="1:11" s="43" customFormat="1" x14ac:dyDescent="0.2">
      <c r="A183" s="162" t="s">
        <v>587</v>
      </c>
      <c r="B183" s="71">
        <f>SUM(B173:B182)</f>
        <v>88</v>
      </c>
      <c r="C183" s="40">
        <f>B183/9191</f>
        <v>9.5745838320095752E-3</v>
      </c>
      <c r="D183" s="71">
        <f>SUM(D173:D182)</f>
        <v>48</v>
      </c>
      <c r="E183" s="41">
        <f>D183/7882</f>
        <v>6.0898249175336209E-3</v>
      </c>
      <c r="F183" s="77">
        <f>SUM(F173:F182)</f>
        <v>583</v>
      </c>
      <c r="G183" s="42">
        <f>F183/83975</f>
        <v>6.9425424233402798E-3</v>
      </c>
      <c r="H183" s="71">
        <f>SUM(H173:H182)</f>
        <v>452</v>
      </c>
      <c r="I183" s="41">
        <f>H183/62775</f>
        <v>7.2003185981680609E-3</v>
      </c>
      <c r="J183" s="37">
        <f>IF(D183=0, "-", IF((B183-D183)/D183&lt;10, (B183-D183)/D183, "&gt;999%"))</f>
        <v>0.83333333333333337</v>
      </c>
      <c r="K183" s="38">
        <f>IF(H183=0, "-", IF((F183-H183)/H183&lt;10, (F183-H183)/H183, "&gt;999%"))</f>
        <v>0.28982300884955753</v>
      </c>
    </row>
    <row r="184" spans="1:11" x14ac:dyDescent="0.2">
      <c r="B184" s="83"/>
      <c r="D184" s="83"/>
      <c r="F184" s="83"/>
      <c r="H184" s="83"/>
    </row>
    <row r="185" spans="1:11" x14ac:dyDescent="0.2">
      <c r="A185" s="163" t="s">
        <v>147</v>
      </c>
      <c r="B185" s="61" t="s">
        <v>12</v>
      </c>
      <c r="C185" s="62" t="s">
        <v>13</v>
      </c>
      <c r="D185" s="61" t="s">
        <v>12</v>
      </c>
      <c r="E185" s="63" t="s">
        <v>13</v>
      </c>
      <c r="F185" s="62" t="s">
        <v>12</v>
      </c>
      <c r="G185" s="62" t="s">
        <v>13</v>
      </c>
      <c r="H185" s="61" t="s">
        <v>12</v>
      </c>
      <c r="I185" s="63" t="s">
        <v>13</v>
      </c>
      <c r="J185" s="61"/>
      <c r="K185" s="63"/>
    </row>
    <row r="186" spans="1:11" x14ac:dyDescent="0.2">
      <c r="A186" s="7" t="s">
        <v>303</v>
      </c>
      <c r="B186" s="65">
        <v>1</v>
      </c>
      <c r="C186" s="34">
        <f>IF(B192=0, "-", B186/B192)</f>
        <v>0.33333333333333331</v>
      </c>
      <c r="D186" s="65">
        <v>0</v>
      </c>
      <c r="E186" s="9">
        <f>IF(D192=0, "-", D186/D192)</f>
        <v>0</v>
      </c>
      <c r="F186" s="81">
        <v>1</v>
      </c>
      <c r="G186" s="34">
        <f>IF(F192=0, "-", F186/F192)</f>
        <v>1.6949152542372881E-2</v>
      </c>
      <c r="H186" s="65">
        <v>5</v>
      </c>
      <c r="I186" s="9">
        <f>IF(H192=0, "-", H186/H192)</f>
        <v>9.8039215686274508E-2</v>
      </c>
      <c r="J186" s="8" t="str">
        <f>IF(D186=0, "-", IF((B186-D186)/D186&lt;10, (B186-D186)/D186, "&gt;999%"))</f>
        <v>-</v>
      </c>
      <c r="K186" s="9">
        <f>IF(H186=0, "-", IF((F186-H186)/H186&lt;10, (F186-H186)/H186, "&gt;999%"))</f>
        <v>-0.8</v>
      </c>
    </row>
    <row r="187" spans="1:11" x14ac:dyDescent="0.2">
      <c r="A187" s="7" t="s">
        <v>304</v>
      </c>
      <c r="B187" s="65">
        <v>0</v>
      </c>
      <c r="C187" s="34">
        <f>IF(B192=0, "-", B187/B192)</f>
        <v>0</v>
      </c>
      <c r="D187" s="65">
        <v>2</v>
      </c>
      <c r="E187" s="9">
        <f>IF(D192=0, "-", D187/D192)</f>
        <v>0.22222222222222221</v>
      </c>
      <c r="F187" s="81">
        <v>10</v>
      </c>
      <c r="G187" s="34">
        <f>IF(F192=0, "-", F187/F192)</f>
        <v>0.16949152542372881</v>
      </c>
      <c r="H187" s="65">
        <v>9</v>
      </c>
      <c r="I187" s="9">
        <f>IF(H192=0, "-", H187/H192)</f>
        <v>0.17647058823529413</v>
      </c>
      <c r="J187" s="8">
        <f>IF(D187=0, "-", IF((B187-D187)/D187&lt;10, (B187-D187)/D187, "&gt;999%"))</f>
        <v>-1</v>
      </c>
      <c r="K187" s="9">
        <f>IF(H187=0, "-", IF((F187-H187)/H187&lt;10, (F187-H187)/H187, "&gt;999%"))</f>
        <v>0.1111111111111111</v>
      </c>
    </row>
    <row r="188" spans="1:11" x14ac:dyDescent="0.2">
      <c r="A188" s="7" t="s">
        <v>305</v>
      </c>
      <c r="B188" s="65">
        <v>0</v>
      </c>
      <c r="C188" s="34">
        <f>IF(B192=0, "-", B188/B192)</f>
        <v>0</v>
      </c>
      <c r="D188" s="65">
        <v>5</v>
      </c>
      <c r="E188" s="9">
        <f>IF(D192=0, "-", D188/D192)</f>
        <v>0.55555555555555558</v>
      </c>
      <c r="F188" s="81">
        <v>13</v>
      </c>
      <c r="G188" s="34">
        <f>IF(F192=0, "-", F188/F192)</f>
        <v>0.22033898305084745</v>
      </c>
      <c r="H188" s="65">
        <v>18</v>
      </c>
      <c r="I188" s="9">
        <f>IF(H192=0, "-", H188/H192)</f>
        <v>0.35294117647058826</v>
      </c>
      <c r="J188" s="8">
        <f>IF(D188=0, "-", IF((B188-D188)/D188&lt;10, (B188-D188)/D188, "&gt;999%"))</f>
        <v>-1</v>
      </c>
      <c r="K188" s="9">
        <f>IF(H188=0, "-", IF((F188-H188)/H188&lt;10, (F188-H188)/H188, "&gt;999%"))</f>
        <v>-0.27777777777777779</v>
      </c>
    </row>
    <row r="189" spans="1:11" x14ac:dyDescent="0.2">
      <c r="A189" s="7" t="s">
        <v>306</v>
      </c>
      <c r="B189" s="65">
        <v>1</v>
      </c>
      <c r="C189" s="34">
        <f>IF(B192=0, "-", B189/B192)</f>
        <v>0.33333333333333331</v>
      </c>
      <c r="D189" s="65">
        <v>2</v>
      </c>
      <c r="E189" s="9">
        <f>IF(D192=0, "-", D189/D192)</f>
        <v>0.22222222222222221</v>
      </c>
      <c r="F189" s="81">
        <v>28</v>
      </c>
      <c r="G189" s="34">
        <f>IF(F192=0, "-", F189/F192)</f>
        <v>0.47457627118644069</v>
      </c>
      <c r="H189" s="65">
        <v>19</v>
      </c>
      <c r="I189" s="9">
        <f>IF(H192=0, "-", H189/H192)</f>
        <v>0.37254901960784315</v>
      </c>
      <c r="J189" s="8">
        <f>IF(D189=0, "-", IF((B189-D189)/D189&lt;10, (B189-D189)/D189, "&gt;999%"))</f>
        <v>-0.5</v>
      </c>
      <c r="K189" s="9">
        <f>IF(H189=0, "-", IF((F189-H189)/H189&lt;10, (F189-H189)/H189, "&gt;999%"))</f>
        <v>0.47368421052631576</v>
      </c>
    </row>
    <row r="190" spans="1:11" x14ac:dyDescent="0.2">
      <c r="A190" s="7" t="s">
        <v>307</v>
      </c>
      <c r="B190" s="65">
        <v>1</v>
      </c>
      <c r="C190" s="34">
        <f>IF(B192=0, "-", B190/B192)</f>
        <v>0.33333333333333331</v>
      </c>
      <c r="D190" s="65">
        <v>0</v>
      </c>
      <c r="E190" s="9">
        <f>IF(D192=0, "-", D190/D192)</f>
        <v>0</v>
      </c>
      <c r="F190" s="81">
        <v>7</v>
      </c>
      <c r="G190" s="34">
        <f>IF(F192=0, "-", F190/F192)</f>
        <v>0.11864406779661017</v>
      </c>
      <c r="H190" s="65">
        <v>0</v>
      </c>
      <c r="I190" s="9">
        <f>IF(H192=0, "-", H190/H192)</f>
        <v>0</v>
      </c>
      <c r="J190" s="8" t="str">
        <f>IF(D190=0, "-", IF((B190-D190)/D190&lt;10, (B190-D190)/D190, "&gt;999%"))</f>
        <v>-</v>
      </c>
      <c r="K190" s="9" t="str">
        <f>IF(H190=0, "-", IF((F190-H190)/H190&lt;10, (F190-H190)/H190, "&gt;999%"))</f>
        <v>-</v>
      </c>
    </row>
    <row r="191" spans="1:11" x14ac:dyDescent="0.2">
      <c r="A191" s="2"/>
      <c r="B191" s="68"/>
      <c r="C191" s="33"/>
      <c r="D191" s="68"/>
      <c r="E191" s="6"/>
      <c r="F191" s="82"/>
      <c r="G191" s="33"/>
      <c r="H191" s="68"/>
      <c r="I191" s="6"/>
      <c r="J191" s="5"/>
      <c r="K191" s="6"/>
    </row>
    <row r="192" spans="1:11" s="43" customFormat="1" x14ac:dyDescent="0.2">
      <c r="A192" s="162" t="s">
        <v>586</v>
      </c>
      <c r="B192" s="71">
        <f>SUM(B186:B191)</f>
        <v>3</v>
      </c>
      <c r="C192" s="40">
        <f>B192/9191</f>
        <v>3.2640626700032642E-4</v>
      </c>
      <c r="D192" s="71">
        <f>SUM(D186:D191)</f>
        <v>9</v>
      </c>
      <c r="E192" s="41">
        <f>D192/7882</f>
        <v>1.141842172037554E-3</v>
      </c>
      <c r="F192" s="77">
        <f>SUM(F186:F191)</f>
        <v>59</v>
      </c>
      <c r="G192" s="42">
        <f>F192/83975</f>
        <v>7.0259005656445376E-4</v>
      </c>
      <c r="H192" s="71">
        <f>SUM(H186:H191)</f>
        <v>51</v>
      </c>
      <c r="I192" s="41">
        <f>H192/62775</f>
        <v>8.1242532855436078E-4</v>
      </c>
      <c r="J192" s="37">
        <f>IF(D192=0, "-", IF((B192-D192)/D192&lt;10, (B192-D192)/D192, "&gt;999%"))</f>
        <v>-0.66666666666666663</v>
      </c>
      <c r="K192" s="38">
        <f>IF(H192=0, "-", IF((F192-H192)/H192&lt;10, (F192-H192)/H192, "&gt;999%"))</f>
        <v>0.15686274509803921</v>
      </c>
    </row>
    <row r="193" spans="1:11" x14ac:dyDescent="0.2">
      <c r="B193" s="83"/>
      <c r="D193" s="83"/>
      <c r="F193" s="83"/>
      <c r="H193" s="83"/>
    </row>
    <row r="194" spans="1:11" s="43" customFormat="1" x14ac:dyDescent="0.2">
      <c r="A194" s="162" t="s">
        <v>585</v>
      </c>
      <c r="B194" s="71">
        <v>91</v>
      </c>
      <c r="C194" s="40">
        <f>B194/9191</f>
        <v>9.9009900990099011E-3</v>
      </c>
      <c r="D194" s="71">
        <v>57</v>
      </c>
      <c r="E194" s="41">
        <f>D194/7882</f>
        <v>7.2316670895711749E-3</v>
      </c>
      <c r="F194" s="77">
        <v>642</v>
      </c>
      <c r="G194" s="42">
        <f>F194/83975</f>
        <v>7.6451324799047338E-3</v>
      </c>
      <c r="H194" s="71">
        <v>503</v>
      </c>
      <c r="I194" s="41">
        <f>H194/62775</f>
        <v>8.012743926722422E-3</v>
      </c>
      <c r="J194" s="37">
        <f>IF(D194=0, "-", IF((B194-D194)/D194&lt;10, (B194-D194)/D194, "&gt;999%"))</f>
        <v>0.59649122807017541</v>
      </c>
      <c r="K194" s="38">
        <f>IF(H194=0, "-", IF((F194-H194)/H194&lt;10, (F194-H194)/H194, "&gt;999%"))</f>
        <v>0.27634194831013914</v>
      </c>
    </row>
    <row r="195" spans="1:11" x14ac:dyDescent="0.2">
      <c r="B195" s="83"/>
      <c r="D195" s="83"/>
      <c r="F195" s="83"/>
      <c r="H195" s="83"/>
    </row>
    <row r="196" spans="1:11" ht="15.75" x14ac:dyDescent="0.25">
      <c r="A196" s="164" t="s">
        <v>118</v>
      </c>
      <c r="B196" s="196" t="s">
        <v>1</v>
      </c>
      <c r="C196" s="200"/>
      <c r="D196" s="200"/>
      <c r="E196" s="197"/>
      <c r="F196" s="196" t="s">
        <v>14</v>
      </c>
      <c r="G196" s="200"/>
      <c r="H196" s="200"/>
      <c r="I196" s="197"/>
      <c r="J196" s="196" t="s">
        <v>15</v>
      </c>
      <c r="K196" s="197"/>
    </row>
    <row r="197" spans="1:11" x14ac:dyDescent="0.2">
      <c r="A197" s="22"/>
      <c r="B197" s="196">
        <f>VALUE(RIGHT($B$2, 4))</f>
        <v>2021</v>
      </c>
      <c r="C197" s="197"/>
      <c r="D197" s="196">
        <f>B197-1</f>
        <v>2020</v>
      </c>
      <c r="E197" s="204"/>
      <c r="F197" s="196">
        <f>B197</f>
        <v>2021</v>
      </c>
      <c r="G197" s="204"/>
      <c r="H197" s="196">
        <f>D197</f>
        <v>2020</v>
      </c>
      <c r="I197" s="204"/>
      <c r="J197" s="140" t="s">
        <v>4</v>
      </c>
      <c r="K197" s="141" t="s">
        <v>2</v>
      </c>
    </row>
    <row r="198" spans="1:11" x14ac:dyDescent="0.2">
      <c r="A198" s="163" t="s">
        <v>148</v>
      </c>
      <c r="B198" s="61" t="s">
        <v>12</v>
      </c>
      <c r="C198" s="62" t="s">
        <v>13</v>
      </c>
      <c r="D198" s="61" t="s">
        <v>12</v>
      </c>
      <c r="E198" s="63" t="s">
        <v>13</v>
      </c>
      <c r="F198" s="62" t="s">
        <v>12</v>
      </c>
      <c r="G198" s="62" t="s">
        <v>13</v>
      </c>
      <c r="H198" s="61" t="s">
        <v>12</v>
      </c>
      <c r="I198" s="63" t="s">
        <v>13</v>
      </c>
      <c r="J198" s="61"/>
      <c r="K198" s="63"/>
    </row>
    <row r="199" spans="1:11" x14ac:dyDescent="0.2">
      <c r="A199" s="7" t="s">
        <v>308</v>
      </c>
      <c r="B199" s="65">
        <v>0</v>
      </c>
      <c r="C199" s="34">
        <f>IF(B209=0, "-", B199/B209)</f>
        <v>0</v>
      </c>
      <c r="D199" s="65">
        <v>0</v>
      </c>
      <c r="E199" s="9">
        <f>IF(D209=0, "-", D199/D209)</f>
        <v>0</v>
      </c>
      <c r="F199" s="81">
        <v>0</v>
      </c>
      <c r="G199" s="34">
        <f>IF(F209=0, "-", F199/F209)</f>
        <v>0</v>
      </c>
      <c r="H199" s="65">
        <v>11</v>
      </c>
      <c r="I199" s="9">
        <f>IF(H209=0, "-", H199/H209)</f>
        <v>3.8194444444444448E-2</v>
      </c>
      <c r="J199" s="8" t="str">
        <f t="shared" ref="J199:J207" si="16">IF(D199=0, "-", IF((B199-D199)/D199&lt;10, (B199-D199)/D199, "&gt;999%"))</f>
        <v>-</v>
      </c>
      <c r="K199" s="9">
        <f t="shared" ref="K199:K207" si="17">IF(H199=0, "-", IF((F199-H199)/H199&lt;10, (F199-H199)/H199, "&gt;999%"))</f>
        <v>-1</v>
      </c>
    </row>
    <row r="200" spans="1:11" x14ac:dyDescent="0.2">
      <c r="A200" s="7" t="s">
        <v>309</v>
      </c>
      <c r="B200" s="65">
        <v>0</v>
      </c>
      <c r="C200" s="34">
        <f>IF(B209=0, "-", B200/B209)</f>
        <v>0</v>
      </c>
      <c r="D200" s="65">
        <v>2</v>
      </c>
      <c r="E200" s="9">
        <f>IF(D209=0, "-", D200/D209)</f>
        <v>6.4516129032258063E-2</v>
      </c>
      <c r="F200" s="81">
        <v>17</v>
      </c>
      <c r="G200" s="34">
        <f>IF(F209=0, "-", F200/F209)</f>
        <v>6.25E-2</v>
      </c>
      <c r="H200" s="65">
        <v>22</v>
      </c>
      <c r="I200" s="9">
        <f>IF(H209=0, "-", H200/H209)</f>
        <v>7.6388888888888895E-2</v>
      </c>
      <c r="J200" s="8">
        <f t="shared" si="16"/>
        <v>-1</v>
      </c>
      <c r="K200" s="9">
        <f t="shared" si="17"/>
        <v>-0.22727272727272727</v>
      </c>
    </row>
    <row r="201" spans="1:11" x14ac:dyDescent="0.2">
      <c r="A201" s="7" t="s">
        <v>310</v>
      </c>
      <c r="B201" s="65">
        <v>13</v>
      </c>
      <c r="C201" s="34">
        <f>IF(B209=0, "-", B201/B209)</f>
        <v>0.76470588235294112</v>
      </c>
      <c r="D201" s="65">
        <v>16</v>
      </c>
      <c r="E201" s="9">
        <f>IF(D209=0, "-", D201/D209)</f>
        <v>0.5161290322580645</v>
      </c>
      <c r="F201" s="81">
        <v>137</v>
      </c>
      <c r="G201" s="34">
        <f>IF(F209=0, "-", F201/F209)</f>
        <v>0.50367647058823528</v>
      </c>
      <c r="H201" s="65">
        <v>144</v>
      </c>
      <c r="I201" s="9">
        <f>IF(H209=0, "-", H201/H209)</f>
        <v>0.5</v>
      </c>
      <c r="J201" s="8">
        <f t="shared" si="16"/>
        <v>-0.1875</v>
      </c>
      <c r="K201" s="9">
        <f t="shared" si="17"/>
        <v>-4.8611111111111112E-2</v>
      </c>
    </row>
    <row r="202" spans="1:11" x14ac:dyDescent="0.2">
      <c r="A202" s="7" t="s">
        <v>311</v>
      </c>
      <c r="B202" s="65">
        <v>0</v>
      </c>
      <c r="C202" s="34">
        <f>IF(B209=0, "-", B202/B209)</f>
        <v>0</v>
      </c>
      <c r="D202" s="65">
        <v>3</v>
      </c>
      <c r="E202" s="9">
        <f>IF(D209=0, "-", D202/D209)</f>
        <v>9.6774193548387094E-2</v>
      </c>
      <c r="F202" s="81">
        <v>19</v>
      </c>
      <c r="G202" s="34">
        <f>IF(F209=0, "-", F202/F209)</f>
        <v>6.985294117647059E-2</v>
      </c>
      <c r="H202" s="65">
        <v>36</v>
      </c>
      <c r="I202" s="9">
        <f>IF(H209=0, "-", H202/H209)</f>
        <v>0.125</v>
      </c>
      <c r="J202" s="8">
        <f t="shared" si="16"/>
        <v>-1</v>
      </c>
      <c r="K202" s="9">
        <f t="shared" si="17"/>
        <v>-0.47222222222222221</v>
      </c>
    </row>
    <row r="203" spans="1:11" x14ac:dyDescent="0.2">
      <c r="A203" s="7" t="s">
        <v>312</v>
      </c>
      <c r="B203" s="65">
        <v>0</v>
      </c>
      <c r="C203" s="34">
        <f>IF(B209=0, "-", B203/B209)</f>
        <v>0</v>
      </c>
      <c r="D203" s="65">
        <v>6</v>
      </c>
      <c r="E203" s="9">
        <f>IF(D209=0, "-", D203/D209)</f>
        <v>0.19354838709677419</v>
      </c>
      <c r="F203" s="81">
        <v>36</v>
      </c>
      <c r="G203" s="34">
        <f>IF(F209=0, "-", F203/F209)</f>
        <v>0.13235294117647059</v>
      </c>
      <c r="H203" s="65">
        <v>25</v>
      </c>
      <c r="I203" s="9">
        <f>IF(H209=0, "-", H203/H209)</f>
        <v>8.6805555555555552E-2</v>
      </c>
      <c r="J203" s="8">
        <f t="shared" si="16"/>
        <v>-1</v>
      </c>
      <c r="K203" s="9">
        <f t="shared" si="17"/>
        <v>0.44</v>
      </c>
    </row>
    <row r="204" spans="1:11" x14ac:dyDescent="0.2">
      <c r="A204" s="7" t="s">
        <v>313</v>
      </c>
      <c r="B204" s="65">
        <v>0</v>
      </c>
      <c r="C204" s="34">
        <f>IF(B209=0, "-", B204/B209)</f>
        <v>0</v>
      </c>
      <c r="D204" s="65">
        <v>0</v>
      </c>
      <c r="E204" s="9">
        <f>IF(D209=0, "-", D204/D209)</f>
        <v>0</v>
      </c>
      <c r="F204" s="81">
        <v>12</v>
      </c>
      <c r="G204" s="34">
        <f>IF(F209=0, "-", F204/F209)</f>
        <v>4.4117647058823532E-2</v>
      </c>
      <c r="H204" s="65">
        <v>8</v>
      </c>
      <c r="I204" s="9">
        <f>IF(H209=0, "-", H204/H209)</f>
        <v>2.7777777777777776E-2</v>
      </c>
      <c r="J204" s="8" t="str">
        <f t="shared" si="16"/>
        <v>-</v>
      </c>
      <c r="K204" s="9">
        <f t="shared" si="17"/>
        <v>0.5</v>
      </c>
    </row>
    <row r="205" spans="1:11" x14ac:dyDescent="0.2">
      <c r="A205" s="7" t="s">
        <v>314</v>
      </c>
      <c r="B205" s="65">
        <v>4</v>
      </c>
      <c r="C205" s="34">
        <f>IF(B209=0, "-", B205/B209)</f>
        <v>0.23529411764705882</v>
      </c>
      <c r="D205" s="65">
        <v>0</v>
      </c>
      <c r="E205" s="9">
        <f>IF(D209=0, "-", D205/D209)</f>
        <v>0</v>
      </c>
      <c r="F205" s="81">
        <v>17</v>
      </c>
      <c r="G205" s="34">
        <f>IF(F209=0, "-", F205/F209)</f>
        <v>6.25E-2</v>
      </c>
      <c r="H205" s="65">
        <v>8</v>
      </c>
      <c r="I205" s="9">
        <f>IF(H209=0, "-", H205/H209)</f>
        <v>2.7777777777777776E-2</v>
      </c>
      <c r="J205" s="8" t="str">
        <f t="shared" si="16"/>
        <v>-</v>
      </c>
      <c r="K205" s="9">
        <f t="shared" si="17"/>
        <v>1.125</v>
      </c>
    </row>
    <row r="206" spans="1:11" x14ac:dyDescent="0.2">
      <c r="A206" s="7" t="s">
        <v>315</v>
      </c>
      <c r="B206" s="65">
        <v>0</v>
      </c>
      <c r="C206" s="34">
        <f>IF(B209=0, "-", B206/B209)</f>
        <v>0</v>
      </c>
      <c r="D206" s="65">
        <v>2</v>
      </c>
      <c r="E206" s="9">
        <f>IF(D209=0, "-", D206/D209)</f>
        <v>6.4516129032258063E-2</v>
      </c>
      <c r="F206" s="81">
        <v>19</v>
      </c>
      <c r="G206" s="34">
        <f>IF(F209=0, "-", F206/F209)</f>
        <v>6.985294117647059E-2</v>
      </c>
      <c r="H206" s="65">
        <v>19</v>
      </c>
      <c r="I206" s="9">
        <f>IF(H209=0, "-", H206/H209)</f>
        <v>6.5972222222222224E-2</v>
      </c>
      <c r="J206" s="8">
        <f t="shared" si="16"/>
        <v>-1</v>
      </c>
      <c r="K206" s="9">
        <f t="shared" si="17"/>
        <v>0</v>
      </c>
    </row>
    <row r="207" spans="1:11" x14ac:dyDescent="0.2">
      <c r="A207" s="7" t="s">
        <v>316</v>
      </c>
      <c r="B207" s="65">
        <v>0</v>
      </c>
      <c r="C207" s="34">
        <f>IF(B209=0, "-", B207/B209)</f>
        <v>0</v>
      </c>
      <c r="D207" s="65">
        <v>2</v>
      </c>
      <c r="E207" s="9">
        <f>IF(D209=0, "-", D207/D209)</f>
        <v>6.4516129032258063E-2</v>
      </c>
      <c r="F207" s="81">
        <v>15</v>
      </c>
      <c r="G207" s="34">
        <f>IF(F209=0, "-", F207/F209)</f>
        <v>5.514705882352941E-2</v>
      </c>
      <c r="H207" s="65">
        <v>15</v>
      </c>
      <c r="I207" s="9">
        <f>IF(H209=0, "-", H207/H209)</f>
        <v>5.2083333333333336E-2</v>
      </c>
      <c r="J207" s="8">
        <f t="shared" si="16"/>
        <v>-1</v>
      </c>
      <c r="K207" s="9">
        <f t="shared" si="17"/>
        <v>0</v>
      </c>
    </row>
    <row r="208" spans="1:11" x14ac:dyDescent="0.2">
      <c r="A208" s="2"/>
      <c r="B208" s="68"/>
      <c r="C208" s="33"/>
      <c r="D208" s="68"/>
      <c r="E208" s="6"/>
      <c r="F208" s="82"/>
      <c r="G208" s="33"/>
      <c r="H208" s="68"/>
      <c r="I208" s="6"/>
      <c r="J208" s="5"/>
      <c r="K208" s="6"/>
    </row>
    <row r="209" spans="1:11" s="43" customFormat="1" x14ac:dyDescent="0.2">
      <c r="A209" s="162" t="s">
        <v>584</v>
      </c>
      <c r="B209" s="71">
        <f>SUM(B199:B208)</f>
        <v>17</v>
      </c>
      <c r="C209" s="40">
        <f>B209/9191</f>
        <v>1.8496355130018496E-3</v>
      </c>
      <c r="D209" s="71">
        <f>SUM(D199:D208)</f>
        <v>31</v>
      </c>
      <c r="E209" s="41">
        <f>D209/7882</f>
        <v>3.9330119259071298E-3</v>
      </c>
      <c r="F209" s="77">
        <f>SUM(F199:F208)</f>
        <v>272</v>
      </c>
      <c r="G209" s="42">
        <f>F209/83975</f>
        <v>3.2390592438225662E-3</v>
      </c>
      <c r="H209" s="71">
        <f>SUM(H199:H208)</f>
        <v>288</v>
      </c>
      <c r="I209" s="41">
        <f>H209/62775</f>
        <v>4.5878136200716846E-3</v>
      </c>
      <c r="J209" s="37">
        <f>IF(D209=0, "-", IF((B209-D209)/D209&lt;10, (B209-D209)/D209, "&gt;999%"))</f>
        <v>-0.45161290322580644</v>
      </c>
      <c r="K209" s="38">
        <f>IF(H209=0, "-", IF((F209-H209)/H209&lt;10, (F209-H209)/H209, "&gt;999%"))</f>
        <v>-5.5555555555555552E-2</v>
      </c>
    </row>
    <row r="210" spans="1:11" x14ac:dyDescent="0.2">
      <c r="B210" s="83"/>
      <c r="D210" s="83"/>
      <c r="F210" s="83"/>
      <c r="H210" s="83"/>
    </row>
    <row r="211" spans="1:11" x14ac:dyDescent="0.2">
      <c r="A211" s="163" t="s">
        <v>149</v>
      </c>
      <c r="B211" s="61" t="s">
        <v>12</v>
      </c>
      <c r="C211" s="62" t="s">
        <v>13</v>
      </c>
      <c r="D211" s="61" t="s">
        <v>12</v>
      </c>
      <c r="E211" s="63" t="s">
        <v>13</v>
      </c>
      <c r="F211" s="62" t="s">
        <v>12</v>
      </c>
      <c r="G211" s="62" t="s">
        <v>13</v>
      </c>
      <c r="H211" s="61" t="s">
        <v>12</v>
      </c>
      <c r="I211" s="63" t="s">
        <v>13</v>
      </c>
      <c r="J211" s="61"/>
      <c r="K211" s="63"/>
    </row>
    <row r="212" spans="1:11" x14ac:dyDescent="0.2">
      <c r="A212" s="7" t="s">
        <v>317</v>
      </c>
      <c r="B212" s="65">
        <v>0</v>
      </c>
      <c r="C212" s="34">
        <f>IF(B231=0, "-", B212/B231)</f>
        <v>0</v>
      </c>
      <c r="D212" s="65">
        <v>0</v>
      </c>
      <c r="E212" s="9">
        <f>IF(D231=0, "-", D212/D231)</f>
        <v>0</v>
      </c>
      <c r="F212" s="81">
        <v>1</v>
      </c>
      <c r="G212" s="34">
        <f>IF(F231=0, "-", F212/F231)</f>
        <v>5.7471264367816091E-3</v>
      </c>
      <c r="H212" s="65">
        <v>0</v>
      </c>
      <c r="I212" s="9">
        <f>IF(H231=0, "-", H212/H231)</f>
        <v>0</v>
      </c>
      <c r="J212" s="8" t="str">
        <f t="shared" ref="J212:J229" si="18">IF(D212=0, "-", IF((B212-D212)/D212&lt;10, (B212-D212)/D212, "&gt;999%"))</f>
        <v>-</v>
      </c>
      <c r="K212" s="9" t="str">
        <f t="shared" ref="K212:K229" si="19">IF(H212=0, "-", IF((F212-H212)/H212&lt;10, (F212-H212)/H212, "&gt;999%"))</f>
        <v>-</v>
      </c>
    </row>
    <row r="213" spans="1:11" x14ac:dyDescent="0.2">
      <c r="A213" s="7" t="s">
        <v>318</v>
      </c>
      <c r="B213" s="65">
        <v>0</v>
      </c>
      <c r="C213" s="34">
        <f>IF(B231=0, "-", B213/B231)</f>
        <v>0</v>
      </c>
      <c r="D213" s="65">
        <v>0</v>
      </c>
      <c r="E213" s="9">
        <f>IF(D231=0, "-", D213/D231)</f>
        <v>0</v>
      </c>
      <c r="F213" s="81">
        <v>1</v>
      </c>
      <c r="G213" s="34">
        <f>IF(F231=0, "-", F213/F231)</f>
        <v>5.7471264367816091E-3</v>
      </c>
      <c r="H213" s="65">
        <v>0</v>
      </c>
      <c r="I213" s="9">
        <f>IF(H231=0, "-", H213/H231)</f>
        <v>0</v>
      </c>
      <c r="J213" s="8" t="str">
        <f t="shared" si="18"/>
        <v>-</v>
      </c>
      <c r="K213" s="9" t="str">
        <f t="shared" si="19"/>
        <v>-</v>
      </c>
    </row>
    <row r="214" spans="1:11" x14ac:dyDescent="0.2">
      <c r="A214" s="7" t="s">
        <v>319</v>
      </c>
      <c r="B214" s="65">
        <v>2</v>
      </c>
      <c r="C214" s="34">
        <f>IF(B231=0, "-", B214/B231)</f>
        <v>0.10526315789473684</v>
      </c>
      <c r="D214" s="65">
        <v>0</v>
      </c>
      <c r="E214" s="9">
        <f>IF(D231=0, "-", D214/D231)</f>
        <v>0</v>
      </c>
      <c r="F214" s="81">
        <v>10</v>
      </c>
      <c r="G214" s="34">
        <f>IF(F231=0, "-", F214/F231)</f>
        <v>5.7471264367816091E-2</v>
      </c>
      <c r="H214" s="65">
        <v>8</v>
      </c>
      <c r="I214" s="9">
        <f>IF(H231=0, "-", H214/H231)</f>
        <v>5.2287581699346407E-2</v>
      </c>
      <c r="J214" s="8" t="str">
        <f t="shared" si="18"/>
        <v>-</v>
      </c>
      <c r="K214" s="9">
        <f t="shared" si="19"/>
        <v>0.25</v>
      </c>
    </row>
    <row r="215" spans="1:11" x14ac:dyDescent="0.2">
      <c r="A215" s="7" t="s">
        <v>320</v>
      </c>
      <c r="B215" s="65">
        <v>0</v>
      </c>
      <c r="C215" s="34">
        <f>IF(B231=0, "-", B215/B231)</f>
        <v>0</v>
      </c>
      <c r="D215" s="65">
        <v>1</v>
      </c>
      <c r="E215" s="9">
        <f>IF(D231=0, "-", D215/D231)</f>
        <v>3.5714285714285712E-2</v>
      </c>
      <c r="F215" s="81">
        <v>1</v>
      </c>
      <c r="G215" s="34">
        <f>IF(F231=0, "-", F215/F231)</f>
        <v>5.7471264367816091E-3</v>
      </c>
      <c r="H215" s="65">
        <v>3</v>
      </c>
      <c r="I215" s="9">
        <f>IF(H231=0, "-", H215/H231)</f>
        <v>1.9607843137254902E-2</v>
      </c>
      <c r="J215" s="8">
        <f t="shared" si="18"/>
        <v>-1</v>
      </c>
      <c r="K215" s="9">
        <f t="shared" si="19"/>
        <v>-0.66666666666666663</v>
      </c>
    </row>
    <row r="216" spans="1:11" x14ac:dyDescent="0.2">
      <c r="A216" s="7" t="s">
        <v>321</v>
      </c>
      <c r="B216" s="65">
        <v>6</v>
      </c>
      <c r="C216" s="34">
        <f>IF(B231=0, "-", B216/B231)</f>
        <v>0.31578947368421051</v>
      </c>
      <c r="D216" s="65">
        <v>12</v>
      </c>
      <c r="E216" s="9">
        <f>IF(D231=0, "-", D216/D231)</f>
        <v>0.42857142857142855</v>
      </c>
      <c r="F216" s="81">
        <v>55</v>
      </c>
      <c r="G216" s="34">
        <f>IF(F231=0, "-", F216/F231)</f>
        <v>0.31609195402298851</v>
      </c>
      <c r="H216" s="65">
        <v>18</v>
      </c>
      <c r="I216" s="9">
        <f>IF(H231=0, "-", H216/H231)</f>
        <v>0.11764705882352941</v>
      </c>
      <c r="J216" s="8">
        <f t="shared" si="18"/>
        <v>-0.5</v>
      </c>
      <c r="K216" s="9">
        <f t="shared" si="19"/>
        <v>2.0555555555555554</v>
      </c>
    </row>
    <row r="217" spans="1:11" x14ac:dyDescent="0.2">
      <c r="A217" s="7" t="s">
        <v>322</v>
      </c>
      <c r="B217" s="65">
        <v>0</v>
      </c>
      <c r="C217" s="34">
        <f>IF(B231=0, "-", B217/B231)</f>
        <v>0</v>
      </c>
      <c r="D217" s="65">
        <v>0</v>
      </c>
      <c r="E217" s="9">
        <f>IF(D231=0, "-", D217/D231)</f>
        <v>0</v>
      </c>
      <c r="F217" s="81">
        <v>6</v>
      </c>
      <c r="G217" s="34">
        <f>IF(F231=0, "-", F217/F231)</f>
        <v>3.4482758620689655E-2</v>
      </c>
      <c r="H217" s="65">
        <v>17</v>
      </c>
      <c r="I217" s="9">
        <f>IF(H231=0, "-", H217/H231)</f>
        <v>0.1111111111111111</v>
      </c>
      <c r="J217" s="8" t="str">
        <f t="shared" si="18"/>
        <v>-</v>
      </c>
      <c r="K217" s="9">
        <f t="shared" si="19"/>
        <v>-0.6470588235294118</v>
      </c>
    </row>
    <row r="218" spans="1:11" x14ac:dyDescent="0.2">
      <c r="A218" s="7" t="s">
        <v>323</v>
      </c>
      <c r="B218" s="65">
        <v>0</v>
      </c>
      <c r="C218" s="34">
        <f>IF(B231=0, "-", B218/B231)</f>
        <v>0</v>
      </c>
      <c r="D218" s="65">
        <v>0</v>
      </c>
      <c r="E218" s="9">
        <f>IF(D231=0, "-", D218/D231)</f>
        <v>0</v>
      </c>
      <c r="F218" s="81">
        <v>0</v>
      </c>
      <c r="G218" s="34">
        <f>IF(F231=0, "-", F218/F231)</f>
        <v>0</v>
      </c>
      <c r="H218" s="65">
        <v>3</v>
      </c>
      <c r="I218" s="9">
        <f>IF(H231=0, "-", H218/H231)</f>
        <v>1.9607843137254902E-2</v>
      </c>
      <c r="J218" s="8" t="str">
        <f t="shared" si="18"/>
        <v>-</v>
      </c>
      <c r="K218" s="9">
        <f t="shared" si="19"/>
        <v>-1</v>
      </c>
    </row>
    <row r="219" spans="1:11" x14ac:dyDescent="0.2">
      <c r="A219" s="7" t="s">
        <v>324</v>
      </c>
      <c r="B219" s="65">
        <v>0</v>
      </c>
      <c r="C219" s="34">
        <f>IF(B231=0, "-", B219/B231)</f>
        <v>0</v>
      </c>
      <c r="D219" s="65">
        <v>0</v>
      </c>
      <c r="E219" s="9">
        <f>IF(D231=0, "-", D219/D231)</f>
        <v>0</v>
      </c>
      <c r="F219" s="81">
        <v>1</v>
      </c>
      <c r="G219" s="34">
        <f>IF(F231=0, "-", F219/F231)</f>
        <v>5.7471264367816091E-3</v>
      </c>
      <c r="H219" s="65">
        <v>1</v>
      </c>
      <c r="I219" s="9">
        <f>IF(H231=0, "-", H219/H231)</f>
        <v>6.5359477124183009E-3</v>
      </c>
      <c r="J219" s="8" t="str">
        <f t="shared" si="18"/>
        <v>-</v>
      </c>
      <c r="K219" s="9">
        <f t="shared" si="19"/>
        <v>0</v>
      </c>
    </row>
    <row r="220" spans="1:11" x14ac:dyDescent="0.2">
      <c r="A220" s="7" t="s">
        <v>325</v>
      </c>
      <c r="B220" s="65">
        <v>0</v>
      </c>
      <c r="C220" s="34">
        <f>IF(B231=0, "-", B220/B231)</f>
        <v>0</v>
      </c>
      <c r="D220" s="65">
        <v>0</v>
      </c>
      <c r="E220" s="9">
        <f>IF(D231=0, "-", D220/D231)</f>
        <v>0</v>
      </c>
      <c r="F220" s="81">
        <v>2</v>
      </c>
      <c r="G220" s="34">
        <f>IF(F231=0, "-", F220/F231)</f>
        <v>1.1494252873563218E-2</v>
      </c>
      <c r="H220" s="65">
        <v>0</v>
      </c>
      <c r="I220" s="9">
        <f>IF(H231=0, "-", H220/H231)</f>
        <v>0</v>
      </c>
      <c r="J220" s="8" t="str">
        <f t="shared" si="18"/>
        <v>-</v>
      </c>
      <c r="K220" s="9" t="str">
        <f t="shared" si="19"/>
        <v>-</v>
      </c>
    </row>
    <row r="221" spans="1:11" x14ac:dyDescent="0.2">
      <c r="A221" s="7" t="s">
        <v>326</v>
      </c>
      <c r="B221" s="65">
        <v>1</v>
      </c>
      <c r="C221" s="34">
        <f>IF(B231=0, "-", B221/B231)</f>
        <v>5.2631578947368418E-2</v>
      </c>
      <c r="D221" s="65">
        <v>3</v>
      </c>
      <c r="E221" s="9">
        <f>IF(D231=0, "-", D221/D231)</f>
        <v>0.10714285714285714</v>
      </c>
      <c r="F221" s="81">
        <v>9</v>
      </c>
      <c r="G221" s="34">
        <f>IF(F231=0, "-", F221/F231)</f>
        <v>5.1724137931034482E-2</v>
      </c>
      <c r="H221" s="65">
        <v>11</v>
      </c>
      <c r="I221" s="9">
        <f>IF(H231=0, "-", H221/H231)</f>
        <v>7.1895424836601302E-2</v>
      </c>
      <c r="J221" s="8">
        <f t="shared" si="18"/>
        <v>-0.66666666666666663</v>
      </c>
      <c r="K221" s="9">
        <f t="shared" si="19"/>
        <v>-0.18181818181818182</v>
      </c>
    </row>
    <row r="222" spans="1:11" x14ac:dyDescent="0.2">
      <c r="A222" s="7" t="s">
        <v>327</v>
      </c>
      <c r="B222" s="65">
        <v>0</v>
      </c>
      <c r="C222" s="34">
        <f>IF(B231=0, "-", B222/B231)</f>
        <v>0</v>
      </c>
      <c r="D222" s="65">
        <v>0</v>
      </c>
      <c r="E222" s="9">
        <f>IF(D231=0, "-", D222/D231)</f>
        <v>0</v>
      </c>
      <c r="F222" s="81">
        <v>0</v>
      </c>
      <c r="G222" s="34">
        <f>IF(F231=0, "-", F222/F231)</f>
        <v>0</v>
      </c>
      <c r="H222" s="65">
        <v>1</v>
      </c>
      <c r="I222" s="9">
        <f>IF(H231=0, "-", H222/H231)</f>
        <v>6.5359477124183009E-3</v>
      </c>
      <c r="J222" s="8" t="str">
        <f t="shared" si="18"/>
        <v>-</v>
      </c>
      <c r="K222" s="9">
        <f t="shared" si="19"/>
        <v>-1</v>
      </c>
    </row>
    <row r="223" spans="1:11" x14ac:dyDescent="0.2">
      <c r="A223" s="7" t="s">
        <v>328</v>
      </c>
      <c r="B223" s="65">
        <v>0</v>
      </c>
      <c r="C223" s="34">
        <f>IF(B231=0, "-", B223/B231)</f>
        <v>0</v>
      </c>
      <c r="D223" s="65">
        <v>0</v>
      </c>
      <c r="E223" s="9">
        <f>IF(D231=0, "-", D223/D231)</f>
        <v>0</v>
      </c>
      <c r="F223" s="81">
        <v>4</v>
      </c>
      <c r="G223" s="34">
        <f>IF(F231=0, "-", F223/F231)</f>
        <v>2.2988505747126436E-2</v>
      </c>
      <c r="H223" s="65">
        <v>2</v>
      </c>
      <c r="I223" s="9">
        <f>IF(H231=0, "-", H223/H231)</f>
        <v>1.3071895424836602E-2</v>
      </c>
      <c r="J223" s="8" t="str">
        <f t="shared" si="18"/>
        <v>-</v>
      </c>
      <c r="K223" s="9">
        <f t="shared" si="19"/>
        <v>1</v>
      </c>
    </row>
    <row r="224" spans="1:11" x14ac:dyDescent="0.2">
      <c r="A224" s="7" t="s">
        <v>329</v>
      </c>
      <c r="B224" s="65">
        <v>4</v>
      </c>
      <c r="C224" s="34">
        <f>IF(B231=0, "-", B224/B231)</f>
        <v>0.21052631578947367</v>
      </c>
      <c r="D224" s="65">
        <v>9</v>
      </c>
      <c r="E224" s="9">
        <f>IF(D231=0, "-", D224/D231)</f>
        <v>0.32142857142857145</v>
      </c>
      <c r="F224" s="81">
        <v>46</v>
      </c>
      <c r="G224" s="34">
        <f>IF(F231=0, "-", F224/F231)</f>
        <v>0.26436781609195403</v>
      </c>
      <c r="H224" s="65">
        <v>56</v>
      </c>
      <c r="I224" s="9">
        <f>IF(H231=0, "-", H224/H231)</f>
        <v>0.36601307189542481</v>
      </c>
      <c r="J224" s="8">
        <f t="shared" si="18"/>
        <v>-0.55555555555555558</v>
      </c>
      <c r="K224" s="9">
        <f t="shared" si="19"/>
        <v>-0.17857142857142858</v>
      </c>
    </row>
    <row r="225" spans="1:11" x14ac:dyDescent="0.2">
      <c r="A225" s="7" t="s">
        <v>330</v>
      </c>
      <c r="B225" s="65">
        <v>4</v>
      </c>
      <c r="C225" s="34">
        <f>IF(B231=0, "-", B225/B231)</f>
        <v>0.21052631578947367</v>
      </c>
      <c r="D225" s="65">
        <v>2</v>
      </c>
      <c r="E225" s="9">
        <f>IF(D231=0, "-", D225/D231)</f>
        <v>7.1428571428571425E-2</v>
      </c>
      <c r="F225" s="81">
        <v>16</v>
      </c>
      <c r="G225" s="34">
        <f>IF(F231=0, "-", F225/F231)</f>
        <v>9.1954022988505746E-2</v>
      </c>
      <c r="H225" s="65">
        <v>10</v>
      </c>
      <c r="I225" s="9">
        <f>IF(H231=0, "-", H225/H231)</f>
        <v>6.535947712418301E-2</v>
      </c>
      <c r="J225" s="8">
        <f t="shared" si="18"/>
        <v>1</v>
      </c>
      <c r="K225" s="9">
        <f t="shared" si="19"/>
        <v>0.6</v>
      </c>
    </row>
    <row r="226" spans="1:11" x14ac:dyDescent="0.2">
      <c r="A226" s="7" t="s">
        <v>331</v>
      </c>
      <c r="B226" s="65">
        <v>0</v>
      </c>
      <c r="C226" s="34">
        <f>IF(B231=0, "-", B226/B231)</f>
        <v>0</v>
      </c>
      <c r="D226" s="65">
        <v>0</v>
      </c>
      <c r="E226" s="9">
        <f>IF(D231=0, "-", D226/D231)</f>
        <v>0</v>
      </c>
      <c r="F226" s="81">
        <v>0</v>
      </c>
      <c r="G226" s="34">
        <f>IF(F231=0, "-", F226/F231)</f>
        <v>0</v>
      </c>
      <c r="H226" s="65">
        <v>1</v>
      </c>
      <c r="I226" s="9">
        <f>IF(H231=0, "-", H226/H231)</f>
        <v>6.5359477124183009E-3</v>
      </c>
      <c r="J226" s="8" t="str">
        <f t="shared" si="18"/>
        <v>-</v>
      </c>
      <c r="K226" s="9">
        <f t="shared" si="19"/>
        <v>-1</v>
      </c>
    </row>
    <row r="227" spans="1:11" x14ac:dyDescent="0.2">
      <c r="A227" s="7" t="s">
        <v>332</v>
      </c>
      <c r="B227" s="65">
        <v>1</v>
      </c>
      <c r="C227" s="34">
        <f>IF(B231=0, "-", B227/B231)</f>
        <v>5.2631578947368418E-2</v>
      </c>
      <c r="D227" s="65">
        <v>0</v>
      </c>
      <c r="E227" s="9">
        <f>IF(D231=0, "-", D227/D231)</f>
        <v>0</v>
      </c>
      <c r="F227" s="81">
        <v>6</v>
      </c>
      <c r="G227" s="34">
        <f>IF(F231=0, "-", F227/F231)</f>
        <v>3.4482758620689655E-2</v>
      </c>
      <c r="H227" s="65">
        <v>7</v>
      </c>
      <c r="I227" s="9">
        <f>IF(H231=0, "-", H227/H231)</f>
        <v>4.5751633986928102E-2</v>
      </c>
      <c r="J227" s="8" t="str">
        <f t="shared" si="18"/>
        <v>-</v>
      </c>
      <c r="K227" s="9">
        <f t="shared" si="19"/>
        <v>-0.14285714285714285</v>
      </c>
    </row>
    <row r="228" spans="1:11" x14ac:dyDescent="0.2">
      <c r="A228" s="7" t="s">
        <v>333</v>
      </c>
      <c r="B228" s="65">
        <v>0</v>
      </c>
      <c r="C228" s="34">
        <f>IF(B231=0, "-", B228/B231)</f>
        <v>0</v>
      </c>
      <c r="D228" s="65">
        <v>0</v>
      </c>
      <c r="E228" s="9">
        <f>IF(D231=0, "-", D228/D231)</f>
        <v>0</v>
      </c>
      <c r="F228" s="81">
        <v>6</v>
      </c>
      <c r="G228" s="34">
        <f>IF(F231=0, "-", F228/F231)</f>
        <v>3.4482758620689655E-2</v>
      </c>
      <c r="H228" s="65">
        <v>6</v>
      </c>
      <c r="I228" s="9">
        <f>IF(H231=0, "-", H228/H231)</f>
        <v>3.9215686274509803E-2</v>
      </c>
      <c r="J228" s="8" t="str">
        <f t="shared" si="18"/>
        <v>-</v>
      </c>
      <c r="K228" s="9">
        <f t="shared" si="19"/>
        <v>0</v>
      </c>
    </row>
    <row r="229" spans="1:11" x14ac:dyDescent="0.2">
      <c r="A229" s="7" t="s">
        <v>334</v>
      </c>
      <c r="B229" s="65">
        <v>1</v>
      </c>
      <c r="C229" s="34">
        <f>IF(B231=0, "-", B229/B231)</f>
        <v>5.2631578947368418E-2</v>
      </c>
      <c r="D229" s="65">
        <v>1</v>
      </c>
      <c r="E229" s="9">
        <f>IF(D231=0, "-", D229/D231)</f>
        <v>3.5714285714285712E-2</v>
      </c>
      <c r="F229" s="81">
        <v>10</v>
      </c>
      <c r="G229" s="34">
        <f>IF(F231=0, "-", F229/F231)</f>
        <v>5.7471264367816091E-2</v>
      </c>
      <c r="H229" s="65">
        <v>9</v>
      </c>
      <c r="I229" s="9">
        <f>IF(H231=0, "-", H229/H231)</f>
        <v>5.8823529411764705E-2</v>
      </c>
      <c r="J229" s="8">
        <f t="shared" si="18"/>
        <v>0</v>
      </c>
      <c r="K229" s="9">
        <f t="shared" si="19"/>
        <v>0.1111111111111111</v>
      </c>
    </row>
    <row r="230" spans="1:11" x14ac:dyDescent="0.2">
      <c r="A230" s="2"/>
      <c r="B230" s="68"/>
      <c r="C230" s="33"/>
      <c r="D230" s="68"/>
      <c r="E230" s="6"/>
      <c r="F230" s="82"/>
      <c r="G230" s="33"/>
      <c r="H230" s="68"/>
      <c r="I230" s="6"/>
      <c r="J230" s="5"/>
      <c r="K230" s="6"/>
    </row>
    <row r="231" spans="1:11" s="43" customFormat="1" x14ac:dyDescent="0.2">
      <c r="A231" s="162" t="s">
        <v>583</v>
      </c>
      <c r="B231" s="71">
        <f>SUM(B212:B230)</f>
        <v>19</v>
      </c>
      <c r="C231" s="40">
        <f>B231/9191</f>
        <v>2.0672396910020674E-3</v>
      </c>
      <c r="D231" s="71">
        <f>SUM(D212:D230)</f>
        <v>28</v>
      </c>
      <c r="E231" s="41">
        <f>D231/7882</f>
        <v>3.552397868561279E-3</v>
      </c>
      <c r="F231" s="77">
        <f>SUM(F212:F230)</f>
        <v>174</v>
      </c>
      <c r="G231" s="42">
        <f>F231/83975</f>
        <v>2.0720452515629651E-3</v>
      </c>
      <c r="H231" s="71">
        <f>SUM(H212:H230)</f>
        <v>153</v>
      </c>
      <c r="I231" s="41">
        <f>H231/62775</f>
        <v>2.4372759856630824E-3</v>
      </c>
      <c r="J231" s="37">
        <f>IF(D231=0, "-", IF((B231-D231)/D231&lt;10, (B231-D231)/D231, "&gt;999%"))</f>
        <v>-0.32142857142857145</v>
      </c>
      <c r="K231" s="38">
        <f>IF(H231=0, "-", IF((F231-H231)/H231&lt;10, (F231-H231)/H231, "&gt;999%"))</f>
        <v>0.13725490196078433</v>
      </c>
    </row>
    <row r="232" spans="1:11" x14ac:dyDescent="0.2">
      <c r="B232" s="83"/>
      <c r="D232" s="83"/>
      <c r="F232" s="83"/>
      <c r="H232" s="83"/>
    </row>
    <row r="233" spans="1:11" x14ac:dyDescent="0.2">
      <c r="A233" s="163" t="s">
        <v>150</v>
      </c>
      <c r="B233" s="61" t="s">
        <v>12</v>
      </c>
      <c r="C233" s="62" t="s">
        <v>13</v>
      </c>
      <c r="D233" s="61" t="s">
        <v>12</v>
      </c>
      <c r="E233" s="63" t="s">
        <v>13</v>
      </c>
      <c r="F233" s="62" t="s">
        <v>12</v>
      </c>
      <c r="G233" s="62" t="s">
        <v>13</v>
      </c>
      <c r="H233" s="61" t="s">
        <v>12</v>
      </c>
      <c r="I233" s="63" t="s">
        <v>13</v>
      </c>
      <c r="J233" s="61"/>
      <c r="K233" s="63"/>
    </row>
    <row r="234" spans="1:11" x14ac:dyDescent="0.2">
      <c r="A234" s="7" t="s">
        <v>335</v>
      </c>
      <c r="B234" s="65">
        <v>1</v>
      </c>
      <c r="C234" s="34">
        <f>IF(B247=0, "-", B234/B247)</f>
        <v>0.2</v>
      </c>
      <c r="D234" s="65">
        <v>0</v>
      </c>
      <c r="E234" s="9">
        <f>IF(D247=0, "-", D234/D247)</f>
        <v>0</v>
      </c>
      <c r="F234" s="81">
        <v>3</v>
      </c>
      <c r="G234" s="34">
        <f>IF(F247=0, "-", F234/F247)</f>
        <v>4.0540540540540543E-2</v>
      </c>
      <c r="H234" s="65">
        <v>3</v>
      </c>
      <c r="I234" s="9">
        <f>IF(H247=0, "-", H234/H247)</f>
        <v>4.2253521126760563E-2</v>
      </c>
      <c r="J234" s="8" t="str">
        <f t="shared" ref="J234:J245" si="20">IF(D234=0, "-", IF((B234-D234)/D234&lt;10, (B234-D234)/D234, "&gt;999%"))</f>
        <v>-</v>
      </c>
      <c r="K234" s="9">
        <f t="shared" ref="K234:K245" si="21">IF(H234=0, "-", IF((F234-H234)/H234&lt;10, (F234-H234)/H234, "&gt;999%"))</f>
        <v>0</v>
      </c>
    </row>
    <row r="235" spans="1:11" x14ac:dyDescent="0.2">
      <c r="A235" s="7" t="s">
        <v>336</v>
      </c>
      <c r="B235" s="65">
        <v>0</v>
      </c>
      <c r="C235" s="34">
        <f>IF(B247=0, "-", B235/B247)</f>
        <v>0</v>
      </c>
      <c r="D235" s="65">
        <v>0</v>
      </c>
      <c r="E235" s="9">
        <f>IF(D247=0, "-", D235/D247)</f>
        <v>0</v>
      </c>
      <c r="F235" s="81">
        <v>2</v>
      </c>
      <c r="G235" s="34">
        <f>IF(F247=0, "-", F235/F247)</f>
        <v>2.7027027027027029E-2</v>
      </c>
      <c r="H235" s="65">
        <v>0</v>
      </c>
      <c r="I235" s="9">
        <f>IF(H247=0, "-", H235/H247)</f>
        <v>0</v>
      </c>
      <c r="J235" s="8" t="str">
        <f t="shared" si="20"/>
        <v>-</v>
      </c>
      <c r="K235" s="9" t="str">
        <f t="shared" si="21"/>
        <v>-</v>
      </c>
    </row>
    <row r="236" spans="1:11" x14ac:dyDescent="0.2">
      <c r="A236" s="7" t="s">
        <v>337</v>
      </c>
      <c r="B236" s="65">
        <v>0</v>
      </c>
      <c r="C236" s="34">
        <f>IF(B247=0, "-", B236/B247)</f>
        <v>0</v>
      </c>
      <c r="D236" s="65">
        <v>0</v>
      </c>
      <c r="E236" s="9">
        <f>IF(D247=0, "-", D236/D247)</f>
        <v>0</v>
      </c>
      <c r="F236" s="81">
        <v>9</v>
      </c>
      <c r="G236" s="34">
        <f>IF(F247=0, "-", F236/F247)</f>
        <v>0.12162162162162163</v>
      </c>
      <c r="H236" s="65">
        <v>8</v>
      </c>
      <c r="I236" s="9">
        <f>IF(H247=0, "-", H236/H247)</f>
        <v>0.11267605633802817</v>
      </c>
      <c r="J236" s="8" t="str">
        <f t="shared" si="20"/>
        <v>-</v>
      </c>
      <c r="K236" s="9">
        <f t="shared" si="21"/>
        <v>0.125</v>
      </c>
    </row>
    <row r="237" spans="1:11" x14ac:dyDescent="0.2">
      <c r="A237" s="7" t="s">
        <v>338</v>
      </c>
      <c r="B237" s="65">
        <v>0</v>
      </c>
      <c r="C237" s="34">
        <f>IF(B247=0, "-", B237/B247)</f>
        <v>0</v>
      </c>
      <c r="D237" s="65">
        <v>0</v>
      </c>
      <c r="E237" s="9">
        <f>IF(D247=0, "-", D237/D247)</f>
        <v>0</v>
      </c>
      <c r="F237" s="81">
        <v>0</v>
      </c>
      <c r="G237" s="34">
        <f>IF(F247=0, "-", F237/F247)</f>
        <v>0</v>
      </c>
      <c r="H237" s="65">
        <v>6</v>
      </c>
      <c r="I237" s="9">
        <f>IF(H247=0, "-", H237/H247)</f>
        <v>8.4507042253521125E-2</v>
      </c>
      <c r="J237" s="8" t="str">
        <f t="shared" si="20"/>
        <v>-</v>
      </c>
      <c r="K237" s="9">
        <f t="shared" si="21"/>
        <v>-1</v>
      </c>
    </row>
    <row r="238" spans="1:11" x14ac:dyDescent="0.2">
      <c r="A238" s="7" t="s">
        <v>339</v>
      </c>
      <c r="B238" s="65">
        <v>1</v>
      </c>
      <c r="C238" s="34">
        <f>IF(B247=0, "-", B238/B247)</f>
        <v>0.2</v>
      </c>
      <c r="D238" s="65">
        <v>2</v>
      </c>
      <c r="E238" s="9">
        <f>IF(D247=0, "-", D238/D247)</f>
        <v>0.22222222222222221</v>
      </c>
      <c r="F238" s="81">
        <v>19</v>
      </c>
      <c r="G238" s="34">
        <f>IF(F247=0, "-", F238/F247)</f>
        <v>0.25675675675675674</v>
      </c>
      <c r="H238" s="65">
        <v>15</v>
      </c>
      <c r="I238" s="9">
        <f>IF(H247=0, "-", H238/H247)</f>
        <v>0.21126760563380281</v>
      </c>
      <c r="J238" s="8">
        <f t="shared" si="20"/>
        <v>-0.5</v>
      </c>
      <c r="K238" s="9">
        <f t="shared" si="21"/>
        <v>0.26666666666666666</v>
      </c>
    </row>
    <row r="239" spans="1:11" x14ac:dyDescent="0.2">
      <c r="A239" s="7" t="s">
        <v>340</v>
      </c>
      <c r="B239" s="65">
        <v>0</v>
      </c>
      <c r="C239" s="34">
        <f>IF(B247=0, "-", B239/B247)</f>
        <v>0</v>
      </c>
      <c r="D239" s="65">
        <v>0</v>
      </c>
      <c r="E239" s="9">
        <f>IF(D247=0, "-", D239/D247)</f>
        <v>0</v>
      </c>
      <c r="F239" s="81">
        <v>2</v>
      </c>
      <c r="G239" s="34">
        <f>IF(F247=0, "-", F239/F247)</f>
        <v>2.7027027027027029E-2</v>
      </c>
      <c r="H239" s="65">
        <v>6</v>
      </c>
      <c r="I239" s="9">
        <f>IF(H247=0, "-", H239/H247)</f>
        <v>8.4507042253521125E-2</v>
      </c>
      <c r="J239" s="8" t="str">
        <f t="shared" si="20"/>
        <v>-</v>
      </c>
      <c r="K239" s="9">
        <f t="shared" si="21"/>
        <v>-0.66666666666666663</v>
      </c>
    </row>
    <row r="240" spans="1:11" x14ac:dyDescent="0.2">
      <c r="A240" s="7" t="s">
        <v>341</v>
      </c>
      <c r="B240" s="65">
        <v>0</v>
      </c>
      <c r="C240" s="34">
        <f>IF(B247=0, "-", B240/B247)</f>
        <v>0</v>
      </c>
      <c r="D240" s="65">
        <v>0</v>
      </c>
      <c r="E240" s="9">
        <f>IF(D247=0, "-", D240/D247)</f>
        <v>0</v>
      </c>
      <c r="F240" s="81">
        <v>5</v>
      </c>
      <c r="G240" s="34">
        <f>IF(F247=0, "-", F240/F247)</f>
        <v>6.7567567567567571E-2</v>
      </c>
      <c r="H240" s="65">
        <v>2</v>
      </c>
      <c r="I240" s="9">
        <f>IF(H247=0, "-", H240/H247)</f>
        <v>2.8169014084507043E-2</v>
      </c>
      <c r="J240" s="8" t="str">
        <f t="shared" si="20"/>
        <v>-</v>
      </c>
      <c r="K240" s="9">
        <f t="shared" si="21"/>
        <v>1.5</v>
      </c>
    </row>
    <row r="241" spans="1:11" x14ac:dyDescent="0.2">
      <c r="A241" s="7" t="s">
        <v>342</v>
      </c>
      <c r="B241" s="65">
        <v>3</v>
      </c>
      <c r="C241" s="34">
        <f>IF(B247=0, "-", B241/B247)</f>
        <v>0.6</v>
      </c>
      <c r="D241" s="65">
        <v>0</v>
      </c>
      <c r="E241" s="9">
        <f>IF(D247=0, "-", D241/D247)</f>
        <v>0</v>
      </c>
      <c r="F241" s="81">
        <v>7</v>
      </c>
      <c r="G241" s="34">
        <f>IF(F247=0, "-", F241/F247)</f>
        <v>9.45945945945946E-2</v>
      </c>
      <c r="H241" s="65">
        <v>0</v>
      </c>
      <c r="I241" s="9">
        <f>IF(H247=0, "-", H241/H247)</f>
        <v>0</v>
      </c>
      <c r="J241" s="8" t="str">
        <f t="shared" si="20"/>
        <v>-</v>
      </c>
      <c r="K241" s="9" t="str">
        <f t="shared" si="21"/>
        <v>-</v>
      </c>
    </row>
    <row r="242" spans="1:11" x14ac:dyDescent="0.2">
      <c r="A242" s="7" t="s">
        <v>343</v>
      </c>
      <c r="B242" s="65">
        <v>0</v>
      </c>
      <c r="C242" s="34">
        <f>IF(B247=0, "-", B242/B247)</f>
        <v>0</v>
      </c>
      <c r="D242" s="65">
        <v>0</v>
      </c>
      <c r="E242" s="9">
        <f>IF(D247=0, "-", D242/D247)</f>
        <v>0</v>
      </c>
      <c r="F242" s="81">
        <v>0</v>
      </c>
      <c r="G242" s="34">
        <f>IF(F247=0, "-", F242/F247)</f>
        <v>0</v>
      </c>
      <c r="H242" s="65">
        <v>1</v>
      </c>
      <c r="I242" s="9">
        <f>IF(H247=0, "-", H242/H247)</f>
        <v>1.4084507042253521E-2</v>
      </c>
      <c r="J242" s="8" t="str">
        <f t="shared" si="20"/>
        <v>-</v>
      </c>
      <c r="K242" s="9">
        <f t="shared" si="21"/>
        <v>-1</v>
      </c>
    </row>
    <row r="243" spans="1:11" x14ac:dyDescent="0.2">
      <c r="A243" s="7" t="s">
        <v>344</v>
      </c>
      <c r="B243" s="65">
        <v>0</v>
      </c>
      <c r="C243" s="34">
        <f>IF(B247=0, "-", B243/B247)</f>
        <v>0</v>
      </c>
      <c r="D243" s="65">
        <v>1</v>
      </c>
      <c r="E243" s="9">
        <f>IF(D247=0, "-", D243/D247)</f>
        <v>0.1111111111111111</v>
      </c>
      <c r="F243" s="81">
        <v>1</v>
      </c>
      <c r="G243" s="34">
        <f>IF(F247=0, "-", F243/F247)</f>
        <v>1.3513513513513514E-2</v>
      </c>
      <c r="H243" s="65">
        <v>2</v>
      </c>
      <c r="I243" s="9">
        <f>IF(H247=0, "-", H243/H247)</f>
        <v>2.8169014084507043E-2</v>
      </c>
      <c r="J243" s="8">
        <f t="shared" si="20"/>
        <v>-1</v>
      </c>
      <c r="K243" s="9">
        <f t="shared" si="21"/>
        <v>-0.5</v>
      </c>
    </row>
    <row r="244" spans="1:11" x14ac:dyDescent="0.2">
      <c r="A244" s="7" t="s">
        <v>345</v>
      </c>
      <c r="B244" s="65">
        <v>0</v>
      </c>
      <c r="C244" s="34">
        <f>IF(B247=0, "-", B244/B247)</f>
        <v>0</v>
      </c>
      <c r="D244" s="65">
        <v>6</v>
      </c>
      <c r="E244" s="9">
        <f>IF(D247=0, "-", D244/D247)</f>
        <v>0.66666666666666663</v>
      </c>
      <c r="F244" s="81">
        <v>23</v>
      </c>
      <c r="G244" s="34">
        <f>IF(F247=0, "-", F244/F247)</f>
        <v>0.3108108108108108</v>
      </c>
      <c r="H244" s="65">
        <v>26</v>
      </c>
      <c r="I244" s="9">
        <f>IF(H247=0, "-", H244/H247)</f>
        <v>0.36619718309859156</v>
      </c>
      <c r="J244" s="8">
        <f t="shared" si="20"/>
        <v>-1</v>
      </c>
      <c r="K244" s="9">
        <f t="shared" si="21"/>
        <v>-0.11538461538461539</v>
      </c>
    </row>
    <row r="245" spans="1:11" x14ac:dyDescent="0.2">
      <c r="A245" s="7" t="s">
        <v>346</v>
      </c>
      <c r="B245" s="65">
        <v>0</v>
      </c>
      <c r="C245" s="34">
        <f>IF(B247=0, "-", B245/B247)</f>
        <v>0</v>
      </c>
      <c r="D245" s="65">
        <v>0</v>
      </c>
      <c r="E245" s="9">
        <f>IF(D247=0, "-", D245/D247)</f>
        <v>0</v>
      </c>
      <c r="F245" s="81">
        <v>3</v>
      </c>
      <c r="G245" s="34">
        <f>IF(F247=0, "-", F245/F247)</f>
        <v>4.0540540540540543E-2</v>
      </c>
      <c r="H245" s="65">
        <v>2</v>
      </c>
      <c r="I245" s="9">
        <f>IF(H247=0, "-", H245/H247)</f>
        <v>2.8169014084507043E-2</v>
      </c>
      <c r="J245" s="8" t="str">
        <f t="shared" si="20"/>
        <v>-</v>
      </c>
      <c r="K245" s="9">
        <f t="shared" si="21"/>
        <v>0.5</v>
      </c>
    </row>
    <row r="246" spans="1:11" x14ac:dyDescent="0.2">
      <c r="A246" s="2"/>
      <c r="B246" s="68"/>
      <c r="C246" s="33"/>
      <c r="D246" s="68"/>
      <c r="E246" s="6"/>
      <c r="F246" s="82"/>
      <c r="G246" s="33"/>
      <c r="H246" s="68"/>
      <c r="I246" s="6"/>
      <c r="J246" s="5"/>
      <c r="K246" s="6"/>
    </row>
    <row r="247" spans="1:11" s="43" customFormat="1" x14ac:dyDescent="0.2">
      <c r="A247" s="162" t="s">
        <v>582</v>
      </c>
      <c r="B247" s="71">
        <f>SUM(B234:B246)</f>
        <v>5</v>
      </c>
      <c r="C247" s="40">
        <f>B247/9191</f>
        <v>5.4401044500054405E-4</v>
      </c>
      <c r="D247" s="71">
        <f>SUM(D234:D246)</f>
        <v>9</v>
      </c>
      <c r="E247" s="41">
        <f>D247/7882</f>
        <v>1.141842172037554E-3</v>
      </c>
      <c r="F247" s="77">
        <f>SUM(F234:F246)</f>
        <v>74</v>
      </c>
      <c r="G247" s="42">
        <f>F247/83975</f>
        <v>8.8121464721643351E-4</v>
      </c>
      <c r="H247" s="71">
        <f>SUM(H234:H246)</f>
        <v>71</v>
      </c>
      <c r="I247" s="41">
        <f>H247/62775</f>
        <v>1.1310234966148945E-3</v>
      </c>
      <c r="J247" s="37">
        <f>IF(D247=0, "-", IF((B247-D247)/D247&lt;10, (B247-D247)/D247, "&gt;999%"))</f>
        <v>-0.44444444444444442</v>
      </c>
      <c r="K247" s="38">
        <f>IF(H247=0, "-", IF((F247-H247)/H247&lt;10, (F247-H247)/H247, "&gt;999%"))</f>
        <v>4.2253521126760563E-2</v>
      </c>
    </row>
    <row r="248" spans="1:11" x14ac:dyDescent="0.2">
      <c r="B248" s="83"/>
      <c r="D248" s="83"/>
      <c r="F248" s="83"/>
      <c r="H248" s="83"/>
    </row>
    <row r="249" spans="1:11" s="43" customFormat="1" x14ac:dyDescent="0.2">
      <c r="A249" s="162" t="s">
        <v>581</v>
      </c>
      <c r="B249" s="71">
        <v>41</v>
      </c>
      <c r="C249" s="40">
        <f>B249/9191</f>
        <v>4.4608856490044608E-3</v>
      </c>
      <c r="D249" s="71">
        <v>68</v>
      </c>
      <c r="E249" s="41">
        <f>D249/7882</f>
        <v>8.6272519665059628E-3</v>
      </c>
      <c r="F249" s="77">
        <v>520</v>
      </c>
      <c r="G249" s="42">
        <f>F249/83975</f>
        <v>6.1923191426019649E-3</v>
      </c>
      <c r="H249" s="71">
        <v>512</v>
      </c>
      <c r="I249" s="41">
        <f>H249/62775</f>
        <v>8.1561131023496613E-3</v>
      </c>
      <c r="J249" s="37">
        <f>IF(D249=0, "-", IF((B249-D249)/D249&lt;10, (B249-D249)/D249, "&gt;999%"))</f>
        <v>-0.39705882352941174</v>
      </c>
      <c r="K249" s="38">
        <f>IF(H249=0, "-", IF((F249-H249)/H249&lt;10, (F249-H249)/H249, "&gt;999%"))</f>
        <v>1.5625E-2</v>
      </c>
    </row>
    <row r="250" spans="1:11" x14ac:dyDescent="0.2">
      <c r="B250" s="83"/>
      <c r="D250" s="83"/>
      <c r="F250" s="83"/>
      <c r="H250" s="83"/>
    </row>
    <row r="251" spans="1:11" x14ac:dyDescent="0.2">
      <c r="A251" s="27" t="s">
        <v>579</v>
      </c>
      <c r="B251" s="71">
        <f>B255-B253</f>
        <v>1735</v>
      </c>
      <c r="C251" s="40">
        <f>B251/9191</f>
        <v>0.18877162441518877</v>
      </c>
      <c r="D251" s="71">
        <f>D255-D253</f>
        <v>1698</v>
      </c>
      <c r="E251" s="41">
        <f>D251/7882</f>
        <v>0.21542755645775183</v>
      </c>
      <c r="F251" s="77">
        <f>F255-F253</f>
        <v>14357</v>
      </c>
      <c r="G251" s="42">
        <f>F251/83975</f>
        <v>0.17096754986603155</v>
      </c>
      <c r="H251" s="71">
        <f>H255-H253</f>
        <v>12125</v>
      </c>
      <c r="I251" s="41">
        <f>H251/62775</f>
        <v>0.19315013938669853</v>
      </c>
      <c r="J251" s="37">
        <f>IF(D251=0, "-", IF((B251-D251)/D251&lt;10, (B251-D251)/D251, "&gt;999%"))</f>
        <v>2.1790341578327443E-2</v>
      </c>
      <c r="K251" s="38">
        <f>IF(H251=0, "-", IF((F251-H251)/H251&lt;10, (F251-H251)/H251, "&gt;999%"))</f>
        <v>0.18408247422680413</v>
      </c>
    </row>
    <row r="252" spans="1:11" x14ac:dyDescent="0.2">
      <c r="A252" s="27"/>
      <c r="B252" s="71"/>
      <c r="C252" s="40"/>
      <c r="D252" s="71"/>
      <c r="E252" s="41"/>
      <c r="F252" s="77"/>
      <c r="G252" s="42"/>
      <c r="H252" s="71"/>
      <c r="I252" s="41"/>
      <c r="J252" s="37"/>
      <c r="K252" s="38"/>
    </row>
    <row r="253" spans="1:11" x14ac:dyDescent="0.2">
      <c r="A253" s="27" t="s">
        <v>580</v>
      </c>
      <c r="B253" s="71">
        <v>188</v>
      </c>
      <c r="C253" s="40">
        <f>B253/9191</f>
        <v>2.0454792732020454E-2</v>
      </c>
      <c r="D253" s="71">
        <v>246</v>
      </c>
      <c r="E253" s="41">
        <f>D253/7882</f>
        <v>3.1210352702359806E-2</v>
      </c>
      <c r="F253" s="77">
        <v>1819</v>
      </c>
      <c r="G253" s="42">
        <f>F253/83975</f>
        <v>2.1661208693063413E-2</v>
      </c>
      <c r="H253" s="71">
        <v>1648</v>
      </c>
      <c r="I253" s="41">
        <f>H253/62775</f>
        <v>2.6252489048187971E-2</v>
      </c>
      <c r="J253" s="37">
        <f>IF(D253=0, "-", IF((B253-D253)/D253&lt;10, (B253-D253)/D253, "&gt;999%"))</f>
        <v>-0.23577235772357724</v>
      </c>
      <c r="K253" s="38">
        <f>IF(H253=0, "-", IF((F253-H253)/H253&lt;10, (F253-H253)/H253, "&gt;999%"))</f>
        <v>0.10376213592233009</v>
      </c>
    </row>
    <row r="254" spans="1:11" x14ac:dyDescent="0.2">
      <c r="A254" s="27"/>
      <c r="B254" s="71"/>
      <c r="C254" s="40"/>
      <c r="D254" s="71"/>
      <c r="E254" s="41"/>
      <c r="F254" s="77"/>
      <c r="G254" s="42"/>
      <c r="H254" s="71"/>
      <c r="I254" s="41"/>
      <c r="J254" s="37"/>
      <c r="K254" s="38"/>
    </row>
    <row r="255" spans="1:11" x14ac:dyDescent="0.2">
      <c r="A255" s="27" t="s">
        <v>578</v>
      </c>
      <c r="B255" s="71">
        <v>1923</v>
      </c>
      <c r="C255" s="40">
        <f>B255/9191</f>
        <v>0.20922641714720921</v>
      </c>
      <c r="D255" s="71">
        <v>1944</v>
      </c>
      <c r="E255" s="41">
        <f>D255/7882</f>
        <v>0.24663790916011163</v>
      </c>
      <c r="F255" s="77">
        <v>16176</v>
      </c>
      <c r="G255" s="42">
        <f>F255/83975</f>
        <v>0.19262875855909498</v>
      </c>
      <c r="H255" s="71">
        <v>13773</v>
      </c>
      <c r="I255" s="41">
        <f>H255/62775</f>
        <v>0.2194026284348865</v>
      </c>
      <c r="J255" s="37">
        <f>IF(D255=0, "-", IF((B255-D255)/D255&lt;10, (B255-D255)/D255, "&gt;999%"))</f>
        <v>-1.0802469135802469E-2</v>
      </c>
      <c r="K255" s="38">
        <f>IF(H255=0, "-", IF((F255-H255)/H255&lt;10, (F255-H255)/H255, "&gt;999%"))</f>
        <v>0.17447179263776955</v>
      </c>
    </row>
  </sheetData>
  <mergeCells count="58">
    <mergeCell ref="B1:K1"/>
    <mergeCell ref="B2:K2"/>
    <mergeCell ref="B196:E196"/>
    <mergeCell ref="F196:I196"/>
    <mergeCell ref="J196:K196"/>
    <mergeCell ref="B197:C197"/>
    <mergeCell ref="D197:E197"/>
    <mergeCell ref="F197:G197"/>
    <mergeCell ref="H197:I197"/>
    <mergeCell ref="B170:E170"/>
    <mergeCell ref="F170:I170"/>
    <mergeCell ref="J170:K170"/>
    <mergeCell ref="B171:C171"/>
    <mergeCell ref="D171:E171"/>
    <mergeCell ref="F171:G171"/>
    <mergeCell ref="H171:I171"/>
    <mergeCell ref="B147:E147"/>
    <mergeCell ref="F147:I147"/>
    <mergeCell ref="J147:K147"/>
    <mergeCell ref="B148:C148"/>
    <mergeCell ref="D148:E148"/>
    <mergeCell ref="F148:G148"/>
    <mergeCell ref="H148:I148"/>
    <mergeCell ref="B121:E121"/>
    <mergeCell ref="F121:I121"/>
    <mergeCell ref="J121:K121"/>
    <mergeCell ref="B122:C122"/>
    <mergeCell ref="D122:E122"/>
    <mergeCell ref="F122:G122"/>
    <mergeCell ref="H122:I122"/>
    <mergeCell ref="B84:E84"/>
    <mergeCell ref="F84:I84"/>
    <mergeCell ref="J84:K84"/>
    <mergeCell ref="B85:C85"/>
    <mergeCell ref="D85:E85"/>
    <mergeCell ref="F85:G85"/>
    <mergeCell ref="H85:I85"/>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7" max="16383" man="1"/>
    <brk id="120" max="16383" man="1"/>
    <brk id="169" max="16383" man="1"/>
    <brk id="23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IF(B49=0, "-", B7/B49)</f>
        <v>2.0800832033281333E-3</v>
      </c>
      <c r="D7" s="65">
        <v>2</v>
      </c>
      <c r="E7" s="21">
        <f>IF(D49=0, "-", D7/D49)</f>
        <v>1.02880658436214E-3</v>
      </c>
      <c r="F7" s="81">
        <v>23</v>
      </c>
      <c r="G7" s="39">
        <f>IF(F49=0, "-", F7/F49)</f>
        <v>1.4218595450049456E-3</v>
      </c>
      <c r="H7" s="65">
        <v>10</v>
      </c>
      <c r="I7" s="21">
        <f>IF(H49=0, "-", H7/H49)</f>
        <v>7.2605822987003557E-4</v>
      </c>
      <c r="J7" s="20">
        <f t="shared" ref="J7:J47" si="0">IF(D7=0, "-", IF((B7-D7)/D7&lt;10, (B7-D7)/D7, "&gt;999%"))</f>
        <v>1</v>
      </c>
      <c r="K7" s="21">
        <f t="shared" ref="K7:K47" si="1">IF(H7=0, "-", IF((F7-H7)/H7&lt;10, (F7-H7)/H7, "&gt;999%"))</f>
        <v>1.3</v>
      </c>
    </row>
    <row r="8" spans="1:11" x14ac:dyDescent="0.2">
      <c r="A8" s="7" t="s">
        <v>32</v>
      </c>
      <c r="B8" s="65">
        <v>0</v>
      </c>
      <c r="C8" s="39">
        <f>IF(B49=0, "-", B8/B49)</f>
        <v>0</v>
      </c>
      <c r="D8" s="65">
        <v>0</v>
      </c>
      <c r="E8" s="21">
        <f>IF(D49=0, "-", D8/D49)</f>
        <v>0</v>
      </c>
      <c r="F8" s="81">
        <v>1</v>
      </c>
      <c r="G8" s="39">
        <f>IF(F49=0, "-", F8/F49)</f>
        <v>6.1819980217606328E-5</v>
      </c>
      <c r="H8" s="65">
        <v>0</v>
      </c>
      <c r="I8" s="21">
        <f>IF(H49=0, "-", H8/H49)</f>
        <v>0</v>
      </c>
      <c r="J8" s="20" t="str">
        <f t="shared" si="0"/>
        <v>-</v>
      </c>
      <c r="K8" s="21" t="str">
        <f t="shared" si="1"/>
        <v>-</v>
      </c>
    </row>
    <row r="9" spans="1:11" x14ac:dyDescent="0.2">
      <c r="A9" s="7" t="s">
        <v>33</v>
      </c>
      <c r="B9" s="65">
        <v>1</v>
      </c>
      <c r="C9" s="39">
        <f>IF(B49=0, "-", B9/B49)</f>
        <v>5.2002080083203334E-4</v>
      </c>
      <c r="D9" s="65">
        <v>0</v>
      </c>
      <c r="E9" s="21">
        <f>IF(D49=0, "-", D9/D49)</f>
        <v>0</v>
      </c>
      <c r="F9" s="81">
        <v>3</v>
      </c>
      <c r="G9" s="39">
        <f>IF(F49=0, "-", F9/F49)</f>
        <v>1.85459940652819E-4</v>
      </c>
      <c r="H9" s="65">
        <v>3</v>
      </c>
      <c r="I9" s="21">
        <f>IF(H49=0, "-", H9/H49)</f>
        <v>2.1781746896101068E-4</v>
      </c>
      <c r="J9" s="20" t="str">
        <f t="shared" si="0"/>
        <v>-</v>
      </c>
      <c r="K9" s="21">
        <f t="shared" si="1"/>
        <v>0</v>
      </c>
    </row>
    <row r="10" spans="1:11" x14ac:dyDescent="0.2">
      <c r="A10" s="7" t="s">
        <v>34</v>
      </c>
      <c r="B10" s="65">
        <v>24</v>
      </c>
      <c r="C10" s="39">
        <f>IF(B49=0, "-", B10/B49)</f>
        <v>1.2480499219968799E-2</v>
      </c>
      <c r="D10" s="65">
        <v>40</v>
      </c>
      <c r="E10" s="21">
        <f>IF(D49=0, "-", D10/D49)</f>
        <v>2.0576131687242798E-2</v>
      </c>
      <c r="F10" s="81">
        <v>193</v>
      </c>
      <c r="G10" s="39">
        <f>IF(F49=0, "-", F10/F49)</f>
        <v>1.1931256181998022E-2</v>
      </c>
      <c r="H10" s="65">
        <v>288</v>
      </c>
      <c r="I10" s="21">
        <f>IF(H49=0, "-", H10/H49)</f>
        <v>2.0910477020257025E-2</v>
      </c>
      <c r="J10" s="20">
        <f t="shared" si="0"/>
        <v>-0.4</v>
      </c>
      <c r="K10" s="21">
        <f t="shared" si="1"/>
        <v>-0.3298611111111111</v>
      </c>
    </row>
    <row r="11" spans="1:11" x14ac:dyDescent="0.2">
      <c r="A11" s="7" t="s">
        <v>35</v>
      </c>
      <c r="B11" s="65">
        <v>0</v>
      </c>
      <c r="C11" s="39">
        <f>IF(B49=0, "-", B11/B49)</f>
        <v>0</v>
      </c>
      <c r="D11" s="65">
        <v>0</v>
      </c>
      <c r="E11" s="21">
        <f>IF(D49=0, "-", D11/D49)</f>
        <v>0</v>
      </c>
      <c r="F11" s="81">
        <v>10</v>
      </c>
      <c r="G11" s="39">
        <f>IF(F49=0, "-", F11/F49)</f>
        <v>6.1819980217606325E-4</v>
      </c>
      <c r="H11" s="65">
        <v>10</v>
      </c>
      <c r="I11" s="21">
        <f>IF(H49=0, "-", H11/H49)</f>
        <v>7.2605822987003557E-4</v>
      </c>
      <c r="J11" s="20" t="str">
        <f t="shared" si="0"/>
        <v>-</v>
      </c>
      <c r="K11" s="21">
        <f t="shared" si="1"/>
        <v>0</v>
      </c>
    </row>
    <row r="12" spans="1:11" x14ac:dyDescent="0.2">
      <c r="A12" s="7" t="s">
        <v>36</v>
      </c>
      <c r="B12" s="65">
        <v>66</v>
      </c>
      <c r="C12" s="39">
        <f>IF(B49=0, "-", B12/B49)</f>
        <v>3.4321372854914198E-2</v>
      </c>
      <c r="D12" s="65">
        <v>83</v>
      </c>
      <c r="E12" s="21">
        <f>IF(D49=0, "-", D12/D49)</f>
        <v>4.2695473251028807E-2</v>
      </c>
      <c r="F12" s="81">
        <v>573</v>
      </c>
      <c r="G12" s="39">
        <f>IF(F49=0, "-", F12/F49)</f>
        <v>3.5422848664688429E-2</v>
      </c>
      <c r="H12" s="65">
        <v>410</v>
      </c>
      <c r="I12" s="21">
        <f>IF(H49=0, "-", H12/H49)</f>
        <v>2.9768387424671458E-2</v>
      </c>
      <c r="J12" s="20">
        <f t="shared" si="0"/>
        <v>-0.20481927710843373</v>
      </c>
      <c r="K12" s="21">
        <f t="shared" si="1"/>
        <v>0.39756097560975612</v>
      </c>
    </row>
    <row r="13" spans="1:11" x14ac:dyDescent="0.2">
      <c r="A13" s="7" t="s">
        <v>38</v>
      </c>
      <c r="B13" s="65">
        <v>1</v>
      </c>
      <c r="C13" s="39">
        <f>IF(B49=0, "-", B13/B49)</f>
        <v>5.2002080083203334E-4</v>
      </c>
      <c r="D13" s="65">
        <v>1</v>
      </c>
      <c r="E13" s="21">
        <f>IF(D49=0, "-", D13/D49)</f>
        <v>5.1440329218107E-4</v>
      </c>
      <c r="F13" s="81">
        <v>6</v>
      </c>
      <c r="G13" s="39">
        <f>IF(F49=0, "-", F13/F49)</f>
        <v>3.70919881305638E-4</v>
      </c>
      <c r="H13" s="65">
        <v>14</v>
      </c>
      <c r="I13" s="21">
        <f>IF(H49=0, "-", H13/H49)</f>
        <v>1.0164815218180498E-3</v>
      </c>
      <c r="J13" s="20">
        <f t="shared" si="0"/>
        <v>0</v>
      </c>
      <c r="K13" s="21">
        <f t="shared" si="1"/>
        <v>-0.5714285714285714</v>
      </c>
    </row>
    <row r="14" spans="1:11" x14ac:dyDescent="0.2">
      <c r="A14" s="7" t="s">
        <v>39</v>
      </c>
      <c r="B14" s="65">
        <v>0</v>
      </c>
      <c r="C14" s="39">
        <f>IF(B49=0, "-", B14/B49)</f>
        <v>0</v>
      </c>
      <c r="D14" s="65">
        <v>0</v>
      </c>
      <c r="E14" s="21">
        <f>IF(D49=0, "-", D14/D49)</f>
        <v>0</v>
      </c>
      <c r="F14" s="81">
        <v>3</v>
      </c>
      <c r="G14" s="39">
        <f>IF(F49=0, "-", F14/F49)</f>
        <v>1.85459940652819E-4</v>
      </c>
      <c r="H14" s="65">
        <v>3</v>
      </c>
      <c r="I14" s="21">
        <f>IF(H49=0, "-", H14/H49)</f>
        <v>2.1781746896101068E-4</v>
      </c>
      <c r="J14" s="20" t="str">
        <f t="shared" si="0"/>
        <v>-</v>
      </c>
      <c r="K14" s="21">
        <f t="shared" si="1"/>
        <v>0</v>
      </c>
    </row>
    <row r="15" spans="1:11" x14ac:dyDescent="0.2">
      <c r="A15" s="7" t="s">
        <v>42</v>
      </c>
      <c r="B15" s="65">
        <v>1</v>
      </c>
      <c r="C15" s="39">
        <f>IF(B49=0, "-", B15/B49)</f>
        <v>5.2002080083203334E-4</v>
      </c>
      <c r="D15" s="65">
        <v>2</v>
      </c>
      <c r="E15" s="21">
        <f>IF(D49=0, "-", D15/D49)</f>
        <v>1.02880658436214E-3</v>
      </c>
      <c r="F15" s="81">
        <v>19</v>
      </c>
      <c r="G15" s="39">
        <f>IF(F49=0, "-", F15/F49)</f>
        <v>1.1745796241345204E-3</v>
      </c>
      <c r="H15" s="65">
        <v>15</v>
      </c>
      <c r="I15" s="21">
        <f>IF(H49=0, "-", H15/H49)</f>
        <v>1.0890873448050533E-3</v>
      </c>
      <c r="J15" s="20">
        <f t="shared" si="0"/>
        <v>-0.5</v>
      </c>
      <c r="K15" s="21">
        <f t="shared" si="1"/>
        <v>0.26666666666666666</v>
      </c>
    </row>
    <row r="16" spans="1:11" x14ac:dyDescent="0.2">
      <c r="A16" s="7" t="s">
        <v>43</v>
      </c>
      <c r="B16" s="65">
        <v>10</v>
      </c>
      <c r="C16" s="39">
        <f>IF(B49=0, "-", B16/B49)</f>
        <v>5.2002080083203327E-3</v>
      </c>
      <c r="D16" s="65">
        <v>6</v>
      </c>
      <c r="E16" s="21">
        <f>IF(D49=0, "-", D16/D49)</f>
        <v>3.0864197530864196E-3</v>
      </c>
      <c r="F16" s="81">
        <v>51</v>
      </c>
      <c r="G16" s="39">
        <f>IF(F49=0, "-", F16/F49)</f>
        <v>3.1528189910979229E-3</v>
      </c>
      <c r="H16" s="65">
        <v>37</v>
      </c>
      <c r="I16" s="21">
        <f>IF(H49=0, "-", H16/H49)</f>
        <v>2.6864154505191317E-3</v>
      </c>
      <c r="J16" s="20">
        <f t="shared" si="0"/>
        <v>0.66666666666666663</v>
      </c>
      <c r="K16" s="21">
        <f t="shared" si="1"/>
        <v>0.3783783783783784</v>
      </c>
    </row>
    <row r="17" spans="1:11" x14ac:dyDescent="0.2">
      <c r="A17" s="7" t="s">
        <v>45</v>
      </c>
      <c r="B17" s="65">
        <v>24</v>
      </c>
      <c r="C17" s="39">
        <f>IF(B49=0, "-", B17/B49)</f>
        <v>1.2480499219968799E-2</v>
      </c>
      <c r="D17" s="65">
        <v>34</v>
      </c>
      <c r="E17" s="21">
        <f>IF(D49=0, "-", D17/D49)</f>
        <v>1.7489711934156379E-2</v>
      </c>
      <c r="F17" s="81">
        <v>251</v>
      </c>
      <c r="G17" s="39">
        <f>IF(F49=0, "-", F17/F49)</f>
        <v>1.5516815034619189E-2</v>
      </c>
      <c r="H17" s="65">
        <v>317</v>
      </c>
      <c r="I17" s="21">
        <f>IF(H49=0, "-", H17/H49)</f>
        <v>2.3016045886880127E-2</v>
      </c>
      <c r="J17" s="20">
        <f t="shared" si="0"/>
        <v>-0.29411764705882354</v>
      </c>
      <c r="K17" s="21">
        <f t="shared" si="1"/>
        <v>-0.20820189274447951</v>
      </c>
    </row>
    <row r="18" spans="1:11" x14ac:dyDescent="0.2">
      <c r="A18" s="7" t="s">
        <v>48</v>
      </c>
      <c r="B18" s="65">
        <v>1</v>
      </c>
      <c r="C18" s="39">
        <f>IF(B49=0, "-", B18/B49)</f>
        <v>5.2002080083203334E-4</v>
      </c>
      <c r="D18" s="65">
        <v>4</v>
      </c>
      <c r="E18" s="21">
        <f>IF(D49=0, "-", D18/D49)</f>
        <v>2.05761316872428E-3</v>
      </c>
      <c r="F18" s="81">
        <v>4</v>
      </c>
      <c r="G18" s="39">
        <f>IF(F49=0, "-", F18/F49)</f>
        <v>2.4727992087042531E-4</v>
      </c>
      <c r="H18" s="65">
        <v>4</v>
      </c>
      <c r="I18" s="21">
        <f>IF(H49=0, "-", H18/H49)</f>
        <v>2.9042329194801421E-4</v>
      </c>
      <c r="J18" s="20">
        <f t="shared" si="0"/>
        <v>-0.75</v>
      </c>
      <c r="K18" s="21">
        <f t="shared" si="1"/>
        <v>0</v>
      </c>
    </row>
    <row r="19" spans="1:11" x14ac:dyDescent="0.2">
      <c r="A19" s="7" t="s">
        <v>51</v>
      </c>
      <c r="B19" s="65">
        <v>0</v>
      </c>
      <c r="C19" s="39">
        <f>IF(B49=0, "-", B19/B49)</f>
        <v>0</v>
      </c>
      <c r="D19" s="65">
        <v>20</v>
      </c>
      <c r="E19" s="21">
        <f>IF(D49=0, "-", D19/D49)</f>
        <v>1.0288065843621399E-2</v>
      </c>
      <c r="F19" s="81">
        <v>0</v>
      </c>
      <c r="G19" s="39">
        <f>IF(F49=0, "-", F19/F49)</f>
        <v>0</v>
      </c>
      <c r="H19" s="65">
        <v>203</v>
      </c>
      <c r="I19" s="21">
        <f>IF(H49=0, "-", H19/H49)</f>
        <v>1.4738982066361723E-2</v>
      </c>
      <c r="J19" s="20">
        <f t="shared" si="0"/>
        <v>-1</v>
      </c>
      <c r="K19" s="21">
        <f t="shared" si="1"/>
        <v>-1</v>
      </c>
    </row>
    <row r="20" spans="1:11" x14ac:dyDescent="0.2">
      <c r="A20" s="7" t="s">
        <v>52</v>
      </c>
      <c r="B20" s="65">
        <v>47</v>
      </c>
      <c r="C20" s="39">
        <f>IF(B49=0, "-", B20/B49)</f>
        <v>2.4440977639105563E-2</v>
      </c>
      <c r="D20" s="65">
        <v>85</v>
      </c>
      <c r="E20" s="21">
        <f>IF(D49=0, "-", D20/D49)</f>
        <v>4.3724279835390949E-2</v>
      </c>
      <c r="F20" s="81">
        <v>283</v>
      </c>
      <c r="G20" s="39">
        <f>IF(F49=0, "-", F20/F49)</f>
        <v>1.7495054401582593E-2</v>
      </c>
      <c r="H20" s="65">
        <v>608</v>
      </c>
      <c r="I20" s="21">
        <f>IF(H49=0, "-", H20/H49)</f>
        <v>4.4144340376098164E-2</v>
      </c>
      <c r="J20" s="20">
        <f t="shared" si="0"/>
        <v>-0.44705882352941179</v>
      </c>
      <c r="K20" s="21">
        <f t="shared" si="1"/>
        <v>-0.53453947368421051</v>
      </c>
    </row>
    <row r="21" spans="1:11" x14ac:dyDescent="0.2">
      <c r="A21" s="7" t="s">
        <v>53</v>
      </c>
      <c r="B21" s="65">
        <v>258</v>
      </c>
      <c r="C21" s="39">
        <f>IF(B49=0, "-", B21/B49)</f>
        <v>0.13416536661466458</v>
      </c>
      <c r="D21" s="65">
        <v>401</v>
      </c>
      <c r="E21" s="21">
        <f>IF(D49=0, "-", D21/D49)</f>
        <v>0.20627572016460904</v>
      </c>
      <c r="F21" s="81">
        <v>2171</v>
      </c>
      <c r="G21" s="39">
        <f>IF(F49=0, "-", F21/F49)</f>
        <v>0.13421117705242333</v>
      </c>
      <c r="H21" s="65">
        <v>2034</v>
      </c>
      <c r="I21" s="21">
        <f>IF(H49=0, "-", H21/H49)</f>
        <v>0.14768024395556523</v>
      </c>
      <c r="J21" s="20">
        <f t="shared" si="0"/>
        <v>-0.35660847880299251</v>
      </c>
      <c r="K21" s="21">
        <f t="shared" si="1"/>
        <v>6.7354965585054077E-2</v>
      </c>
    </row>
    <row r="22" spans="1:11" x14ac:dyDescent="0.2">
      <c r="A22" s="7" t="s">
        <v>55</v>
      </c>
      <c r="B22" s="65">
        <v>0</v>
      </c>
      <c r="C22" s="39">
        <f>IF(B49=0, "-", B22/B49)</f>
        <v>0</v>
      </c>
      <c r="D22" s="65">
        <v>0</v>
      </c>
      <c r="E22" s="21">
        <f>IF(D49=0, "-", D22/D49)</f>
        <v>0</v>
      </c>
      <c r="F22" s="81">
        <v>0</v>
      </c>
      <c r="G22" s="39">
        <f>IF(F49=0, "-", F22/F49)</f>
        <v>0</v>
      </c>
      <c r="H22" s="65">
        <v>6</v>
      </c>
      <c r="I22" s="21">
        <f>IF(H49=0, "-", H22/H49)</f>
        <v>4.3563493792202136E-4</v>
      </c>
      <c r="J22" s="20" t="str">
        <f t="shared" si="0"/>
        <v>-</v>
      </c>
      <c r="K22" s="21">
        <f t="shared" si="1"/>
        <v>-1</v>
      </c>
    </row>
    <row r="23" spans="1:11" x14ac:dyDescent="0.2">
      <c r="A23" s="7" t="s">
        <v>61</v>
      </c>
      <c r="B23" s="65">
        <v>1</v>
      </c>
      <c r="C23" s="39">
        <f>IF(B49=0, "-", B23/B49)</f>
        <v>5.2002080083203334E-4</v>
      </c>
      <c r="D23" s="65">
        <v>0</v>
      </c>
      <c r="E23" s="21">
        <f>IF(D49=0, "-", D23/D49)</f>
        <v>0</v>
      </c>
      <c r="F23" s="81">
        <v>16</v>
      </c>
      <c r="G23" s="39">
        <f>IF(F49=0, "-", F23/F49)</f>
        <v>9.8911968348170125E-4</v>
      </c>
      <c r="H23" s="65">
        <v>13</v>
      </c>
      <c r="I23" s="21">
        <f>IF(H49=0, "-", H23/H49)</f>
        <v>9.4387569883104625E-4</v>
      </c>
      <c r="J23" s="20" t="str">
        <f t="shared" si="0"/>
        <v>-</v>
      </c>
      <c r="K23" s="21">
        <f t="shared" si="1"/>
        <v>0.23076923076923078</v>
      </c>
    </row>
    <row r="24" spans="1:11" x14ac:dyDescent="0.2">
      <c r="A24" s="7" t="s">
        <v>64</v>
      </c>
      <c r="B24" s="65">
        <v>391</v>
      </c>
      <c r="C24" s="39">
        <f>IF(B49=0, "-", B24/B49)</f>
        <v>0.20332813312532502</v>
      </c>
      <c r="D24" s="65">
        <v>301</v>
      </c>
      <c r="E24" s="21">
        <f>IF(D49=0, "-", D24/D49)</f>
        <v>0.15483539094650206</v>
      </c>
      <c r="F24" s="81">
        <v>3173</v>
      </c>
      <c r="G24" s="39">
        <f>IF(F49=0, "-", F24/F49)</f>
        <v>0.19615479723046489</v>
      </c>
      <c r="H24" s="65">
        <v>2222</v>
      </c>
      <c r="I24" s="21">
        <f>IF(H49=0, "-", H24/H49)</f>
        <v>0.1613301386771219</v>
      </c>
      <c r="J24" s="20">
        <f t="shared" si="0"/>
        <v>0.29900332225913623</v>
      </c>
      <c r="K24" s="21">
        <f t="shared" si="1"/>
        <v>0.427992799279928</v>
      </c>
    </row>
    <row r="25" spans="1:11" x14ac:dyDescent="0.2">
      <c r="A25" s="7" t="s">
        <v>65</v>
      </c>
      <c r="B25" s="65">
        <v>0</v>
      </c>
      <c r="C25" s="39">
        <f>IF(B49=0, "-", B25/B49)</f>
        <v>0</v>
      </c>
      <c r="D25" s="65">
        <v>0</v>
      </c>
      <c r="E25" s="21">
        <f>IF(D49=0, "-", D25/D49)</f>
        <v>0</v>
      </c>
      <c r="F25" s="81">
        <v>2</v>
      </c>
      <c r="G25" s="39">
        <f>IF(F49=0, "-", F25/F49)</f>
        <v>1.2363996043521266E-4</v>
      </c>
      <c r="H25" s="65">
        <v>6</v>
      </c>
      <c r="I25" s="21">
        <f>IF(H49=0, "-", H25/H49)</f>
        <v>4.3563493792202136E-4</v>
      </c>
      <c r="J25" s="20" t="str">
        <f t="shared" si="0"/>
        <v>-</v>
      </c>
      <c r="K25" s="21">
        <f t="shared" si="1"/>
        <v>-0.66666666666666663</v>
      </c>
    </row>
    <row r="26" spans="1:11" x14ac:dyDescent="0.2">
      <c r="A26" s="7" t="s">
        <v>67</v>
      </c>
      <c r="B26" s="65">
        <v>0</v>
      </c>
      <c r="C26" s="39">
        <f>IF(B49=0, "-", B26/B49)</f>
        <v>0</v>
      </c>
      <c r="D26" s="65">
        <v>6</v>
      </c>
      <c r="E26" s="21">
        <f>IF(D49=0, "-", D26/D49)</f>
        <v>3.0864197530864196E-3</v>
      </c>
      <c r="F26" s="81">
        <v>42</v>
      </c>
      <c r="G26" s="39">
        <f>IF(F49=0, "-", F26/F49)</f>
        <v>2.5964391691394658E-3</v>
      </c>
      <c r="H26" s="65">
        <v>36</v>
      </c>
      <c r="I26" s="21">
        <f>IF(H49=0, "-", H26/H49)</f>
        <v>2.6138096275321282E-3</v>
      </c>
      <c r="J26" s="20">
        <f t="shared" si="0"/>
        <v>-1</v>
      </c>
      <c r="K26" s="21">
        <f t="shared" si="1"/>
        <v>0.16666666666666666</v>
      </c>
    </row>
    <row r="27" spans="1:11" x14ac:dyDescent="0.2">
      <c r="A27" s="7" t="s">
        <v>68</v>
      </c>
      <c r="B27" s="65">
        <v>14</v>
      </c>
      <c r="C27" s="39">
        <f>IF(B49=0, "-", B27/B49)</f>
        <v>7.2802912116484656E-3</v>
      </c>
      <c r="D27" s="65">
        <v>13</v>
      </c>
      <c r="E27" s="21">
        <f>IF(D49=0, "-", D27/D49)</f>
        <v>6.6872427983539094E-3</v>
      </c>
      <c r="F27" s="81">
        <v>141</v>
      </c>
      <c r="G27" s="39">
        <f>IF(F49=0, "-", F27/F49)</f>
        <v>8.7166172106824934E-3</v>
      </c>
      <c r="H27" s="65">
        <v>73</v>
      </c>
      <c r="I27" s="21">
        <f>IF(H49=0, "-", H27/H49)</f>
        <v>5.3002250780512595E-3</v>
      </c>
      <c r="J27" s="20">
        <f t="shared" si="0"/>
        <v>7.6923076923076927E-2</v>
      </c>
      <c r="K27" s="21">
        <f t="shared" si="1"/>
        <v>0.93150684931506844</v>
      </c>
    </row>
    <row r="28" spans="1:11" x14ac:dyDescent="0.2">
      <c r="A28" s="7" t="s">
        <v>69</v>
      </c>
      <c r="B28" s="65">
        <v>0</v>
      </c>
      <c r="C28" s="39">
        <f>IF(B49=0, "-", B28/B49)</f>
        <v>0</v>
      </c>
      <c r="D28" s="65">
        <v>0</v>
      </c>
      <c r="E28" s="21">
        <f>IF(D49=0, "-", D28/D49)</f>
        <v>0</v>
      </c>
      <c r="F28" s="81">
        <v>4</v>
      </c>
      <c r="G28" s="39">
        <f>IF(F49=0, "-", F28/F49)</f>
        <v>2.4727992087042531E-4</v>
      </c>
      <c r="H28" s="65">
        <v>3</v>
      </c>
      <c r="I28" s="21">
        <f>IF(H49=0, "-", H28/H49)</f>
        <v>2.1781746896101068E-4</v>
      </c>
      <c r="J28" s="20" t="str">
        <f t="shared" si="0"/>
        <v>-</v>
      </c>
      <c r="K28" s="21">
        <f t="shared" si="1"/>
        <v>0.33333333333333331</v>
      </c>
    </row>
    <row r="29" spans="1:11" x14ac:dyDescent="0.2">
      <c r="A29" s="7" t="s">
        <v>72</v>
      </c>
      <c r="B29" s="65">
        <v>2</v>
      </c>
      <c r="C29" s="39">
        <f>IF(B49=0, "-", B29/B49)</f>
        <v>1.0400416016640667E-3</v>
      </c>
      <c r="D29" s="65">
        <v>2</v>
      </c>
      <c r="E29" s="21">
        <f>IF(D49=0, "-", D29/D49)</f>
        <v>1.02880658436214E-3</v>
      </c>
      <c r="F29" s="81">
        <v>10</v>
      </c>
      <c r="G29" s="39">
        <f>IF(F49=0, "-", F29/F49)</f>
        <v>6.1819980217606325E-4</v>
      </c>
      <c r="H29" s="65">
        <v>4</v>
      </c>
      <c r="I29" s="21">
        <f>IF(H49=0, "-", H29/H49)</f>
        <v>2.9042329194801421E-4</v>
      </c>
      <c r="J29" s="20">
        <f t="shared" si="0"/>
        <v>0</v>
      </c>
      <c r="K29" s="21">
        <f t="shared" si="1"/>
        <v>1.5</v>
      </c>
    </row>
    <row r="30" spans="1:11" x14ac:dyDescent="0.2">
      <c r="A30" s="7" t="s">
        <v>73</v>
      </c>
      <c r="B30" s="65">
        <v>114</v>
      </c>
      <c r="C30" s="39">
        <f>IF(B49=0, "-", B30/B49)</f>
        <v>5.9282371294851796E-2</v>
      </c>
      <c r="D30" s="65">
        <v>159</v>
      </c>
      <c r="E30" s="21">
        <f>IF(D49=0, "-", D30/D49)</f>
        <v>8.1790123456790126E-2</v>
      </c>
      <c r="F30" s="81">
        <v>1305</v>
      </c>
      <c r="G30" s="39">
        <f>IF(F49=0, "-", F30/F49)</f>
        <v>8.0675074183976264E-2</v>
      </c>
      <c r="H30" s="65">
        <v>1071</v>
      </c>
      <c r="I30" s="21">
        <f>IF(H49=0, "-", H30/H49)</f>
        <v>7.7760836419080812E-2</v>
      </c>
      <c r="J30" s="20">
        <f t="shared" si="0"/>
        <v>-0.28301886792452829</v>
      </c>
      <c r="K30" s="21">
        <f t="shared" si="1"/>
        <v>0.21848739495798319</v>
      </c>
    </row>
    <row r="31" spans="1:11" x14ac:dyDescent="0.2">
      <c r="A31" s="7" t="s">
        <v>74</v>
      </c>
      <c r="B31" s="65">
        <v>0</v>
      </c>
      <c r="C31" s="39">
        <f>IF(B49=0, "-", B31/B49)</f>
        <v>0</v>
      </c>
      <c r="D31" s="65">
        <v>0</v>
      </c>
      <c r="E31" s="21">
        <f>IF(D49=0, "-", D31/D49)</f>
        <v>0</v>
      </c>
      <c r="F31" s="81">
        <v>5</v>
      </c>
      <c r="G31" s="39">
        <f>IF(F49=0, "-", F31/F49)</f>
        <v>3.0909990108803163E-4</v>
      </c>
      <c r="H31" s="65">
        <v>2</v>
      </c>
      <c r="I31" s="21">
        <f>IF(H49=0, "-", H31/H49)</f>
        <v>1.452116459740071E-4</v>
      </c>
      <c r="J31" s="20" t="str">
        <f t="shared" si="0"/>
        <v>-</v>
      </c>
      <c r="K31" s="21">
        <f t="shared" si="1"/>
        <v>1.5</v>
      </c>
    </row>
    <row r="32" spans="1:11" x14ac:dyDescent="0.2">
      <c r="A32" s="7" t="s">
        <v>75</v>
      </c>
      <c r="B32" s="65">
        <v>53</v>
      </c>
      <c r="C32" s="39">
        <f>IF(B49=0, "-", B32/B49)</f>
        <v>2.7561102444097763E-2</v>
      </c>
      <c r="D32" s="65">
        <v>69</v>
      </c>
      <c r="E32" s="21">
        <f>IF(D49=0, "-", D32/D49)</f>
        <v>3.5493827160493825E-2</v>
      </c>
      <c r="F32" s="81">
        <v>541</v>
      </c>
      <c r="G32" s="39">
        <f>IF(F49=0, "-", F32/F49)</f>
        <v>3.3444609297725025E-2</v>
      </c>
      <c r="H32" s="65">
        <v>570</v>
      </c>
      <c r="I32" s="21">
        <f>IF(H49=0, "-", H32/H49)</f>
        <v>4.1385319102592029E-2</v>
      </c>
      <c r="J32" s="20">
        <f t="shared" si="0"/>
        <v>-0.2318840579710145</v>
      </c>
      <c r="K32" s="21">
        <f t="shared" si="1"/>
        <v>-5.0877192982456139E-2</v>
      </c>
    </row>
    <row r="33" spans="1:11" x14ac:dyDescent="0.2">
      <c r="A33" s="7" t="s">
        <v>77</v>
      </c>
      <c r="B33" s="65">
        <v>1</v>
      </c>
      <c r="C33" s="39">
        <f>IF(B49=0, "-", B33/B49)</f>
        <v>5.2002080083203334E-4</v>
      </c>
      <c r="D33" s="65">
        <v>7</v>
      </c>
      <c r="E33" s="21">
        <f>IF(D49=0, "-", D33/D49)</f>
        <v>3.6008230452674898E-3</v>
      </c>
      <c r="F33" s="81">
        <v>24</v>
      </c>
      <c r="G33" s="39">
        <f>IF(F49=0, "-", F33/F49)</f>
        <v>1.483679525222552E-3</v>
      </c>
      <c r="H33" s="65">
        <v>32</v>
      </c>
      <c r="I33" s="21">
        <f>IF(H49=0, "-", H33/H49)</f>
        <v>2.3233863355841137E-3</v>
      </c>
      <c r="J33" s="20">
        <f t="shared" si="0"/>
        <v>-0.8571428571428571</v>
      </c>
      <c r="K33" s="21">
        <f t="shared" si="1"/>
        <v>-0.25</v>
      </c>
    </row>
    <row r="34" spans="1:11" x14ac:dyDescent="0.2">
      <c r="A34" s="7" t="s">
        <v>78</v>
      </c>
      <c r="B34" s="65">
        <v>126</v>
      </c>
      <c r="C34" s="39">
        <f>IF(B49=0, "-", B34/B49)</f>
        <v>6.5522620904836196E-2</v>
      </c>
      <c r="D34" s="65">
        <v>79</v>
      </c>
      <c r="E34" s="21">
        <f>IF(D49=0, "-", D34/D49)</f>
        <v>4.0637860082304529E-2</v>
      </c>
      <c r="F34" s="81">
        <v>1105</v>
      </c>
      <c r="G34" s="39">
        <f>IF(F49=0, "-", F34/F49)</f>
        <v>6.8311078140454992E-2</v>
      </c>
      <c r="H34" s="65">
        <v>399</v>
      </c>
      <c r="I34" s="21">
        <f>IF(H49=0, "-", H34/H49)</f>
        <v>2.8969723371814419E-2</v>
      </c>
      <c r="J34" s="20">
        <f t="shared" si="0"/>
        <v>0.59493670886075944</v>
      </c>
      <c r="K34" s="21">
        <f t="shared" si="1"/>
        <v>1.7694235588972431</v>
      </c>
    </row>
    <row r="35" spans="1:11" x14ac:dyDescent="0.2">
      <c r="A35" s="7" t="s">
        <v>79</v>
      </c>
      <c r="B35" s="65">
        <v>8</v>
      </c>
      <c r="C35" s="39">
        <f>IF(B49=0, "-", B35/B49)</f>
        <v>4.1601664066562667E-3</v>
      </c>
      <c r="D35" s="65">
        <v>12</v>
      </c>
      <c r="E35" s="21">
        <f>IF(D49=0, "-", D35/D49)</f>
        <v>6.1728395061728392E-3</v>
      </c>
      <c r="F35" s="81">
        <v>124</v>
      </c>
      <c r="G35" s="39">
        <f>IF(F49=0, "-", F35/F49)</f>
        <v>7.6656775469831854E-3</v>
      </c>
      <c r="H35" s="65">
        <v>109</v>
      </c>
      <c r="I35" s="21">
        <f>IF(H49=0, "-", H35/H49)</f>
        <v>7.9140347055833872E-3</v>
      </c>
      <c r="J35" s="20">
        <f t="shared" si="0"/>
        <v>-0.33333333333333331</v>
      </c>
      <c r="K35" s="21">
        <f t="shared" si="1"/>
        <v>0.13761467889908258</v>
      </c>
    </row>
    <row r="36" spans="1:11" x14ac:dyDescent="0.2">
      <c r="A36" s="7" t="s">
        <v>80</v>
      </c>
      <c r="B36" s="65">
        <v>1</v>
      </c>
      <c r="C36" s="39">
        <f>IF(B49=0, "-", B36/B49)</f>
        <v>5.2002080083203334E-4</v>
      </c>
      <c r="D36" s="65">
        <v>3</v>
      </c>
      <c r="E36" s="21">
        <f>IF(D49=0, "-", D36/D49)</f>
        <v>1.5432098765432098E-3</v>
      </c>
      <c r="F36" s="81">
        <v>80</v>
      </c>
      <c r="G36" s="39">
        <f>IF(F49=0, "-", F36/F49)</f>
        <v>4.945598417408506E-3</v>
      </c>
      <c r="H36" s="65">
        <v>50</v>
      </c>
      <c r="I36" s="21">
        <f>IF(H49=0, "-", H36/H49)</f>
        <v>3.630291149350178E-3</v>
      </c>
      <c r="J36" s="20">
        <f t="shared" si="0"/>
        <v>-0.66666666666666663</v>
      </c>
      <c r="K36" s="21">
        <f t="shared" si="1"/>
        <v>0.6</v>
      </c>
    </row>
    <row r="37" spans="1:11" x14ac:dyDescent="0.2">
      <c r="A37" s="7" t="s">
        <v>81</v>
      </c>
      <c r="B37" s="65">
        <v>6</v>
      </c>
      <c r="C37" s="39">
        <f>IF(B49=0, "-", B37/B49)</f>
        <v>3.1201248049921998E-3</v>
      </c>
      <c r="D37" s="65">
        <v>4</v>
      </c>
      <c r="E37" s="21">
        <f>IF(D49=0, "-", D37/D49)</f>
        <v>2.05761316872428E-3</v>
      </c>
      <c r="F37" s="81">
        <v>43</v>
      </c>
      <c r="G37" s="39">
        <f>IF(F49=0, "-", F37/F49)</f>
        <v>2.6582591493570723E-3</v>
      </c>
      <c r="H37" s="65">
        <v>38</v>
      </c>
      <c r="I37" s="21">
        <f>IF(H49=0, "-", H37/H49)</f>
        <v>2.7590212735061352E-3</v>
      </c>
      <c r="J37" s="20">
        <f t="shared" si="0"/>
        <v>0.5</v>
      </c>
      <c r="K37" s="21">
        <f t="shared" si="1"/>
        <v>0.13157894736842105</v>
      </c>
    </row>
    <row r="38" spans="1:11" x14ac:dyDescent="0.2">
      <c r="A38" s="7" t="s">
        <v>82</v>
      </c>
      <c r="B38" s="65">
        <v>1</v>
      </c>
      <c r="C38" s="39">
        <f>IF(B49=0, "-", B38/B49)</f>
        <v>5.2002080083203334E-4</v>
      </c>
      <c r="D38" s="65">
        <v>4</v>
      </c>
      <c r="E38" s="21">
        <f>IF(D49=0, "-", D38/D49)</f>
        <v>2.05761316872428E-3</v>
      </c>
      <c r="F38" s="81">
        <v>2</v>
      </c>
      <c r="G38" s="39">
        <f>IF(F49=0, "-", F38/F49)</f>
        <v>1.2363996043521266E-4</v>
      </c>
      <c r="H38" s="65">
        <v>17</v>
      </c>
      <c r="I38" s="21">
        <f>IF(H49=0, "-", H38/H49)</f>
        <v>1.2342989907790606E-3</v>
      </c>
      <c r="J38" s="20">
        <f t="shared" si="0"/>
        <v>-0.75</v>
      </c>
      <c r="K38" s="21">
        <f t="shared" si="1"/>
        <v>-0.88235294117647056</v>
      </c>
    </row>
    <row r="39" spans="1:11" x14ac:dyDescent="0.2">
      <c r="A39" s="7" t="s">
        <v>83</v>
      </c>
      <c r="B39" s="65">
        <v>2</v>
      </c>
      <c r="C39" s="39">
        <f>IF(B49=0, "-", B39/B49)</f>
        <v>1.0400416016640667E-3</v>
      </c>
      <c r="D39" s="65">
        <v>6</v>
      </c>
      <c r="E39" s="21">
        <f>IF(D49=0, "-", D39/D49)</f>
        <v>3.0864197530864196E-3</v>
      </c>
      <c r="F39" s="81">
        <v>72</v>
      </c>
      <c r="G39" s="39">
        <f>IF(F49=0, "-", F39/F49)</f>
        <v>4.4510385756676559E-3</v>
      </c>
      <c r="H39" s="65">
        <v>40</v>
      </c>
      <c r="I39" s="21">
        <f>IF(H49=0, "-", H39/H49)</f>
        <v>2.9042329194801423E-3</v>
      </c>
      <c r="J39" s="20">
        <f t="shared" si="0"/>
        <v>-0.66666666666666663</v>
      </c>
      <c r="K39" s="21">
        <f t="shared" si="1"/>
        <v>0.8</v>
      </c>
    </row>
    <row r="40" spans="1:11" x14ac:dyDescent="0.2">
      <c r="A40" s="7" t="s">
        <v>85</v>
      </c>
      <c r="B40" s="65">
        <v>1</v>
      </c>
      <c r="C40" s="39">
        <f>IF(B49=0, "-", B40/B49)</f>
        <v>5.2002080083203334E-4</v>
      </c>
      <c r="D40" s="65">
        <v>2</v>
      </c>
      <c r="E40" s="21">
        <f>IF(D49=0, "-", D40/D49)</f>
        <v>1.02880658436214E-3</v>
      </c>
      <c r="F40" s="81">
        <v>8</v>
      </c>
      <c r="G40" s="39">
        <f>IF(F49=0, "-", F40/F49)</f>
        <v>4.9455984174085062E-4</v>
      </c>
      <c r="H40" s="65">
        <v>15</v>
      </c>
      <c r="I40" s="21">
        <f>IF(H49=0, "-", H40/H49)</f>
        <v>1.0890873448050533E-3</v>
      </c>
      <c r="J40" s="20">
        <f t="shared" si="0"/>
        <v>-0.5</v>
      </c>
      <c r="K40" s="21">
        <f t="shared" si="1"/>
        <v>-0.46666666666666667</v>
      </c>
    </row>
    <row r="41" spans="1:11" x14ac:dyDescent="0.2">
      <c r="A41" s="7" t="s">
        <v>86</v>
      </c>
      <c r="B41" s="65">
        <v>0</v>
      </c>
      <c r="C41" s="39">
        <f>IF(B49=0, "-", B41/B49)</f>
        <v>0</v>
      </c>
      <c r="D41" s="65">
        <v>0</v>
      </c>
      <c r="E41" s="21">
        <f>IF(D49=0, "-", D41/D49)</f>
        <v>0</v>
      </c>
      <c r="F41" s="81">
        <v>4</v>
      </c>
      <c r="G41" s="39">
        <f>IF(F49=0, "-", F41/F49)</f>
        <v>2.4727992087042531E-4</v>
      </c>
      <c r="H41" s="65">
        <v>2</v>
      </c>
      <c r="I41" s="21">
        <f>IF(H49=0, "-", H41/H49)</f>
        <v>1.452116459740071E-4</v>
      </c>
      <c r="J41" s="20" t="str">
        <f t="shared" si="0"/>
        <v>-</v>
      </c>
      <c r="K41" s="21">
        <f t="shared" si="1"/>
        <v>1</v>
      </c>
    </row>
    <row r="42" spans="1:11" x14ac:dyDescent="0.2">
      <c r="A42" s="7" t="s">
        <v>88</v>
      </c>
      <c r="B42" s="65">
        <v>17</v>
      </c>
      <c r="C42" s="39">
        <f>IF(B49=0, "-", B42/B49)</f>
        <v>8.8403536141445655E-3</v>
      </c>
      <c r="D42" s="65">
        <v>31</v>
      </c>
      <c r="E42" s="21">
        <f>IF(D49=0, "-", D42/D49)</f>
        <v>1.5946502057613169E-2</v>
      </c>
      <c r="F42" s="81">
        <v>165</v>
      </c>
      <c r="G42" s="39">
        <f>IF(F49=0, "-", F42/F49)</f>
        <v>1.0200296735905045E-2</v>
      </c>
      <c r="H42" s="65">
        <v>126</v>
      </c>
      <c r="I42" s="21">
        <f>IF(H49=0, "-", H42/H49)</f>
        <v>9.1483336963624484E-3</v>
      </c>
      <c r="J42" s="20">
        <f t="shared" si="0"/>
        <v>-0.45161290322580644</v>
      </c>
      <c r="K42" s="21">
        <f t="shared" si="1"/>
        <v>0.30952380952380953</v>
      </c>
    </row>
    <row r="43" spans="1:11" x14ac:dyDescent="0.2">
      <c r="A43" s="7" t="s">
        <v>90</v>
      </c>
      <c r="B43" s="65">
        <v>51</v>
      </c>
      <c r="C43" s="39">
        <f>IF(B49=0, "-", B43/B49)</f>
        <v>2.6521060842433698E-2</v>
      </c>
      <c r="D43" s="65">
        <v>109</v>
      </c>
      <c r="E43" s="21">
        <f>IF(D49=0, "-", D43/D49)</f>
        <v>5.6069958847736627E-2</v>
      </c>
      <c r="F43" s="81">
        <v>381</v>
      </c>
      <c r="G43" s="39">
        <f>IF(F49=0, "-", F43/F49)</f>
        <v>2.3553412462908013E-2</v>
      </c>
      <c r="H43" s="65">
        <v>452</v>
      </c>
      <c r="I43" s="21">
        <f>IF(H49=0, "-", H43/H49)</f>
        <v>3.2817831990125605E-2</v>
      </c>
      <c r="J43" s="20">
        <f t="shared" si="0"/>
        <v>-0.5321100917431193</v>
      </c>
      <c r="K43" s="21">
        <f t="shared" si="1"/>
        <v>-0.15707964601769911</v>
      </c>
    </row>
    <row r="44" spans="1:11" x14ac:dyDescent="0.2">
      <c r="A44" s="7" t="s">
        <v>91</v>
      </c>
      <c r="B44" s="65">
        <v>98</v>
      </c>
      <c r="C44" s="39">
        <f>IF(B49=0, "-", B44/B49)</f>
        <v>5.0962038481539261E-2</v>
      </c>
      <c r="D44" s="65">
        <v>64</v>
      </c>
      <c r="E44" s="21">
        <f>IF(D49=0, "-", D44/D49)</f>
        <v>3.292181069958848E-2</v>
      </c>
      <c r="F44" s="81">
        <v>902</v>
      </c>
      <c r="G44" s="39">
        <f>IF(F49=0, "-", F44/F49)</f>
        <v>5.5761622156280909E-2</v>
      </c>
      <c r="H44" s="65">
        <v>761</v>
      </c>
      <c r="I44" s="21">
        <f>IF(H49=0, "-", H44/H49)</f>
        <v>5.5253031293109704E-2</v>
      </c>
      <c r="J44" s="20">
        <f t="shared" si="0"/>
        <v>0.53125</v>
      </c>
      <c r="K44" s="21">
        <f t="shared" si="1"/>
        <v>0.18528252299605782</v>
      </c>
    </row>
    <row r="45" spans="1:11" x14ac:dyDescent="0.2">
      <c r="A45" s="7" t="s">
        <v>92</v>
      </c>
      <c r="B45" s="65">
        <v>537</v>
      </c>
      <c r="C45" s="39">
        <f>IF(B49=0, "-", B45/B49)</f>
        <v>0.27925117004680189</v>
      </c>
      <c r="D45" s="65">
        <v>301</v>
      </c>
      <c r="E45" s="21">
        <f>IF(D49=0, "-", D45/D49)</f>
        <v>0.15483539094650206</v>
      </c>
      <c r="F45" s="81">
        <v>3960</v>
      </c>
      <c r="G45" s="39">
        <f>IF(F49=0, "-", F45/F49)</f>
        <v>0.24480712166172106</v>
      </c>
      <c r="H45" s="65">
        <v>2963</v>
      </c>
      <c r="I45" s="21">
        <f>IF(H49=0, "-", H45/H49)</f>
        <v>0.21513105351049155</v>
      </c>
      <c r="J45" s="20">
        <f t="shared" si="0"/>
        <v>0.78405315614617943</v>
      </c>
      <c r="K45" s="21">
        <f t="shared" si="1"/>
        <v>0.33648329395882554</v>
      </c>
    </row>
    <row r="46" spans="1:11" x14ac:dyDescent="0.2">
      <c r="A46" s="7" t="s">
        <v>94</v>
      </c>
      <c r="B46" s="65">
        <v>57</v>
      </c>
      <c r="C46" s="39">
        <f>IF(B49=0, "-", B46/B49)</f>
        <v>2.9641185647425898E-2</v>
      </c>
      <c r="D46" s="65">
        <v>93</v>
      </c>
      <c r="E46" s="21">
        <f>IF(D49=0, "-", D46/D49)</f>
        <v>4.7839506172839504E-2</v>
      </c>
      <c r="F46" s="81">
        <v>466</v>
      </c>
      <c r="G46" s="39">
        <f>IF(F49=0, "-", F46/F49)</f>
        <v>2.880811078140455E-2</v>
      </c>
      <c r="H46" s="65">
        <v>774</v>
      </c>
      <c r="I46" s="21">
        <f>IF(H49=0, "-", H46/H49)</f>
        <v>5.6196906991940757E-2</v>
      </c>
      <c r="J46" s="20">
        <f t="shared" si="0"/>
        <v>-0.38709677419354838</v>
      </c>
      <c r="K46" s="21">
        <f t="shared" si="1"/>
        <v>-0.3979328165374677</v>
      </c>
    </row>
    <row r="47" spans="1:11" x14ac:dyDescent="0.2">
      <c r="A47" s="7" t="s">
        <v>95</v>
      </c>
      <c r="B47" s="65">
        <v>5</v>
      </c>
      <c r="C47" s="39">
        <f>IF(B49=0, "-", B47/B49)</f>
        <v>2.6001040041601664E-3</v>
      </c>
      <c r="D47" s="65">
        <v>1</v>
      </c>
      <c r="E47" s="21">
        <f>IF(D49=0, "-", D47/D49)</f>
        <v>5.1440329218107E-4</v>
      </c>
      <c r="F47" s="81">
        <v>10</v>
      </c>
      <c r="G47" s="39">
        <f>IF(F49=0, "-", F47/F49)</f>
        <v>6.1819980217606325E-4</v>
      </c>
      <c r="H47" s="65">
        <v>33</v>
      </c>
      <c r="I47" s="21">
        <f>IF(H49=0, "-", H47/H49)</f>
        <v>2.3959921585711176E-3</v>
      </c>
      <c r="J47" s="20">
        <f t="shared" si="0"/>
        <v>4</v>
      </c>
      <c r="K47" s="21">
        <f t="shared" si="1"/>
        <v>-0.69696969696969702</v>
      </c>
    </row>
    <row r="48" spans="1:11" x14ac:dyDescent="0.2">
      <c r="A48" s="2"/>
      <c r="B48" s="68"/>
      <c r="C48" s="33"/>
      <c r="D48" s="68"/>
      <c r="E48" s="6"/>
      <c r="F48" s="82"/>
      <c r="G48" s="33"/>
      <c r="H48" s="68"/>
      <c r="I48" s="6"/>
      <c r="J48" s="5"/>
      <c r="K48" s="6"/>
    </row>
    <row r="49" spans="1:11" s="43" customFormat="1" x14ac:dyDescent="0.2">
      <c r="A49" s="162" t="s">
        <v>578</v>
      </c>
      <c r="B49" s="71">
        <f>SUM(B7:B48)</f>
        <v>1923</v>
      </c>
      <c r="C49" s="40">
        <v>1</v>
      </c>
      <c r="D49" s="71">
        <f>SUM(D7:D48)</f>
        <v>1944</v>
      </c>
      <c r="E49" s="41">
        <v>1</v>
      </c>
      <c r="F49" s="77">
        <f>SUM(F7:F48)</f>
        <v>16176</v>
      </c>
      <c r="G49" s="42">
        <v>1</v>
      </c>
      <c r="H49" s="71">
        <f>SUM(H7:H48)</f>
        <v>13773</v>
      </c>
      <c r="I49" s="41">
        <v>1</v>
      </c>
      <c r="J49" s="37">
        <f>IF(D49=0, "-", (B49-D49)/D49)</f>
        <v>-1.0802469135802469E-2</v>
      </c>
      <c r="K49" s="38">
        <f>IF(H49=0, "-", (F49-H49)/H49)</f>
        <v>0.17447179263776955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2021-10-04T18:54:07Z</dcterms:modified>
</cp:coreProperties>
</file>