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ileSharing\EnergyEconomics-IEESMG\GenCost 2023-24\"/>
    </mc:Choice>
  </mc:AlternateContent>
  <xr:revisionPtr revIDLastSave="0" documentId="13_ncr:1_{60FF757D-E34C-4689-A77B-6B81376A590E}" xr6:coauthVersionLast="47" xr6:coauthVersionMax="47" xr10:uidLastSave="{00000000-0000-0000-0000-000000000000}"/>
  <bookViews>
    <workbookView xWindow="-120" yWindow="-120" windowWidth="38640" windowHeight="21120" activeTab="6" xr2:uid="{F5285A18-784A-4AE7-87A8-FACFAD010027}"/>
  </bookViews>
  <sheets>
    <sheet name="Apx Table B.1" sheetId="1" r:id="rId1"/>
    <sheet name="Apx Table B.2" sheetId="2" r:id="rId2"/>
    <sheet name="Apx Table B.3" sheetId="3" r:id="rId3"/>
    <sheet name="Apx Table B.4,5&amp;6" sheetId="4" r:id="rId4"/>
    <sheet name="Apx Table B.7" sheetId="5" r:id="rId5"/>
    <sheet name="Apx Table B.8" sheetId="7" r:id="rId6"/>
    <sheet name="Apx Table B.9&amp;10" sheetId="10" r:id="rId7"/>
    <sheet name="Apx Table B.11" sheetId="6" r:id="rId8"/>
  </sheets>
  <externalReferences>
    <externalReference r:id="rId9"/>
  </externalReferences>
  <definedNames>
    <definedName name="_Toc38957271" localSheetId="0">'Apx Table B.1'!$B$2</definedName>
    <definedName name="_Toc38957272" localSheetId="1">'Apx Table B.2'!$B$2</definedName>
    <definedName name="OLE_LINK1" localSheetId="1">'Apx Table B.2'!$B$4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7" i="10" l="1"/>
  <c r="AC67" i="10"/>
  <c r="AB67" i="10"/>
  <c r="AA67" i="10"/>
  <c r="X67" i="10"/>
  <c r="W67" i="10"/>
  <c r="V67" i="10"/>
  <c r="U67" i="10"/>
  <c r="AD51" i="10"/>
  <c r="AC51" i="10"/>
  <c r="AB51" i="10"/>
  <c r="AA51" i="10"/>
  <c r="X51" i="10"/>
  <c r="W51" i="10"/>
  <c r="V51" i="10"/>
  <c r="U51" i="10"/>
  <c r="AD35" i="10"/>
  <c r="AC35" i="10"/>
  <c r="AB35" i="10"/>
  <c r="AA35" i="10"/>
  <c r="X35" i="10"/>
  <c r="W35" i="10"/>
  <c r="V35" i="10"/>
  <c r="U35" i="10"/>
  <c r="AD19" i="10"/>
  <c r="AC19" i="10"/>
  <c r="AB19" i="10"/>
  <c r="AA19" i="10"/>
  <c r="X19" i="10"/>
  <c r="W19" i="10"/>
  <c r="V19" i="10"/>
  <c r="U19" i="10"/>
  <c r="Z19" i="10" s="1"/>
  <c r="AL19" i="10" s="1"/>
  <c r="B68" i="10"/>
  <c r="B52" i="10"/>
  <c r="B36" i="10"/>
  <c r="V18" i="10"/>
  <c r="AD18" i="10"/>
  <c r="AA18" i="10"/>
  <c r="U18" i="10"/>
  <c r="W18" i="10"/>
  <c r="AC18" i="10"/>
  <c r="AF51" i="10" l="1"/>
  <c r="AQ19" i="10" s="1"/>
  <c r="Z51" i="10"/>
  <c r="AP19" i="10" s="1"/>
  <c r="Z35" i="10"/>
  <c r="AN19" i="10" s="1"/>
  <c r="Z67" i="10"/>
  <c r="AR19" i="10" s="1"/>
  <c r="AF19" i="10"/>
  <c r="AM19" i="10" s="1"/>
  <c r="AF67" i="10"/>
  <c r="AS19" i="10" s="1"/>
  <c r="AF35" i="10"/>
  <c r="AO19" i="10" s="1"/>
  <c r="X18" i="10"/>
  <c r="Z18" i="10" s="1"/>
  <c r="AL18" i="10" s="1"/>
  <c r="AB18" i="10"/>
  <c r="AF18" i="10" s="1"/>
  <c r="AM18" i="10" s="1"/>
  <c r="B8" i="10" l="1"/>
  <c r="B9" i="10"/>
  <c r="B10" i="10"/>
  <c r="B11" i="10"/>
  <c r="B12" i="10"/>
  <c r="B13" i="10"/>
  <c r="B14" i="10"/>
  <c r="B15" i="10"/>
  <c r="B16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9" i="10"/>
  <c r="B70" i="10"/>
  <c r="X13" i="10" l="1"/>
  <c r="X22" i="10"/>
  <c r="X29" i="10"/>
  <c r="X38" i="10"/>
  <c r="X45" i="10"/>
  <c r="X54" i="10"/>
  <c r="V54" i="10"/>
  <c r="X61" i="10"/>
  <c r="V61" i="10"/>
  <c r="AD70" i="10"/>
  <c r="AC13" i="10" l="1"/>
  <c r="U70" i="10"/>
  <c r="U61" i="10"/>
  <c r="U54" i="10"/>
  <c r="V13" i="10"/>
  <c r="W61" i="10"/>
  <c r="W13" i="10"/>
  <c r="W29" i="10"/>
  <c r="W22" i="10"/>
  <c r="V70" i="10"/>
  <c r="AA13" i="10"/>
  <c r="V29" i="10"/>
  <c r="V22" i="10"/>
  <c r="W54" i="10"/>
  <c r="U45" i="10"/>
  <c r="U29" i="10"/>
  <c r="U22" i="10"/>
  <c r="U13" i="10"/>
  <c r="W45" i="10"/>
  <c r="W38" i="10"/>
  <c r="U38" i="10"/>
  <c r="AB13" i="10"/>
  <c r="AA54" i="10"/>
  <c r="AA29" i="10"/>
  <c r="AD54" i="10"/>
  <c r="AB22" i="10"/>
  <c r="AD61" i="10"/>
  <c r="AB70" i="10"/>
  <c r="AB45" i="10"/>
  <c r="AA22" i="10"/>
  <c r="V45" i="10"/>
  <c r="V38" i="10"/>
  <c r="AA70" i="10"/>
  <c r="AA45" i="10"/>
  <c r="W70" i="10"/>
  <c r="AB38" i="10"/>
  <c r="AD29" i="10"/>
  <c r="AB61" i="10"/>
  <c r="AA38" i="10"/>
  <c r="AD45" i="10"/>
  <c r="AA61" i="10"/>
  <c r="AD22" i="10"/>
  <c r="AB54" i="10"/>
  <c r="AB29" i="10"/>
  <c r="AD38" i="10"/>
  <c r="AD13" i="10"/>
  <c r="AC29" i="10"/>
  <c r="AC45" i="10"/>
  <c r="AC22" i="10"/>
  <c r="AC38" i="10"/>
  <c r="AC54" i="10"/>
  <c r="AC61" i="10"/>
  <c r="AC70" i="10"/>
  <c r="X70" i="10"/>
  <c r="V69" i="10"/>
  <c r="X69" i="10"/>
  <c r="W69" i="10"/>
  <c r="X68" i="10"/>
  <c r="AA66" i="10"/>
  <c r="X66" i="10"/>
  <c r="X65" i="10"/>
  <c r="V65" i="10"/>
  <c r="X64" i="10"/>
  <c r="X63" i="10"/>
  <c r="X62" i="10"/>
  <c r="AC62" i="10"/>
  <c r="AA60" i="10"/>
  <c r="U60" i="10"/>
  <c r="X60" i="10"/>
  <c r="X59" i="10"/>
  <c r="AC59" i="10"/>
  <c r="AB58" i="10"/>
  <c r="X58" i="10"/>
  <c r="V56" i="10"/>
  <c r="X56" i="10"/>
  <c r="AA56" i="10"/>
  <c r="W53" i="10"/>
  <c r="X53" i="10"/>
  <c r="AA53" i="10"/>
  <c r="AC52" i="10"/>
  <c r="X52" i="10"/>
  <c r="W52" i="10"/>
  <c r="V50" i="10"/>
  <c r="X50" i="10"/>
  <c r="X49" i="10"/>
  <c r="AB48" i="10"/>
  <c r="X48" i="10"/>
  <c r="V47" i="10"/>
  <c r="X47" i="10"/>
  <c r="W47" i="10"/>
  <c r="X46" i="10"/>
  <c r="AD46" i="10"/>
  <c r="X44" i="10"/>
  <c r="AD43" i="10"/>
  <c r="W43" i="10"/>
  <c r="AA43" i="10"/>
  <c r="X42" i="10"/>
  <c r="AA42" i="10"/>
  <c r="X41" i="10"/>
  <c r="X40" i="10"/>
  <c r="AB37" i="10"/>
  <c r="X37" i="10"/>
  <c r="X36" i="10"/>
  <c r="V36" i="10"/>
  <c r="AB34" i="10"/>
  <c r="X34" i="10"/>
  <c r="X33" i="10"/>
  <c r="V33" i="10"/>
  <c r="X30" i="10"/>
  <c r="AC30" i="10"/>
  <c r="V30" i="10"/>
  <c r="X28" i="10"/>
  <c r="AC28" i="10"/>
  <c r="U27" i="10"/>
  <c r="X27" i="10"/>
  <c r="AC27" i="10"/>
  <c r="X26" i="10"/>
  <c r="AA26" i="10"/>
  <c r="W25" i="10"/>
  <c r="X24" i="10"/>
  <c r="AB21" i="10"/>
  <c r="U21" i="10"/>
  <c r="W21" i="10"/>
  <c r="V20" i="10"/>
  <c r="X20" i="10"/>
  <c r="AC20" i="10"/>
  <c r="X17" i="10"/>
  <c r="W17" i="10"/>
  <c r="AD15" i="10"/>
  <c r="U14" i="10"/>
  <c r="X14" i="10"/>
  <c r="W14" i="10"/>
  <c r="AA14" i="10"/>
  <c r="V12" i="10"/>
  <c r="X12" i="10"/>
  <c r="X11" i="10"/>
  <c r="V10" i="10"/>
  <c r="X10" i="10"/>
  <c r="AC10" i="10"/>
  <c r="W8" i="10"/>
  <c r="AD8" i="10"/>
  <c r="AA8" i="10"/>
  <c r="Z61" i="10" l="1"/>
  <c r="AR11" i="10" s="1"/>
  <c r="Z22" i="10"/>
  <c r="AL22" i="10" s="1"/>
  <c r="Z54" i="10"/>
  <c r="AP22" i="10" s="1"/>
  <c r="Z29" i="10"/>
  <c r="AN11" i="10" s="1"/>
  <c r="Z13" i="10"/>
  <c r="AL11" i="10" s="1"/>
  <c r="Z38" i="10"/>
  <c r="AN22" i="10" s="1"/>
  <c r="AF13" i="10"/>
  <c r="AM11" i="10" s="1"/>
  <c r="Z45" i="10"/>
  <c r="AP11" i="10" s="1"/>
  <c r="AF38" i="10"/>
  <c r="AO22" i="10" s="1"/>
  <c r="AF45" i="10"/>
  <c r="AQ11" i="10" s="1"/>
  <c r="Z70" i="10"/>
  <c r="AR22" i="10" s="1"/>
  <c r="AF29" i="10"/>
  <c r="AO11" i="10" s="1"/>
  <c r="AF70" i="10"/>
  <c r="AS22" i="10" s="1"/>
  <c r="AF61" i="10"/>
  <c r="AS11" i="10" s="1"/>
  <c r="AF54" i="10"/>
  <c r="AQ22" i="10" s="1"/>
  <c r="AF22" i="10"/>
  <c r="AM22" i="10" s="1"/>
  <c r="AD10" i="10"/>
  <c r="V28" i="10"/>
  <c r="AC31" i="10"/>
  <c r="AC32" i="10"/>
  <c r="AD37" i="10"/>
  <c r="AB44" i="10"/>
  <c r="W46" i="10"/>
  <c r="AA11" i="10"/>
  <c r="V16" i="10"/>
  <c r="V26" i="10"/>
  <c r="W36" i="10"/>
  <c r="AC43" i="10"/>
  <c r="AB50" i="10"/>
  <c r="AB59" i="10"/>
  <c r="AB60" i="10"/>
  <c r="AC65" i="10"/>
  <c r="U68" i="10"/>
  <c r="V8" i="10"/>
  <c r="AB12" i="10"/>
  <c r="AC26" i="10"/>
  <c r="AA33" i="10"/>
  <c r="AC34" i="10"/>
  <c r="AC36" i="10"/>
  <c r="AA40" i="10"/>
  <c r="AC42" i="10"/>
  <c r="U43" i="10"/>
  <c r="V46" i="10"/>
  <c r="AC46" i="10"/>
  <c r="V52" i="10"/>
  <c r="V68" i="10"/>
  <c r="AC69" i="10"/>
  <c r="AB11" i="10"/>
  <c r="W27" i="10"/>
  <c r="X43" i="10"/>
  <c r="V44" i="10"/>
  <c r="AC49" i="10"/>
  <c r="W59" i="10"/>
  <c r="V24" i="10"/>
  <c r="AD26" i="10"/>
  <c r="U58" i="10"/>
  <c r="V60" i="10"/>
  <c r="AC68" i="10"/>
  <c r="V14" i="10"/>
  <c r="Z14" i="10" s="1"/>
  <c r="AL15" i="10" s="1"/>
  <c r="AA20" i="10"/>
  <c r="AA27" i="10"/>
  <c r="AA30" i="10"/>
  <c r="AC37" i="10"/>
  <c r="AD41" i="10"/>
  <c r="AA44" i="10"/>
  <c r="AA46" i="10"/>
  <c r="AC53" i="10"/>
  <c r="AC57" i="10"/>
  <c r="V58" i="10"/>
  <c r="AB8" i="10"/>
  <c r="W10" i="10"/>
  <c r="U11" i="10"/>
  <c r="AC24" i="10"/>
  <c r="W26" i="10"/>
  <c r="AA32" i="10"/>
  <c r="U33" i="10"/>
  <c r="W42" i="10"/>
  <c r="AB46" i="10"/>
  <c r="AA50" i="10"/>
  <c r="V57" i="10"/>
  <c r="AA58" i="10"/>
  <c r="AA25" i="10"/>
  <c r="U42" i="10"/>
  <c r="AA49" i="10"/>
  <c r="AC33" i="10"/>
  <c r="U8" i="10"/>
  <c r="W12" i="10"/>
  <c r="AC14" i="10"/>
  <c r="AA21" i="10"/>
  <c r="AB24" i="10"/>
  <c r="AB28" i="10"/>
  <c r="AD31" i="10"/>
  <c r="W32" i="10"/>
  <c r="AB33" i="10"/>
  <c r="V34" i="10"/>
  <c r="V37" i="10"/>
  <c r="V42" i="10"/>
  <c r="U46" i="10"/>
  <c r="AA52" i="10"/>
  <c r="V53" i="10"/>
  <c r="U56" i="10"/>
  <c r="W57" i="10"/>
  <c r="AA65" i="10"/>
  <c r="U69" i="10"/>
  <c r="Z69" i="10" s="1"/>
  <c r="AR21" i="10" s="1"/>
  <c r="V17" i="10"/>
  <c r="AB30" i="10"/>
  <c r="AC44" i="10"/>
  <c r="AA47" i="10"/>
  <c r="W48" i="10"/>
  <c r="AB49" i="10"/>
  <c r="W62" i="10"/>
  <c r="AB66" i="10"/>
  <c r="AB68" i="10"/>
  <c r="AA69" i="10"/>
  <c r="W24" i="10"/>
  <c r="W28" i="10"/>
  <c r="AD32" i="10"/>
  <c r="AA36" i="10"/>
  <c r="U59" i="10"/>
  <c r="AD11" i="10"/>
  <c r="W15" i="10"/>
  <c r="AA9" i="10"/>
  <c r="V11" i="10"/>
  <c r="AA12" i="10"/>
  <c r="AC15" i="10"/>
  <c r="AA17" i="10"/>
  <c r="AB26" i="10"/>
  <c r="W37" i="10"/>
  <c r="AC40" i="10"/>
  <c r="U44" i="10"/>
  <c r="W44" i="10"/>
  <c r="AB53" i="10"/>
  <c r="U62" i="10"/>
  <c r="V63" i="10"/>
  <c r="AA63" i="10"/>
  <c r="W65" i="10"/>
  <c r="X8" i="10"/>
  <c r="W9" i="10"/>
  <c r="X9" i="10"/>
  <c r="AC9" i="10"/>
  <c r="AB20" i="10"/>
  <c r="AA24" i="10"/>
  <c r="AD24" i="10"/>
  <c r="V27" i="10"/>
  <c r="AA28" i="10"/>
  <c r="AD28" i="10"/>
  <c r="U30" i="10"/>
  <c r="W30" i="10"/>
  <c r="AD34" i="10"/>
  <c r="U36" i="10"/>
  <c r="V43" i="10"/>
  <c r="AA48" i="10"/>
  <c r="W49" i="10"/>
  <c r="AB56" i="10"/>
  <c r="V59" i="10"/>
  <c r="AA62" i="10"/>
  <c r="V64" i="10"/>
  <c r="AA64" i="10"/>
  <c r="U66" i="10"/>
  <c r="W68" i="10"/>
  <c r="AA10" i="10"/>
  <c r="AC8" i="10"/>
  <c r="U10" i="10"/>
  <c r="W11" i="10"/>
  <c r="U17" i="10"/>
  <c r="V21" i="10"/>
  <c r="AB27" i="10"/>
  <c r="U34" i="10"/>
  <c r="W34" i="10"/>
  <c r="U40" i="10"/>
  <c r="AC41" i="10"/>
  <c r="V49" i="10"/>
  <c r="U50" i="10"/>
  <c r="V62" i="10"/>
  <c r="U65" i="10"/>
  <c r="V66" i="10"/>
  <c r="U9" i="10"/>
  <c r="AB10" i="10"/>
  <c r="AC12" i="10"/>
  <c r="AD14" i="10"/>
  <c r="U15" i="10"/>
  <c r="V9" i="10"/>
  <c r="AD9" i="10"/>
  <c r="AC11" i="10"/>
  <c r="AD12" i="10"/>
  <c r="V15" i="10"/>
  <c r="AB17" i="10"/>
  <c r="U20" i="10"/>
  <c r="V25" i="10"/>
  <c r="AA34" i="10"/>
  <c r="AB36" i="10"/>
  <c r="V41" i="10"/>
  <c r="X16" i="10"/>
  <c r="AC17" i="10"/>
  <c r="AC25" i="10"/>
  <c r="AB25" i="10"/>
  <c r="U31" i="10"/>
  <c r="W33" i="10"/>
  <c r="AA37" i="10"/>
  <c r="U37" i="10"/>
  <c r="AB15" i="10"/>
  <c r="AC16" i="10"/>
  <c r="AD17" i="10"/>
  <c r="W20" i="10"/>
  <c r="W31" i="10"/>
  <c r="U12" i="10"/>
  <c r="AB16" i="10"/>
  <c r="AA16" i="10"/>
  <c r="AB14" i="10"/>
  <c r="X15" i="10"/>
  <c r="AA15" i="10"/>
  <c r="AD16" i="10"/>
  <c r="U25" i="10"/>
  <c r="V31" i="10"/>
  <c r="AA31" i="10"/>
  <c r="U32" i="10"/>
  <c r="U41" i="10"/>
  <c r="U16" i="10"/>
  <c r="AC21" i="10"/>
  <c r="U24" i="10"/>
  <c r="U26" i="10"/>
  <c r="U28" i="10"/>
  <c r="V32" i="10"/>
  <c r="AB9" i="10"/>
  <c r="X21" i="10"/>
  <c r="AD21" i="10"/>
  <c r="W16" i="10"/>
  <c r="AD20" i="10"/>
  <c r="X31" i="10"/>
  <c r="X32" i="10"/>
  <c r="AD36" i="10"/>
  <c r="V40" i="10"/>
  <c r="AA41" i="10"/>
  <c r="AB42" i="10"/>
  <c r="U48" i="10"/>
  <c r="AB52" i="10"/>
  <c r="U57" i="10"/>
  <c r="AC58" i="10"/>
  <c r="W58" i="10"/>
  <c r="AB62" i="10"/>
  <c r="AC66" i="10"/>
  <c r="W66" i="10"/>
  <c r="AB69" i="10"/>
  <c r="W40" i="10"/>
  <c r="AA59" i="10"/>
  <c r="AA68" i="10"/>
  <c r="AD25" i="10"/>
  <c r="AD27" i="10"/>
  <c r="AD30" i="10"/>
  <c r="AD33" i="10"/>
  <c r="U53" i="10"/>
  <c r="AC56" i="10"/>
  <c r="W56" i="10"/>
  <c r="AC64" i="10"/>
  <c r="W64" i="10"/>
  <c r="AB64" i="10"/>
  <c r="X25" i="10"/>
  <c r="AB31" i="10"/>
  <c r="AB32" i="10"/>
  <c r="AB43" i="10"/>
  <c r="AC47" i="10"/>
  <c r="AB47" i="10"/>
  <c r="U52" i="10"/>
  <c r="AB57" i="10"/>
  <c r="AC63" i="10"/>
  <c r="W63" i="10"/>
  <c r="AB63" i="10"/>
  <c r="U64" i="10"/>
  <c r="AB65" i="10"/>
  <c r="AB40" i="10"/>
  <c r="W41" i="10"/>
  <c r="U47" i="10"/>
  <c r="AC48" i="10"/>
  <c r="U49" i="10"/>
  <c r="AC50" i="10"/>
  <c r="W50" i="10"/>
  <c r="AC60" i="10"/>
  <c r="W60" i="10"/>
  <c r="U63" i="10"/>
  <c r="AD40" i="10"/>
  <c r="AD42" i="10"/>
  <c r="AD44" i="10"/>
  <c r="AD47" i="10"/>
  <c r="V48" i="10"/>
  <c r="AD48" i="10"/>
  <c r="AD50" i="10"/>
  <c r="AD56" i="10"/>
  <c r="AD58" i="10"/>
  <c r="AD60" i="10"/>
  <c r="AD63" i="10"/>
  <c r="AD64" i="10"/>
  <c r="AD66" i="10"/>
  <c r="AA57" i="10"/>
  <c r="AB41" i="10"/>
  <c r="AD49" i="10"/>
  <c r="AD52" i="10"/>
  <c r="AD53" i="10"/>
  <c r="AD57" i="10"/>
  <c r="AD59" i="10"/>
  <c r="AD62" i="10"/>
  <c r="AD65" i="10"/>
  <c r="AD68" i="10"/>
  <c r="AD69" i="10"/>
  <c r="X57" i="10"/>
  <c r="AF43" i="10" l="1"/>
  <c r="AQ9" i="10" s="1"/>
  <c r="Z12" i="10"/>
  <c r="AL10" i="10" s="1"/>
  <c r="AF42" i="10"/>
  <c r="AQ8" i="10" s="1"/>
  <c r="AF37" i="10"/>
  <c r="AO21" i="10" s="1"/>
  <c r="AF26" i="10"/>
  <c r="AF24" i="10"/>
  <c r="AO16" i="10" s="1"/>
  <c r="AF34" i="10"/>
  <c r="AO18" i="10" s="1"/>
  <c r="AF50" i="10"/>
  <c r="AQ18" i="10" s="1"/>
  <c r="AF53" i="10"/>
  <c r="AQ21" i="10" s="1"/>
  <c r="AF41" i="10"/>
  <c r="AF28" i="10"/>
  <c r="AO10" i="10" s="1"/>
  <c r="AF30" i="10"/>
  <c r="AO15" i="10" s="1"/>
  <c r="AF40" i="10"/>
  <c r="AQ16" i="10" s="1"/>
  <c r="AF49" i="10"/>
  <c r="AQ17" i="10" s="1"/>
  <c r="AF27" i="10"/>
  <c r="AO9" i="10" s="1"/>
  <c r="AF60" i="10"/>
  <c r="AS10" i="10" s="1"/>
  <c r="AF48" i="10"/>
  <c r="AF32" i="10"/>
  <c r="AF47" i="10"/>
  <c r="AF25" i="10"/>
  <c r="AF33" i="10"/>
  <c r="AO17" i="10" s="1"/>
  <c r="AF31" i="10"/>
  <c r="AF46" i="10"/>
  <c r="AQ15" i="10" s="1"/>
  <c r="AF44" i="10"/>
  <c r="AQ10" i="10" s="1"/>
  <c r="AF56" i="10"/>
  <c r="AS16" i="10" s="1"/>
  <c r="AF36" i="10"/>
  <c r="AO20" i="10" s="1"/>
  <c r="AF66" i="10"/>
  <c r="AS18" i="10" s="1"/>
  <c r="AF52" i="10"/>
  <c r="AQ20" i="10" s="1"/>
  <c r="AF64" i="10"/>
  <c r="AF65" i="10"/>
  <c r="AS17" i="10" s="1"/>
  <c r="AF68" i="10"/>
  <c r="AS20" i="10" s="1"/>
  <c r="AF63" i="10"/>
  <c r="AF57" i="10"/>
  <c r="AF62" i="10"/>
  <c r="AS15" i="10" s="1"/>
  <c r="AF58" i="10"/>
  <c r="AS8" i="10" s="1"/>
  <c r="AF59" i="10"/>
  <c r="AS9" i="10" s="1"/>
  <c r="AF69" i="10"/>
  <c r="AS21" i="10" s="1"/>
  <c r="Z33" i="10"/>
  <c r="AN17" i="10" s="1"/>
  <c r="Z58" i="10"/>
  <c r="AR8" i="10" s="1"/>
  <c r="Z65" i="10"/>
  <c r="AR17" i="10" s="1"/>
  <c r="Z68" i="10"/>
  <c r="AR20" i="10" s="1"/>
  <c r="Z53" i="10"/>
  <c r="AP21" i="10" s="1"/>
  <c r="Z44" i="10"/>
  <c r="AP10" i="10" s="1"/>
  <c r="Z42" i="10"/>
  <c r="AP8" i="10" s="1"/>
  <c r="Z27" i="10"/>
  <c r="AN9" i="10" s="1"/>
  <c r="Z43" i="10"/>
  <c r="AP9" i="10" s="1"/>
  <c r="Z60" i="10"/>
  <c r="AR10" i="10" s="1"/>
  <c r="Z62" i="10"/>
  <c r="AR15" i="10" s="1"/>
  <c r="Z56" i="10"/>
  <c r="AR16" i="10" s="1"/>
  <c r="Z52" i="10"/>
  <c r="AP20" i="10" s="1"/>
  <c r="Z46" i="10"/>
  <c r="AP15" i="10" s="1"/>
  <c r="Z50" i="10"/>
  <c r="AP18" i="10" s="1"/>
  <c r="Z26" i="10"/>
  <c r="AN8" i="10" s="1"/>
  <c r="Z24" i="10"/>
  <c r="AN16" i="10" s="1"/>
  <c r="Z36" i="10"/>
  <c r="AN20" i="10" s="1"/>
  <c r="AF8" i="10"/>
  <c r="AM16" i="10" s="1"/>
  <c r="Z21" i="10"/>
  <c r="AL21" i="10" s="1"/>
  <c r="AF14" i="10"/>
  <c r="AM15" i="10" s="1"/>
  <c r="Z10" i="10"/>
  <c r="AL8" i="10" s="1"/>
  <c r="AF11" i="10"/>
  <c r="AM9" i="10" s="1"/>
  <c r="Z11" i="10"/>
  <c r="AL9" i="10" s="1"/>
  <c r="AF10" i="10"/>
  <c r="AM8" i="10" s="1"/>
  <c r="AF12" i="10"/>
  <c r="AM10" i="10" s="1"/>
  <c r="Z66" i="10"/>
  <c r="AR18" i="10" s="1"/>
  <c r="Z28" i="10"/>
  <c r="AN10" i="10" s="1"/>
  <c r="Z30" i="10"/>
  <c r="AN15" i="10" s="1"/>
  <c r="AO8" i="10"/>
  <c r="AO13" i="10"/>
  <c r="Z17" i="10"/>
  <c r="AL17" i="10" s="1"/>
  <c r="Z49" i="10"/>
  <c r="AP17" i="10" s="1"/>
  <c r="AF20" i="10"/>
  <c r="AM20" i="10" s="1"/>
  <c r="Z37" i="10"/>
  <c r="AN21" i="10" s="1"/>
  <c r="AM14" i="10"/>
  <c r="Z34" i="10"/>
  <c r="AN18" i="10" s="1"/>
  <c r="AF17" i="10"/>
  <c r="AM17" i="10" s="1"/>
  <c r="AF21" i="10"/>
  <c r="AM21" i="10" s="1"/>
  <c r="AO14" i="10"/>
  <c r="Z8" i="10"/>
  <c r="AL16" i="10" s="1"/>
  <c r="Z59" i="10"/>
  <c r="AR9" i="10" s="1"/>
  <c r="Z40" i="10"/>
  <c r="AP16" i="10" s="1"/>
  <c r="Z48" i="10"/>
  <c r="AP13" i="10"/>
  <c r="Z25" i="10"/>
  <c r="AN14" i="10"/>
  <c r="Z32" i="10"/>
  <c r="AN13" i="10"/>
  <c r="AL14" i="10"/>
  <c r="Z9" i="10"/>
  <c r="Z47" i="10"/>
  <c r="AP12" i="10"/>
  <c r="AO12" i="10"/>
  <c r="Z20" i="10"/>
  <c r="AL20" i="10" s="1"/>
  <c r="Z64" i="10"/>
  <c r="AR13" i="10"/>
  <c r="AF15" i="10"/>
  <c r="AM12" i="10"/>
  <c r="AQ12" i="10"/>
  <c r="Z57" i="10"/>
  <c r="AR14" i="10"/>
  <c r="AQ14" i="10"/>
  <c r="AS14" i="10"/>
  <c r="AS12" i="10"/>
  <c r="Z41" i="10"/>
  <c r="AP14" i="10"/>
  <c r="Z15" i="10"/>
  <c r="AL12" i="10"/>
  <c r="Z63" i="10"/>
  <c r="AR12" i="10"/>
  <c r="AS13" i="10"/>
  <c r="AL13" i="10"/>
  <c r="Z16" i="10"/>
  <c r="AQ13" i="10"/>
  <c r="AF16" i="10"/>
  <c r="AM13" i="10"/>
  <c r="Z31" i="10"/>
  <c r="AN12" i="10"/>
  <c r="AF9" i="10"/>
</calcChain>
</file>

<file path=xl/sharedStrings.xml><?xml version="1.0" encoding="utf-8"?>
<sst xmlns="http://schemas.openxmlformats.org/spreadsheetml/2006/main" count="559" uniqueCount="121">
  <si>
    <t>Black coal</t>
  </si>
  <si>
    <t>Black coal with CCS</t>
  </si>
  <si>
    <t>Brown coal</t>
  </si>
  <si>
    <t>Gas combined cycle</t>
  </si>
  <si>
    <t>Gas with CCS</t>
  </si>
  <si>
    <t>Gas reciprocating</t>
  </si>
  <si>
    <t>Hydrogen reciprocating</t>
  </si>
  <si>
    <t>Biomass (small scale)</t>
  </si>
  <si>
    <t>Biomass with CCS (large scale)</t>
  </si>
  <si>
    <t>Large scale solar PV</t>
  </si>
  <si>
    <t>Rooftop solar panels</t>
  </si>
  <si>
    <t>Wind</t>
  </si>
  <si>
    <t>Wave</t>
  </si>
  <si>
    <t>Nuclear (SMR)</t>
  </si>
  <si>
    <t>Fuel cell</t>
  </si>
  <si>
    <t>$/kW</t>
  </si>
  <si>
    <t>Battery storage (2 hrs)</t>
  </si>
  <si>
    <t>Battery storage (4 hrs)</t>
  </si>
  <si>
    <t>Battery storage (8 hrs)</t>
  </si>
  <si>
    <t>Total</t>
  </si>
  <si>
    <t>Battery</t>
  </si>
  <si>
    <t>$/kWh</t>
  </si>
  <si>
    <t>6hrs</t>
  </si>
  <si>
    <t>8hrs</t>
  </si>
  <si>
    <t>12hrs</t>
  </si>
  <si>
    <t>24hrs</t>
  </si>
  <si>
    <t>48hrs</t>
  </si>
  <si>
    <t>Gas open cycle (small)</t>
  </si>
  <si>
    <t>Gas open cycle (large)</t>
  </si>
  <si>
    <t>Battery storage (1 hr)</t>
  </si>
  <si>
    <t>BOP</t>
  </si>
  <si>
    <t>Apx Table B.4 One and two hour battery cost data by storage duration, component and total costs</t>
  </si>
  <si>
    <t>Apx Table B.5 Four and eight hour battery cost data by storage duration, component and total costs</t>
  </si>
  <si>
    <t>48hrs Tas</t>
  </si>
  <si>
    <t>Battery (1hr)</t>
  </si>
  <si>
    <t>-</t>
  </si>
  <si>
    <t>Battery (2hrs)</t>
  </si>
  <si>
    <t>Battery (4hrs)</t>
  </si>
  <si>
    <t>Battery (8hrs)</t>
  </si>
  <si>
    <t>PHES (12hrs)</t>
  </si>
  <si>
    <t>PHES (24hrs)</t>
  </si>
  <si>
    <t>PHES (48hrs)</t>
  </si>
  <si>
    <t>PHES (48hrs) Tasmania</t>
  </si>
  <si>
    <t>Discount rate</t>
  </si>
  <si>
    <t>Constant</t>
  </si>
  <si>
    <t>Low assumption</t>
  </si>
  <si>
    <t>High assumption</t>
  </si>
  <si>
    <t>Low</t>
  </si>
  <si>
    <t>High</t>
  </si>
  <si>
    <t>Economic life</t>
  </si>
  <si>
    <t>Construction time</t>
  </si>
  <si>
    <t>Efficiency</t>
  </si>
  <si>
    <t>O&amp;M fixed</t>
  </si>
  <si>
    <t>O&amp;M variable</t>
  </si>
  <si>
    <r>
      <t>CO</t>
    </r>
    <r>
      <rPr>
        <vertAlign val="subscript"/>
        <sz val="6"/>
        <color rgb="FF000000"/>
        <rFont val="Calibri"/>
        <family val="2"/>
        <scheme val="minor"/>
      </rPr>
      <t>2</t>
    </r>
    <r>
      <rPr>
        <sz val="6"/>
        <color rgb="FF000000"/>
        <rFont val="Calibri"/>
        <family val="2"/>
        <scheme val="minor"/>
      </rPr>
      <t xml:space="preserve"> storage</t>
    </r>
  </si>
  <si>
    <t>Capital</t>
  </si>
  <si>
    <t>Fuel</t>
  </si>
  <si>
    <t>Capacity factor</t>
  </si>
  <si>
    <t>O&amp;M</t>
  </si>
  <si>
    <t>CO2 storage</t>
  </si>
  <si>
    <t>Years</t>
  </si>
  <si>
    <t>$/MWh</t>
  </si>
  <si>
    <t>$/GJ</t>
  </si>
  <si>
    <t>Category</t>
  </si>
  <si>
    <t>Assumption</t>
  </si>
  <si>
    <t>Technology</t>
  </si>
  <si>
    <t>Peaking 20% load</t>
  </si>
  <si>
    <t>Gas</t>
  </si>
  <si>
    <t>Variable</t>
  </si>
  <si>
    <t>Standalone</t>
  </si>
  <si>
    <t>Solar photovoltaic</t>
  </si>
  <si>
    <t>Alkaline</t>
  </si>
  <si>
    <t>PEM</t>
  </si>
  <si>
    <t>Variable with storage and new transmission</t>
  </si>
  <si>
    <t>Wind &amp; solar PV combined</t>
  </si>
  <si>
    <t>60% VRE share</t>
  </si>
  <si>
    <t>70% VRE share</t>
  </si>
  <si>
    <t>80% VRE share</t>
  </si>
  <si>
    <t>90% VRE share</t>
  </si>
  <si>
    <t>Aurecon 2019-20</t>
  </si>
  <si>
    <t>Aurecon 2020-21</t>
  </si>
  <si>
    <t>GenCost 2019-20</t>
  </si>
  <si>
    <t>Apx Table B.1 Current and projected generation technology capital costs under the Current policies scenario</t>
  </si>
  <si>
    <t>Apx Table B.2 Current and projected generation technology capital costs under the Global NZE by 2050 scenario</t>
  </si>
  <si>
    <t>Apx Table B.3 Current and projected generation technology capital costs under the Global NZE post 2050 scenario</t>
  </si>
  <si>
    <t>Current policies</t>
  </si>
  <si>
    <t>Global NZE post 2050</t>
  </si>
  <si>
    <t>Global NZE by 2050</t>
  </si>
  <si>
    <t>Aurecon 2021-22</t>
  </si>
  <si>
    <t>PHES (8hrs)</t>
  </si>
  <si>
    <t>Note: To convert battery costs to $/kW, multiply by the storage duration.</t>
  </si>
  <si>
    <t>24hrs Tas</t>
  </si>
  <si>
    <t>AEMO ISP Dec 2021</t>
  </si>
  <si>
    <t>PHES (24hrs) Tasmania</t>
  </si>
  <si>
    <t>Wind onshore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</si>
  <si>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reciprocating</t>
    </r>
  </si>
  <si>
    <t>Aurecon 2022-23</t>
  </si>
  <si>
    <t>Offshore wind fixed</t>
  </si>
  <si>
    <t>Offshore wind floating</t>
  </si>
  <si>
    <t>Tidal /ocean current</t>
  </si>
  <si>
    <t>AEMO ISP Jun 2022/CSIRO</t>
  </si>
  <si>
    <t>A-CAES (12hrs)</t>
  </si>
  <si>
    <t>Wind offshore (fixed)</t>
  </si>
  <si>
    <t>Apx Table B.6 Twelve and twenty four hour battery cost data by storage duration, component and total costs (multiply by duration to convert to $/kW)</t>
  </si>
  <si>
    <t>Battery storage (12 hrs)</t>
  </si>
  <si>
    <t>Battery storage (24 hrs)</t>
  </si>
  <si>
    <t>Apx Table B.7 Pumped hydro storage cost data by duration, all scenarios, total cost basis</t>
  </si>
  <si>
    <t>Apx Table B.8 Storage cost data by source, total cost basis</t>
  </si>
  <si>
    <t>Apx Table B.9 Data assumptions for LCOE calculations</t>
  </si>
  <si>
    <t>Apx Table B.10 Electricity generation technology LCOE projections data, 2023-24 $/MWh</t>
  </si>
  <si>
    <t>Apx Table B.11 Hydrogen electrolyser cost projections by scenario and technology, $/kW</t>
  </si>
  <si>
    <t>Aurecon 2023-24</t>
  </si>
  <si>
    <t>Battery (24hrs)</t>
  </si>
  <si>
    <t>Battery (48hrs)</t>
  </si>
  <si>
    <t>A-CAES (24hrs)</t>
  </si>
  <si>
    <t>Flexible load, high emission</t>
  </si>
  <si>
    <t>Flexible load, low emission</t>
  </si>
  <si>
    <t>Solar thermal (14hrs)</t>
  </si>
  <si>
    <t>Nuclear SMR</t>
  </si>
  <si>
    <t>Nuclear large-scale</t>
  </si>
  <si>
    <t>Solar 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</si>
</sst>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"/>
      <color rgb="FFFFFFFF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FFFFFF"/>
      <name val="Calibri"/>
      <family val="2"/>
      <scheme val="minor"/>
    </font>
    <font>
      <sz val="6"/>
      <color rgb="FF000000"/>
      <name val="Calibri"/>
      <family val="2"/>
      <scheme val="minor"/>
    </font>
    <font>
      <vertAlign val="subscript"/>
      <sz val="6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1" fillId="0" borderId="0" xfId="0" applyFont="1"/>
    <xf numFmtId="0" fontId="7" fillId="0" borderId="0" xfId="0" applyFont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2" borderId="0" xfId="0" applyFill="1" applyAlignment="1">
      <alignment vertical="top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/>
    <xf numFmtId="0" fontId="12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164" fontId="12" fillId="0" borderId="0" xfId="0" applyNumberFormat="1" applyFont="1" applyAlignment="1">
      <alignment vertical="center"/>
    </xf>
    <xf numFmtId="1" fontId="0" fillId="0" borderId="0" xfId="0" applyNumberFormat="1"/>
    <xf numFmtId="1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vertical="center"/>
    </xf>
    <xf numFmtId="0" fontId="0" fillId="3" borderId="0" xfId="0" applyFill="1"/>
    <xf numFmtId="0" fontId="2" fillId="2" borderId="0" xfId="0" applyFont="1" applyFill="1" applyAlignment="1">
      <alignment horizontal="right" vertical="center" wrapText="1"/>
    </xf>
    <xf numFmtId="0" fontId="15" fillId="0" borderId="0" xfId="0" applyFont="1"/>
    <xf numFmtId="0" fontId="16" fillId="0" borderId="0" xfId="0" applyFont="1"/>
    <xf numFmtId="0" fontId="12" fillId="0" borderId="0" xfId="0" applyFont="1" applyAlignment="1">
      <alignment horizontal="right" vertical="center"/>
    </xf>
    <xf numFmtId="0" fontId="0" fillId="0" borderId="0" xfId="0" applyAlignment="1">
      <alignment horizontal="right" vertical="top"/>
    </xf>
    <xf numFmtId="0" fontId="11" fillId="2" borderId="0" xfId="0" applyFont="1" applyFill="1" applyAlignment="1">
      <alignment vertical="center"/>
    </xf>
    <xf numFmtId="0" fontId="12" fillId="3" borderId="0" xfId="0" applyFont="1" applyFill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9" fontId="16" fillId="0" borderId="0" xfId="1" applyFo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" xfId="0" applyFont="1" applyBorder="1" applyAlignment="1">
      <alignment vertical="center"/>
    </xf>
    <xf numFmtId="9" fontId="0" fillId="0" borderId="0" xfId="1" applyFont="1"/>
    <xf numFmtId="9" fontId="0" fillId="2" borderId="0" xfId="1" applyFont="1" applyFill="1" applyAlignment="1">
      <alignment vertical="top"/>
    </xf>
    <xf numFmtId="9" fontId="12" fillId="3" borderId="0" xfId="1" applyFont="1" applyFill="1" applyAlignment="1">
      <alignment horizontal="right" vertical="center"/>
    </xf>
    <xf numFmtId="9" fontId="0" fillId="0" borderId="0" xfId="1" applyFont="1" applyAlignment="1">
      <alignment horizontal="right" vertical="top"/>
    </xf>
    <xf numFmtId="9" fontId="0" fillId="3" borderId="0" xfId="1" applyFont="1" applyFill="1" applyAlignment="1">
      <alignment vertical="top"/>
    </xf>
    <xf numFmtId="0" fontId="3" fillId="3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3" borderId="0" xfId="0" applyFont="1" applyFill="1" applyAlignment="1">
      <alignment horizontal="right" vertic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FileSharing\EnergyEconomics-IEESMG\GenCost%202021-22\files%20for%20final\Projection_Comparison_21_22.xlsx" TargetMode="External"/><Relationship Id="rId1" Type="http://schemas.openxmlformats.org/officeDocument/2006/relationships/externalLinkPath" Target="/FileSharing/EnergyEconomics-IEESMG/GenCost%202021-22/files%20for%20final/Projection_Comparison_21_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ion"/>
      <sheetName val="Rooftop PV"/>
      <sheetName val="Table data (2)"/>
      <sheetName val="Table data"/>
      <sheetName val="ChartData (4)"/>
      <sheetName val="ChartData (3)"/>
      <sheetName val="ChartData (2)"/>
      <sheetName val="ChartData"/>
      <sheetName val="LCOE"/>
      <sheetName val="Fuel&amp;Carbon"/>
      <sheetName val="Second round costs"/>
      <sheetName val="GenCost Sustain"/>
      <sheetName val="Chart12"/>
      <sheetName val="Chart13"/>
      <sheetName val="Chart14"/>
      <sheetName val="Chart15"/>
      <sheetName val="Chart16"/>
      <sheetName val="PHES"/>
      <sheetName val="F H2"/>
      <sheetName val="Chart18"/>
      <sheetName val="H2"/>
      <sheetName val="Recip"/>
      <sheetName val="Cent-unsmooth"/>
      <sheetName val="Central scenario"/>
      <sheetName val="Dtech-unsmooth"/>
      <sheetName val="Diverse tech"/>
      <sheetName val="Main Comparison"/>
      <sheetName val="HVRE-unsmooth"/>
      <sheetName val="High VRE"/>
      <sheetName val="OthertechCurrPol"/>
      <sheetName val="Othertechpost2050"/>
      <sheetName val="Othertechby2050"/>
      <sheetName val="Chart22"/>
      <sheetName val="comparison table"/>
      <sheetName val="Cent2020-21"/>
      <sheetName val="Dtech2020-21"/>
      <sheetName val="HVRE2020-21"/>
      <sheetName val="GenCost NewPol"/>
      <sheetName val="2017Update 2 degree v 4 degree"/>
      <sheetName val="2017 update 2degs CSP"/>
    </sheetNames>
    <sheetDataSet>
      <sheetData sheetId="0" refreshError="1"/>
      <sheetData sheetId="1" refreshError="1"/>
      <sheetData sheetId="2">
        <row r="6">
          <cell r="A6" t="str">
            <v>Gas with CCS</v>
          </cell>
        </row>
        <row r="7">
          <cell r="A7" t="str">
            <v>Gas combined cycle</v>
          </cell>
        </row>
        <row r="8">
          <cell r="A8" t="str">
            <v>Gas open cycle (small)</v>
          </cell>
        </row>
        <row r="9">
          <cell r="A9" t="str">
            <v>Gas open cycle (large)</v>
          </cell>
        </row>
        <row r="10">
          <cell r="A10" t="str">
            <v>Gas reciprocating</v>
          </cell>
        </row>
        <row r="11">
          <cell r="A11" t="str">
            <v>Hydrogen reciprocating</v>
          </cell>
        </row>
        <row r="12">
          <cell r="A12" t="str">
            <v>Black coal with CCS</v>
          </cell>
        </row>
        <row r="13">
          <cell r="A13" t="str">
            <v>Black coal</v>
          </cell>
        </row>
        <row r="14">
          <cell r="A14" t="str">
            <v>Brown coal</v>
          </cell>
        </row>
        <row r="16">
          <cell r="A16" t="str">
            <v>Large scale solar PV</v>
          </cell>
        </row>
        <row r="18">
          <cell r="A18" t="str">
            <v>Wind onshore</v>
          </cell>
        </row>
        <row r="19">
          <cell r="A19" t="str">
            <v>Wind offshore</v>
          </cell>
        </row>
        <row r="20">
          <cell r="A20">
            <v>2030</v>
          </cell>
        </row>
        <row r="21">
          <cell r="A21" t="str">
            <v>Gas with CCS</v>
          </cell>
        </row>
        <row r="22">
          <cell r="A22" t="str">
            <v>Gas combined cycle</v>
          </cell>
        </row>
        <row r="23">
          <cell r="A23" t="str">
            <v>Gas open cycle (small)</v>
          </cell>
        </row>
        <row r="24">
          <cell r="A24" t="str">
            <v>Gas open cycle (large)</v>
          </cell>
        </row>
        <row r="25">
          <cell r="A25" t="str">
            <v>Gas reciprocating</v>
          </cell>
        </row>
        <row r="26">
          <cell r="A26" t="str">
            <v>Hydrogen reciprocating</v>
          </cell>
        </row>
        <row r="27">
          <cell r="A27" t="str">
            <v>Black coal with CCS</v>
          </cell>
        </row>
        <row r="28">
          <cell r="A28" t="str">
            <v>Black coal</v>
          </cell>
        </row>
        <row r="29">
          <cell r="A29" t="str">
            <v>Brown coal</v>
          </cell>
        </row>
        <row r="32">
          <cell r="A32" t="str">
            <v>Large scale solar PV</v>
          </cell>
        </row>
        <row r="34">
          <cell r="A34" t="str">
            <v>Wind onshore</v>
          </cell>
        </row>
        <row r="35">
          <cell r="A35" t="str">
            <v>Wind offshore</v>
          </cell>
        </row>
        <row r="36">
          <cell r="A36">
            <v>2040</v>
          </cell>
        </row>
        <row r="37">
          <cell r="A37" t="str">
            <v>Gas with CCS</v>
          </cell>
        </row>
        <row r="38">
          <cell r="A38" t="str">
            <v>Gas combined cycle</v>
          </cell>
        </row>
        <row r="39">
          <cell r="A39" t="str">
            <v>Gas open cycle (small)</v>
          </cell>
        </row>
        <row r="40">
          <cell r="A40" t="str">
            <v>Gas open cycle (large)</v>
          </cell>
        </row>
        <row r="41">
          <cell r="A41" t="str">
            <v>Gas reciprocating</v>
          </cell>
        </row>
        <row r="42">
          <cell r="A42" t="str">
            <v>Hydrogen reciprocating</v>
          </cell>
        </row>
        <row r="43">
          <cell r="A43" t="str">
            <v>Black coal with CCS</v>
          </cell>
        </row>
        <row r="44">
          <cell r="A44" t="str">
            <v>Black coal</v>
          </cell>
        </row>
        <row r="45">
          <cell r="A45" t="str">
            <v>Brown coal</v>
          </cell>
        </row>
        <row r="48">
          <cell r="A48" t="str">
            <v>Large scale solar PV</v>
          </cell>
        </row>
        <row r="50">
          <cell r="A50" t="str">
            <v>Wind onshore</v>
          </cell>
        </row>
        <row r="51">
          <cell r="A51" t="str">
            <v>Wind offshore</v>
          </cell>
        </row>
        <row r="52">
          <cell r="A52">
            <v>2050</v>
          </cell>
        </row>
        <row r="53">
          <cell r="A53" t="str">
            <v>Gas with CCS</v>
          </cell>
        </row>
        <row r="54">
          <cell r="A54" t="str">
            <v>Gas combined cycle</v>
          </cell>
        </row>
        <row r="55">
          <cell r="A55" t="str">
            <v>Gas open cycle (small)</v>
          </cell>
        </row>
        <row r="56">
          <cell r="A56" t="str">
            <v>Gas open cycle (large)</v>
          </cell>
        </row>
        <row r="57">
          <cell r="A57" t="str">
            <v>Gas reciprocating</v>
          </cell>
        </row>
        <row r="58">
          <cell r="A58" t="str">
            <v>Hydrogen reciprocating</v>
          </cell>
        </row>
        <row r="59">
          <cell r="A59" t="str">
            <v>Black coal with CCS</v>
          </cell>
        </row>
        <row r="60">
          <cell r="A60" t="str">
            <v>Black coal</v>
          </cell>
        </row>
        <row r="61">
          <cell r="A61" t="str">
            <v>Brown coal</v>
          </cell>
        </row>
        <row r="64">
          <cell r="A64" t="str">
            <v>Large scale solar PV</v>
          </cell>
        </row>
        <row r="66">
          <cell r="A66" t="str">
            <v>Wind onshore</v>
          </cell>
        </row>
        <row r="67">
          <cell r="A67" t="str">
            <v>Wind offshore</v>
          </cell>
        </row>
      </sheetData>
      <sheetData sheetId="3" refreshError="1"/>
      <sheetData sheetId="4">
        <row r="50">
          <cell r="E50">
            <v>52.69605976575189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1568-1D42-42A9-AAC0-ED26E064CFE2}">
  <dimension ref="B2:X38"/>
  <sheetViews>
    <sheetView workbookViewId="0">
      <selection activeCell="B4" sqref="B4:X38"/>
    </sheetView>
  </sheetViews>
  <sheetFormatPr defaultRowHeight="15" x14ac:dyDescent="0.25"/>
  <sheetData>
    <row r="2" spans="2:24" x14ac:dyDescent="0.25">
      <c r="B2" t="s">
        <v>82</v>
      </c>
    </row>
    <row r="4" spans="2:24" ht="36" x14ac:dyDescent="0.25">
      <c r="B4" s="8"/>
      <c r="C4" s="29" t="s">
        <v>0</v>
      </c>
      <c r="D4" s="29" t="s">
        <v>1</v>
      </c>
      <c r="E4" s="29" t="s">
        <v>2</v>
      </c>
      <c r="F4" s="29" t="s">
        <v>3</v>
      </c>
      <c r="G4" s="29" t="s">
        <v>27</v>
      </c>
      <c r="H4" s="29" t="s">
        <v>28</v>
      </c>
      <c r="I4" s="29" t="s">
        <v>4</v>
      </c>
      <c r="J4" s="29" t="s">
        <v>5</v>
      </c>
      <c r="K4" s="29" t="s">
        <v>6</v>
      </c>
      <c r="L4" s="29" t="s">
        <v>7</v>
      </c>
      <c r="M4" s="29" t="s">
        <v>8</v>
      </c>
      <c r="N4" s="29" t="s">
        <v>9</v>
      </c>
      <c r="O4" s="29" t="s">
        <v>10</v>
      </c>
      <c r="P4" s="29" t="s">
        <v>117</v>
      </c>
      <c r="Q4" s="29" t="s">
        <v>11</v>
      </c>
      <c r="R4" s="29" t="s">
        <v>97</v>
      </c>
      <c r="S4" s="29" t="s">
        <v>98</v>
      </c>
      <c r="T4" s="29" t="s">
        <v>12</v>
      </c>
      <c r="U4" s="29" t="s">
        <v>118</v>
      </c>
      <c r="V4" s="29" t="s">
        <v>99</v>
      </c>
      <c r="W4" s="29" t="s">
        <v>14</v>
      </c>
      <c r="X4" s="29" t="s">
        <v>119</v>
      </c>
    </row>
    <row r="5" spans="2:24" x14ac:dyDescent="0.25">
      <c r="B5" s="7"/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2" t="s">
        <v>15</v>
      </c>
      <c r="T5" s="2" t="s">
        <v>15</v>
      </c>
      <c r="U5" s="2" t="s">
        <v>15</v>
      </c>
      <c r="V5" s="2" t="s">
        <v>15</v>
      </c>
      <c r="W5" s="2" t="s">
        <v>15</v>
      </c>
      <c r="X5" s="49" t="s">
        <v>15</v>
      </c>
    </row>
    <row r="6" spans="2:24" x14ac:dyDescent="0.25">
      <c r="B6" s="20">
        <v>2023</v>
      </c>
      <c r="C6" s="1">
        <v>5616</v>
      </c>
      <c r="D6" s="1">
        <v>11407</v>
      </c>
      <c r="E6" s="1">
        <v>8671</v>
      </c>
      <c r="F6" s="1">
        <v>2126</v>
      </c>
      <c r="G6" s="1">
        <v>1684</v>
      </c>
      <c r="H6" s="1">
        <v>1059</v>
      </c>
      <c r="I6" s="1">
        <v>5079</v>
      </c>
      <c r="J6" s="1">
        <v>1908</v>
      </c>
      <c r="K6" s="1">
        <v>2134</v>
      </c>
      <c r="L6" s="1">
        <v>8294</v>
      </c>
      <c r="M6" s="1">
        <v>22666</v>
      </c>
      <c r="N6" s="1">
        <v>1526</v>
      </c>
      <c r="O6" s="1">
        <v>1505</v>
      </c>
      <c r="P6" s="1">
        <v>6153</v>
      </c>
      <c r="Q6" s="1">
        <v>3038</v>
      </c>
      <c r="R6" s="1">
        <v>5545</v>
      </c>
      <c r="S6" s="1">
        <v>7658</v>
      </c>
      <c r="T6" s="1">
        <v>15081</v>
      </c>
      <c r="U6" s="1">
        <v>28581</v>
      </c>
      <c r="V6" s="1">
        <v>12590</v>
      </c>
      <c r="W6" s="1">
        <v>8052</v>
      </c>
      <c r="X6" s="50">
        <v>8655</v>
      </c>
    </row>
    <row r="7" spans="2:24" x14ac:dyDescent="0.25">
      <c r="B7" s="21">
        <v>2024</v>
      </c>
      <c r="C7" s="2">
        <v>5485</v>
      </c>
      <c r="D7" s="2">
        <v>10965</v>
      </c>
      <c r="E7" s="2">
        <v>8358</v>
      </c>
      <c r="F7" s="2">
        <v>2023</v>
      </c>
      <c r="G7" s="2">
        <v>1619</v>
      </c>
      <c r="H7" s="2">
        <v>1021</v>
      </c>
      <c r="I7" s="2">
        <v>4803</v>
      </c>
      <c r="J7" s="2">
        <v>1886</v>
      </c>
      <c r="K7" s="2">
        <v>2155</v>
      </c>
      <c r="L7" s="2">
        <v>8189</v>
      </c>
      <c r="M7" s="2">
        <v>21863</v>
      </c>
      <c r="N7" s="2">
        <v>1454</v>
      </c>
      <c r="O7" s="2">
        <v>1409</v>
      </c>
      <c r="P7" s="2">
        <v>6024</v>
      </c>
      <c r="Q7" s="2">
        <v>2938</v>
      </c>
      <c r="R7" s="2">
        <v>5499</v>
      </c>
      <c r="S7" s="2">
        <v>7488</v>
      </c>
      <c r="T7" s="2">
        <v>13896</v>
      </c>
      <c r="U7" s="2">
        <v>25508</v>
      </c>
      <c r="V7" s="2">
        <v>11281</v>
      </c>
      <c r="W7" s="2">
        <v>7689</v>
      </c>
      <c r="X7" s="49">
        <v>8446</v>
      </c>
    </row>
    <row r="8" spans="2:24" x14ac:dyDescent="0.25">
      <c r="B8" s="20">
        <v>2025</v>
      </c>
      <c r="C8" s="1">
        <v>5364</v>
      </c>
      <c r="D8" s="1">
        <v>10550</v>
      </c>
      <c r="E8" s="1">
        <v>8064</v>
      </c>
      <c r="F8" s="1">
        <v>1926</v>
      </c>
      <c r="G8" s="1">
        <v>1559</v>
      </c>
      <c r="H8" s="1">
        <v>985</v>
      </c>
      <c r="I8" s="1">
        <v>4544</v>
      </c>
      <c r="J8" s="1">
        <v>1867</v>
      </c>
      <c r="K8" s="1">
        <v>2178</v>
      </c>
      <c r="L8" s="1">
        <v>8096</v>
      </c>
      <c r="M8" s="1">
        <v>21110</v>
      </c>
      <c r="N8" s="1">
        <v>1386</v>
      </c>
      <c r="O8" s="1">
        <v>1318</v>
      </c>
      <c r="P8" s="1">
        <v>5899</v>
      </c>
      <c r="Q8" s="1">
        <v>2842</v>
      </c>
      <c r="R8" s="1">
        <v>5456</v>
      </c>
      <c r="S8" s="1">
        <v>7323</v>
      </c>
      <c r="T8" s="1">
        <v>12778</v>
      </c>
      <c r="U8" s="1">
        <v>22689</v>
      </c>
      <c r="V8" s="1">
        <v>10064</v>
      </c>
      <c r="W8" s="1">
        <v>7349</v>
      </c>
      <c r="X8" s="50">
        <v>8253</v>
      </c>
    </row>
    <row r="9" spans="2:24" x14ac:dyDescent="0.25">
      <c r="B9" s="21">
        <v>2026</v>
      </c>
      <c r="C9" s="2">
        <v>5248</v>
      </c>
      <c r="D9" s="2">
        <v>10153</v>
      </c>
      <c r="E9" s="2">
        <v>7782</v>
      </c>
      <c r="F9" s="2">
        <v>1835</v>
      </c>
      <c r="G9" s="2">
        <v>1501</v>
      </c>
      <c r="H9" s="2">
        <v>948</v>
      </c>
      <c r="I9" s="2">
        <v>4300</v>
      </c>
      <c r="J9" s="2">
        <v>1849</v>
      </c>
      <c r="K9" s="2">
        <v>2203</v>
      </c>
      <c r="L9" s="2">
        <v>8006</v>
      </c>
      <c r="M9" s="2">
        <v>20388</v>
      </c>
      <c r="N9" s="2">
        <v>1321</v>
      </c>
      <c r="O9" s="2">
        <v>1232</v>
      </c>
      <c r="P9" s="2">
        <v>5759</v>
      </c>
      <c r="Q9" s="2">
        <v>2749</v>
      </c>
      <c r="R9" s="2">
        <v>5413</v>
      </c>
      <c r="S9" s="2">
        <v>7162</v>
      </c>
      <c r="T9" s="2">
        <v>11751</v>
      </c>
      <c r="U9" s="2">
        <v>20186</v>
      </c>
      <c r="V9" s="2">
        <v>8979</v>
      </c>
      <c r="W9" s="2">
        <v>7026</v>
      </c>
      <c r="X9" s="49">
        <v>8066</v>
      </c>
    </row>
    <row r="10" spans="2:24" x14ac:dyDescent="0.25">
      <c r="B10" s="20">
        <v>2027</v>
      </c>
      <c r="C10" s="1">
        <v>5162</v>
      </c>
      <c r="D10" s="1">
        <v>9861</v>
      </c>
      <c r="E10" s="1">
        <v>7577</v>
      </c>
      <c r="F10" s="1">
        <v>1770</v>
      </c>
      <c r="G10" s="1">
        <v>1459</v>
      </c>
      <c r="H10" s="1">
        <v>908</v>
      </c>
      <c r="I10" s="1">
        <v>4125</v>
      </c>
      <c r="J10" s="1">
        <v>1832</v>
      </c>
      <c r="K10" s="1">
        <v>2213</v>
      </c>
      <c r="L10" s="1">
        <v>7934</v>
      </c>
      <c r="M10" s="1">
        <v>19854</v>
      </c>
      <c r="N10" s="1">
        <v>1266</v>
      </c>
      <c r="O10" s="1">
        <v>1166</v>
      </c>
      <c r="P10" s="1">
        <v>5629</v>
      </c>
      <c r="Q10" s="1">
        <v>2657</v>
      </c>
      <c r="R10" s="1">
        <v>5367</v>
      </c>
      <c r="S10" s="1">
        <v>6999</v>
      </c>
      <c r="T10" s="1">
        <v>11090</v>
      </c>
      <c r="U10" s="1">
        <v>18368</v>
      </c>
      <c r="V10" s="1">
        <v>8297</v>
      </c>
      <c r="W10" s="1">
        <v>6744</v>
      </c>
      <c r="X10" s="50">
        <v>7921</v>
      </c>
    </row>
    <row r="11" spans="2:24" x14ac:dyDescent="0.25">
      <c r="B11" s="21">
        <v>2028</v>
      </c>
      <c r="C11" s="2">
        <v>5124</v>
      </c>
      <c r="D11" s="2">
        <v>9707</v>
      </c>
      <c r="E11" s="2">
        <v>7469</v>
      </c>
      <c r="F11" s="2">
        <v>1737</v>
      </c>
      <c r="G11" s="2">
        <v>1437</v>
      </c>
      <c r="H11" s="2">
        <v>868</v>
      </c>
      <c r="I11" s="2">
        <v>4035</v>
      </c>
      <c r="J11" s="2">
        <v>1822</v>
      </c>
      <c r="K11" s="2">
        <v>2216</v>
      </c>
      <c r="L11" s="2">
        <v>7905</v>
      </c>
      <c r="M11" s="2">
        <v>19572</v>
      </c>
      <c r="N11" s="2">
        <v>1224</v>
      </c>
      <c r="O11" s="2">
        <v>1120</v>
      </c>
      <c r="P11" s="2">
        <v>5514</v>
      </c>
      <c r="Q11" s="2">
        <v>2568</v>
      </c>
      <c r="R11" s="2">
        <v>5321</v>
      </c>
      <c r="S11" s="2">
        <v>6840</v>
      </c>
      <c r="T11" s="2">
        <v>10776</v>
      </c>
      <c r="U11" s="2">
        <v>17140</v>
      </c>
      <c r="V11" s="2">
        <v>7976</v>
      </c>
      <c r="W11" s="2">
        <v>6545</v>
      </c>
      <c r="X11" s="49">
        <v>7842</v>
      </c>
    </row>
    <row r="12" spans="2:24" x14ac:dyDescent="0.25">
      <c r="B12" s="20">
        <v>2029</v>
      </c>
      <c r="C12" s="1">
        <v>5133</v>
      </c>
      <c r="D12" s="1">
        <v>9688</v>
      </c>
      <c r="E12" s="1">
        <v>7455</v>
      </c>
      <c r="F12" s="1">
        <v>1734</v>
      </c>
      <c r="G12" s="1">
        <v>1435</v>
      </c>
      <c r="H12" s="1">
        <v>866</v>
      </c>
      <c r="I12" s="1">
        <v>4026</v>
      </c>
      <c r="J12" s="1">
        <v>1818</v>
      </c>
      <c r="K12" s="1">
        <v>2212</v>
      </c>
      <c r="L12" s="1">
        <v>7918</v>
      </c>
      <c r="M12" s="1">
        <v>19534</v>
      </c>
      <c r="N12" s="1">
        <v>1196</v>
      </c>
      <c r="O12" s="1">
        <v>1094</v>
      </c>
      <c r="P12" s="1">
        <v>5401</v>
      </c>
      <c r="Q12" s="1">
        <v>2482</v>
      </c>
      <c r="R12" s="1">
        <v>5275</v>
      </c>
      <c r="S12" s="1">
        <v>6685</v>
      </c>
      <c r="T12" s="1">
        <v>10781</v>
      </c>
      <c r="U12" s="1">
        <v>16442</v>
      </c>
      <c r="V12" s="1">
        <v>7976</v>
      </c>
      <c r="W12" s="1">
        <v>6101</v>
      </c>
      <c r="X12" s="50">
        <v>7827</v>
      </c>
    </row>
    <row r="13" spans="2:24" x14ac:dyDescent="0.25">
      <c r="B13" s="21">
        <v>2030</v>
      </c>
      <c r="C13" s="2">
        <v>5141</v>
      </c>
      <c r="D13" s="2">
        <v>9675</v>
      </c>
      <c r="E13" s="2">
        <v>7441</v>
      </c>
      <c r="F13" s="2">
        <v>1731</v>
      </c>
      <c r="G13" s="2">
        <v>1432</v>
      </c>
      <c r="H13" s="2">
        <v>865</v>
      </c>
      <c r="I13" s="2">
        <v>4024</v>
      </c>
      <c r="J13" s="2">
        <v>1815</v>
      </c>
      <c r="K13" s="2">
        <v>2208</v>
      </c>
      <c r="L13" s="2">
        <v>7931</v>
      </c>
      <c r="M13" s="2">
        <v>19504</v>
      </c>
      <c r="N13" s="2">
        <v>1173</v>
      </c>
      <c r="O13" s="2">
        <v>1071</v>
      </c>
      <c r="P13" s="2">
        <v>5301</v>
      </c>
      <c r="Q13" s="2">
        <v>2399</v>
      </c>
      <c r="R13" s="2">
        <v>5230</v>
      </c>
      <c r="S13" s="2">
        <v>6533</v>
      </c>
      <c r="T13" s="2">
        <v>10785</v>
      </c>
      <c r="U13" s="2">
        <v>15959</v>
      </c>
      <c r="V13" s="2">
        <v>7976</v>
      </c>
      <c r="W13" s="2">
        <v>5676</v>
      </c>
      <c r="X13" s="49">
        <v>7813</v>
      </c>
    </row>
    <row r="14" spans="2:24" x14ac:dyDescent="0.25">
      <c r="B14" s="20">
        <v>2031</v>
      </c>
      <c r="C14" s="1">
        <v>5148</v>
      </c>
      <c r="D14" s="1">
        <v>9663</v>
      </c>
      <c r="E14" s="1">
        <v>7428</v>
      </c>
      <c r="F14" s="1">
        <v>1727</v>
      </c>
      <c r="G14" s="1">
        <v>1429</v>
      </c>
      <c r="H14" s="1">
        <v>863</v>
      </c>
      <c r="I14" s="1">
        <v>4023</v>
      </c>
      <c r="J14" s="1">
        <v>1812</v>
      </c>
      <c r="K14" s="1">
        <v>2204</v>
      </c>
      <c r="L14" s="1">
        <v>7945</v>
      </c>
      <c r="M14" s="1">
        <v>19475</v>
      </c>
      <c r="N14" s="1">
        <v>1150</v>
      </c>
      <c r="O14" s="1">
        <v>1049</v>
      </c>
      <c r="P14" s="1">
        <v>5210</v>
      </c>
      <c r="Q14" s="1">
        <v>2318</v>
      </c>
      <c r="R14" s="1">
        <v>5186</v>
      </c>
      <c r="S14" s="1">
        <v>6385</v>
      </c>
      <c r="T14" s="1">
        <v>10789</v>
      </c>
      <c r="U14" s="1">
        <v>15748</v>
      </c>
      <c r="V14" s="1">
        <v>7976</v>
      </c>
      <c r="W14" s="1">
        <v>5239</v>
      </c>
      <c r="X14" s="50">
        <v>7799</v>
      </c>
    </row>
    <row r="15" spans="2:24" x14ac:dyDescent="0.25">
      <c r="B15" s="21">
        <v>2032</v>
      </c>
      <c r="C15" s="2">
        <v>5156</v>
      </c>
      <c r="D15" s="2">
        <v>9652</v>
      </c>
      <c r="E15" s="2">
        <v>7415</v>
      </c>
      <c r="F15" s="2">
        <v>1724</v>
      </c>
      <c r="G15" s="2">
        <v>1427</v>
      </c>
      <c r="H15" s="2">
        <v>861</v>
      </c>
      <c r="I15" s="2">
        <v>4022</v>
      </c>
      <c r="J15" s="2">
        <v>1808</v>
      </c>
      <c r="K15" s="2">
        <v>2200</v>
      </c>
      <c r="L15" s="2">
        <v>7959</v>
      </c>
      <c r="M15" s="2">
        <v>19447</v>
      </c>
      <c r="N15" s="2">
        <v>1129</v>
      </c>
      <c r="O15" s="2">
        <v>1029</v>
      </c>
      <c r="P15" s="2">
        <v>5127</v>
      </c>
      <c r="Q15" s="2">
        <v>2240</v>
      </c>
      <c r="R15" s="2">
        <v>5141</v>
      </c>
      <c r="S15" s="2">
        <v>6240</v>
      </c>
      <c r="T15" s="2">
        <v>10794</v>
      </c>
      <c r="U15" s="2">
        <v>15776</v>
      </c>
      <c r="V15" s="2">
        <v>7976</v>
      </c>
      <c r="W15" s="2">
        <v>5163</v>
      </c>
      <c r="X15" s="49">
        <v>7785</v>
      </c>
    </row>
    <row r="16" spans="2:24" x14ac:dyDescent="0.25">
      <c r="B16" s="20">
        <v>2033</v>
      </c>
      <c r="C16" s="1">
        <v>5164</v>
      </c>
      <c r="D16" s="1">
        <v>9642</v>
      </c>
      <c r="E16" s="1">
        <v>7402</v>
      </c>
      <c r="F16" s="1">
        <v>1721</v>
      </c>
      <c r="G16" s="1">
        <v>1424</v>
      </c>
      <c r="H16" s="1">
        <v>860</v>
      </c>
      <c r="I16" s="1">
        <v>4022</v>
      </c>
      <c r="J16" s="1">
        <v>1805</v>
      </c>
      <c r="K16" s="1">
        <v>2196</v>
      </c>
      <c r="L16" s="1">
        <v>7973</v>
      </c>
      <c r="M16" s="1">
        <v>19420</v>
      </c>
      <c r="N16" s="1">
        <v>1111</v>
      </c>
      <c r="O16" s="1">
        <v>1010</v>
      </c>
      <c r="P16" s="1">
        <v>5051</v>
      </c>
      <c r="Q16" s="1">
        <v>2165</v>
      </c>
      <c r="R16" s="1">
        <v>5098</v>
      </c>
      <c r="S16" s="1">
        <v>6099</v>
      </c>
      <c r="T16" s="1">
        <v>10799</v>
      </c>
      <c r="U16" s="1">
        <v>15803</v>
      </c>
      <c r="V16" s="1">
        <v>7976</v>
      </c>
      <c r="W16" s="1">
        <v>5124</v>
      </c>
      <c r="X16" s="50">
        <v>7771</v>
      </c>
    </row>
    <row r="17" spans="2:24" x14ac:dyDescent="0.25">
      <c r="B17" s="21">
        <v>2034</v>
      </c>
      <c r="C17" s="2">
        <v>5171</v>
      </c>
      <c r="D17" s="2">
        <v>9631</v>
      </c>
      <c r="E17" s="2">
        <v>7389</v>
      </c>
      <c r="F17" s="2">
        <v>1718</v>
      </c>
      <c r="G17" s="2">
        <v>1422</v>
      </c>
      <c r="H17" s="2">
        <v>858</v>
      </c>
      <c r="I17" s="2">
        <v>4021</v>
      </c>
      <c r="J17" s="2">
        <v>1802</v>
      </c>
      <c r="K17" s="2">
        <v>2192</v>
      </c>
      <c r="L17" s="2">
        <v>7987</v>
      </c>
      <c r="M17" s="2">
        <v>19393</v>
      </c>
      <c r="N17" s="2">
        <v>1097</v>
      </c>
      <c r="O17" s="2">
        <v>997</v>
      </c>
      <c r="P17" s="2">
        <v>4980</v>
      </c>
      <c r="Q17" s="2">
        <v>2093</v>
      </c>
      <c r="R17" s="2">
        <v>5054</v>
      </c>
      <c r="S17" s="2">
        <v>5961</v>
      </c>
      <c r="T17" s="2">
        <v>10803</v>
      </c>
      <c r="U17" s="2">
        <v>15832</v>
      </c>
      <c r="V17" s="2">
        <v>7976</v>
      </c>
      <c r="W17" s="2">
        <v>5134</v>
      </c>
      <c r="X17" s="49">
        <v>7758</v>
      </c>
    </row>
    <row r="18" spans="2:24" x14ac:dyDescent="0.25">
      <c r="B18" s="20">
        <v>2035</v>
      </c>
      <c r="C18" s="1">
        <v>5178</v>
      </c>
      <c r="D18" s="1">
        <v>9603</v>
      </c>
      <c r="E18" s="1">
        <v>7376</v>
      </c>
      <c r="F18" s="1">
        <v>1715</v>
      </c>
      <c r="G18" s="1">
        <v>1419</v>
      </c>
      <c r="H18" s="1">
        <v>857</v>
      </c>
      <c r="I18" s="1">
        <v>4001</v>
      </c>
      <c r="J18" s="1">
        <v>1799</v>
      </c>
      <c r="K18" s="1">
        <v>2189</v>
      </c>
      <c r="L18" s="1">
        <v>8001</v>
      </c>
      <c r="M18" s="1">
        <v>19348</v>
      </c>
      <c r="N18" s="1">
        <v>1082</v>
      </c>
      <c r="O18" s="1">
        <v>982</v>
      </c>
      <c r="P18" s="1">
        <v>4913</v>
      </c>
      <c r="Q18" s="1">
        <v>2045</v>
      </c>
      <c r="R18" s="1">
        <v>5020</v>
      </c>
      <c r="S18" s="1">
        <v>5870</v>
      </c>
      <c r="T18" s="1">
        <v>10808</v>
      </c>
      <c r="U18" s="1">
        <v>15677</v>
      </c>
      <c r="V18" s="1">
        <v>7976</v>
      </c>
      <c r="W18" s="1">
        <v>5144</v>
      </c>
      <c r="X18" s="50">
        <v>7745</v>
      </c>
    </row>
    <row r="19" spans="2:24" x14ac:dyDescent="0.25">
      <c r="B19" s="21">
        <v>2036</v>
      </c>
      <c r="C19" s="2">
        <v>5184</v>
      </c>
      <c r="D19" s="2">
        <v>9564</v>
      </c>
      <c r="E19" s="2">
        <v>7364</v>
      </c>
      <c r="F19" s="2">
        <v>1713</v>
      </c>
      <c r="G19" s="2">
        <v>1417</v>
      </c>
      <c r="H19" s="2">
        <v>856</v>
      </c>
      <c r="I19" s="2">
        <v>3971</v>
      </c>
      <c r="J19" s="2">
        <v>1796</v>
      </c>
      <c r="K19" s="2">
        <v>2185</v>
      </c>
      <c r="L19" s="2">
        <v>8016</v>
      </c>
      <c r="M19" s="2">
        <v>19291</v>
      </c>
      <c r="N19" s="2">
        <v>1069</v>
      </c>
      <c r="O19" s="2">
        <v>969</v>
      </c>
      <c r="P19" s="2">
        <v>4851</v>
      </c>
      <c r="Q19" s="2">
        <v>2020</v>
      </c>
      <c r="R19" s="2">
        <v>4996</v>
      </c>
      <c r="S19" s="2">
        <v>5826</v>
      </c>
      <c r="T19" s="2">
        <v>10813</v>
      </c>
      <c r="U19" s="2">
        <v>15521</v>
      </c>
      <c r="V19" s="2">
        <v>7976</v>
      </c>
      <c r="W19" s="2">
        <v>5155</v>
      </c>
      <c r="X19" s="49">
        <v>7732</v>
      </c>
    </row>
    <row r="20" spans="2:24" x14ac:dyDescent="0.25">
      <c r="B20" s="20">
        <v>2037</v>
      </c>
      <c r="C20" s="1">
        <v>5189</v>
      </c>
      <c r="D20" s="1">
        <v>9513</v>
      </c>
      <c r="E20" s="1">
        <v>7352</v>
      </c>
      <c r="F20" s="1">
        <v>1710</v>
      </c>
      <c r="G20" s="1">
        <v>1415</v>
      </c>
      <c r="H20" s="1">
        <v>854</v>
      </c>
      <c r="I20" s="1">
        <v>3926</v>
      </c>
      <c r="J20" s="1">
        <v>1793</v>
      </c>
      <c r="K20" s="1">
        <v>2181</v>
      </c>
      <c r="L20" s="1">
        <v>8031</v>
      </c>
      <c r="M20" s="1">
        <v>19219</v>
      </c>
      <c r="N20" s="1">
        <v>1054</v>
      </c>
      <c r="O20" s="1">
        <v>954</v>
      </c>
      <c r="P20" s="1">
        <v>4792</v>
      </c>
      <c r="Q20" s="1">
        <v>2008</v>
      </c>
      <c r="R20" s="1">
        <v>4981</v>
      </c>
      <c r="S20" s="1">
        <v>5824</v>
      </c>
      <c r="T20" s="1">
        <v>10818</v>
      </c>
      <c r="U20" s="1">
        <v>15366</v>
      </c>
      <c r="V20" s="1">
        <v>7976</v>
      </c>
      <c r="W20" s="1">
        <v>5165</v>
      </c>
      <c r="X20" s="50">
        <v>7719</v>
      </c>
    </row>
    <row r="21" spans="2:24" x14ac:dyDescent="0.25">
      <c r="B21" s="21">
        <v>2038</v>
      </c>
      <c r="C21" s="2">
        <v>5196</v>
      </c>
      <c r="D21" s="2">
        <v>9477</v>
      </c>
      <c r="E21" s="2">
        <v>7340</v>
      </c>
      <c r="F21" s="2">
        <v>1707</v>
      </c>
      <c r="G21" s="2">
        <v>1413</v>
      </c>
      <c r="H21" s="2">
        <v>853</v>
      </c>
      <c r="I21" s="2">
        <v>3897</v>
      </c>
      <c r="J21" s="2">
        <v>1790</v>
      </c>
      <c r="K21" s="2">
        <v>2178</v>
      </c>
      <c r="L21" s="2">
        <v>8047</v>
      </c>
      <c r="M21" s="2">
        <v>19165</v>
      </c>
      <c r="N21" s="2">
        <v>1041</v>
      </c>
      <c r="O21" s="2">
        <v>941</v>
      </c>
      <c r="P21" s="2">
        <v>4736</v>
      </c>
      <c r="Q21" s="2">
        <v>1992</v>
      </c>
      <c r="R21" s="2">
        <v>4966</v>
      </c>
      <c r="S21" s="2">
        <v>5803</v>
      </c>
      <c r="T21" s="2">
        <v>10823</v>
      </c>
      <c r="U21" s="2">
        <v>15395</v>
      </c>
      <c r="V21" s="2">
        <v>7976</v>
      </c>
      <c r="W21" s="2">
        <v>5176</v>
      </c>
      <c r="X21" s="49">
        <v>7707</v>
      </c>
    </row>
    <row r="22" spans="2:24" x14ac:dyDescent="0.25">
      <c r="B22" s="20">
        <v>2039</v>
      </c>
      <c r="C22" s="1">
        <v>5201</v>
      </c>
      <c r="D22" s="1">
        <v>9433</v>
      </c>
      <c r="E22" s="1">
        <v>7329</v>
      </c>
      <c r="F22" s="1">
        <v>1704</v>
      </c>
      <c r="G22" s="1">
        <v>1410</v>
      </c>
      <c r="H22" s="1">
        <v>851</v>
      </c>
      <c r="I22" s="1">
        <v>3861</v>
      </c>
      <c r="J22" s="1">
        <v>1787</v>
      </c>
      <c r="K22" s="1">
        <v>2175</v>
      </c>
      <c r="L22" s="1">
        <v>8062</v>
      </c>
      <c r="M22" s="1">
        <v>19103</v>
      </c>
      <c r="N22" s="1">
        <v>1018</v>
      </c>
      <c r="O22" s="1">
        <v>919</v>
      </c>
      <c r="P22" s="1">
        <v>4682</v>
      </c>
      <c r="Q22" s="1">
        <v>1972</v>
      </c>
      <c r="R22" s="1">
        <v>4951</v>
      </c>
      <c r="S22" s="1">
        <v>5760</v>
      </c>
      <c r="T22" s="1">
        <v>10828</v>
      </c>
      <c r="U22" s="1">
        <v>15425</v>
      </c>
      <c r="V22" s="1">
        <v>7976</v>
      </c>
      <c r="W22" s="1">
        <v>5187</v>
      </c>
      <c r="X22" s="50">
        <v>7695</v>
      </c>
    </row>
    <row r="23" spans="2:24" x14ac:dyDescent="0.25">
      <c r="B23" s="21">
        <v>2040</v>
      </c>
      <c r="C23" s="2">
        <v>5205</v>
      </c>
      <c r="D23" s="2">
        <v>9396</v>
      </c>
      <c r="E23" s="2">
        <v>7318</v>
      </c>
      <c r="F23" s="2">
        <v>1702</v>
      </c>
      <c r="G23" s="2">
        <v>1408</v>
      </c>
      <c r="H23" s="2">
        <v>850</v>
      </c>
      <c r="I23" s="2">
        <v>3831</v>
      </c>
      <c r="J23" s="2">
        <v>1785</v>
      </c>
      <c r="K23" s="2">
        <v>2171</v>
      </c>
      <c r="L23" s="2">
        <v>8078</v>
      </c>
      <c r="M23" s="2">
        <v>19048</v>
      </c>
      <c r="N23" s="2">
        <v>994</v>
      </c>
      <c r="O23" s="2">
        <v>896</v>
      </c>
      <c r="P23" s="2">
        <v>4615</v>
      </c>
      <c r="Q23" s="2">
        <v>1962</v>
      </c>
      <c r="R23" s="2">
        <v>4936</v>
      </c>
      <c r="S23" s="2">
        <v>5722</v>
      </c>
      <c r="T23" s="2">
        <v>10834</v>
      </c>
      <c r="U23" s="2">
        <v>15337</v>
      </c>
      <c r="V23" s="2">
        <v>7976</v>
      </c>
      <c r="W23" s="2">
        <v>5198</v>
      </c>
      <c r="X23" s="49">
        <v>7683</v>
      </c>
    </row>
    <row r="24" spans="2:24" x14ac:dyDescent="0.25">
      <c r="B24" s="20">
        <v>2041</v>
      </c>
      <c r="C24" s="1">
        <v>5201</v>
      </c>
      <c r="D24" s="1">
        <v>9344</v>
      </c>
      <c r="E24" s="1">
        <v>7296</v>
      </c>
      <c r="F24" s="1">
        <v>1697</v>
      </c>
      <c r="G24" s="1">
        <v>1404</v>
      </c>
      <c r="H24" s="1">
        <v>848</v>
      </c>
      <c r="I24" s="1">
        <v>3793</v>
      </c>
      <c r="J24" s="1">
        <v>1780</v>
      </c>
      <c r="K24" s="1">
        <v>2165</v>
      </c>
      <c r="L24" s="1">
        <v>8083</v>
      </c>
      <c r="M24" s="1">
        <v>18965</v>
      </c>
      <c r="N24" s="1">
        <v>966</v>
      </c>
      <c r="O24" s="1">
        <v>871</v>
      </c>
      <c r="P24" s="1">
        <v>4533</v>
      </c>
      <c r="Q24" s="1">
        <v>1953</v>
      </c>
      <c r="R24" s="1">
        <v>4919</v>
      </c>
      <c r="S24" s="1">
        <v>5701</v>
      </c>
      <c r="T24" s="1">
        <v>10835</v>
      </c>
      <c r="U24" s="1">
        <v>15228</v>
      </c>
      <c r="V24" s="1">
        <v>7976</v>
      </c>
      <c r="W24" s="1">
        <v>5202</v>
      </c>
      <c r="X24" s="50">
        <v>7661</v>
      </c>
    </row>
    <row r="25" spans="2:24" x14ac:dyDescent="0.25">
      <c r="B25" s="21">
        <v>2042</v>
      </c>
      <c r="C25" s="2">
        <v>5197</v>
      </c>
      <c r="D25" s="2">
        <v>9305</v>
      </c>
      <c r="E25" s="2">
        <v>7275</v>
      </c>
      <c r="F25" s="2">
        <v>1692</v>
      </c>
      <c r="G25" s="2">
        <v>1400</v>
      </c>
      <c r="H25" s="2">
        <v>845</v>
      </c>
      <c r="I25" s="2">
        <v>3770</v>
      </c>
      <c r="J25" s="2">
        <v>1774</v>
      </c>
      <c r="K25" s="2">
        <v>2158</v>
      </c>
      <c r="L25" s="2">
        <v>8087</v>
      </c>
      <c r="M25" s="2">
        <v>18897</v>
      </c>
      <c r="N25" s="2">
        <v>943</v>
      </c>
      <c r="O25" s="2">
        <v>849</v>
      </c>
      <c r="P25" s="2">
        <v>4440</v>
      </c>
      <c r="Q25" s="2">
        <v>1950</v>
      </c>
      <c r="R25" s="2">
        <v>4903</v>
      </c>
      <c r="S25" s="2">
        <v>5701</v>
      </c>
      <c r="T25" s="2">
        <v>10837</v>
      </c>
      <c r="U25" s="2">
        <v>15119</v>
      </c>
      <c r="V25" s="2">
        <v>7976</v>
      </c>
      <c r="W25" s="2">
        <v>5205</v>
      </c>
      <c r="X25" s="49">
        <v>7638</v>
      </c>
    </row>
    <row r="26" spans="2:24" x14ac:dyDescent="0.25">
      <c r="B26" s="20">
        <v>2043</v>
      </c>
      <c r="C26" s="1">
        <v>5195</v>
      </c>
      <c r="D26" s="1">
        <v>9270</v>
      </c>
      <c r="E26" s="1">
        <v>7254</v>
      </c>
      <c r="F26" s="1">
        <v>1687</v>
      </c>
      <c r="G26" s="1">
        <v>1396</v>
      </c>
      <c r="H26" s="1">
        <v>843</v>
      </c>
      <c r="I26" s="1">
        <v>3750</v>
      </c>
      <c r="J26" s="1">
        <v>1769</v>
      </c>
      <c r="K26" s="1">
        <v>2152</v>
      </c>
      <c r="L26" s="1">
        <v>8092</v>
      </c>
      <c r="M26" s="1">
        <v>18833</v>
      </c>
      <c r="N26" s="1">
        <v>918</v>
      </c>
      <c r="O26" s="1">
        <v>827</v>
      </c>
      <c r="P26" s="1">
        <v>4353</v>
      </c>
      <c r="Q26" s="1">
        <v>1946</v>
      </c>
      <c r="R26" s="1">
        <v>4886</v>
      </c>
      <c r="S26" s="1">
        <v>5701</v>
      </c>
      <c r="T26" s="1">
        <v>10838</v>
      </c>
      <c r="U26" s="1">
        <v>15128</v>
      </c>
      <c r="V26" s="1">
        <v>7976</v>
      </c>
      <c r="W26" s="1">
        <v>5208</v>
      </c>
      <c r="X26" s="50">
        <v>7616</v>
      </c>
    </row>
    <row r="27" spans="2:24" x14ac:dyDescent="0.25">
      <c r="B27" s="21">
        <v>2044</v>
      </c>
      <c r="C27" s="2">
        <v>5190</v>
      </c>
      <c r="D27" s="2">
        <v>9223</v>
      </c>
      <c r="E27" s="2">
        <v>7233</v>
      </c>
      <c r="F27" s="2">
        <v>1682</v>
      </c>
      <c r="G27" s="2">
        <v>1392</v>
      </c>
      <c r="H27" s="2">
        <v>840</v>
      </c>
      <c r="I27" s="2">
        <v>3718</v>
      </c>
      <c r="J27" s="2">
        <v>1764</v>
      </c>
      <c r="K27" s="2">
        <v>2146</v>
      </c>
      <c r="L27" s="2">
        <v>8097</v>
      </c>
      <c r="M27" s="2">
        <v>18756</v>
      </c>
      <c r="N27" s="2">
        <v>901</v>
      </c>
      <c r="O27" s="2">
        <v>811</v>
      </c>
      <c r="P27" s="2">
        <v>4271</v>
      </c>
      <c r="Q27" s="2">
        <v>1943</v>
      </c>
      <c r="R27" s="2">
        <v>4870</v>
      </c>
      <c r="S27" s="2">
        <v>5701</v>
      </c>
      <c r="T27" s="2">
        <v>10840</v>
      </c>
      <c r="U27" s="2">
        <v>15137</v>
      </c>
      <c r="V27" s="2">
        <v>7976</v>
      </c>
      <c r="W27" s="2">
        <v>5212</v>
      </c>
      <c r="X27" s="49">
        <v>7594</v>
      </c>
    </row>
    <row r="28" spans="2:24" x14ac:dyDescent="0.25">
      <c r="B28" s="20">
        <v>2045</v>
      </c>
      <c r="C28" s="1">
        <v>5185</v>
      </c>
      <c r="D28" s="1">
        <v>9176</v>
      </c>
      <c r="E28" s="1">
        <v>7211</v>
      </c>
      <c r="F28" s="1">
        <v>1677</v>
      </c>
      <c r="G28" s="1">
        <v>1388</v>
      </c>
      <c r="H28" s="1">
        <v>838</v>
      </c>
      <c r="I28" s="1">
        <v>3685</v>
      </c>
      <c r="J28" s="1">
        <v>1759</v>
      </c>
      <c r="K28" s="1">
        <v>2140</v>
      </c>
      <c r="L28" s="1">
        <v>8102</v>
      </c>
      <c r="M28" s="1">
        <v>18678</v>
      </c>
      <c r="N28" s="1">
        <v>891</v>
      </c>
      <c r="O28" s="1">
        <v>802</v>
      </c>
      <c r="P28" s="1">
        <v>4193</v>
      </c>
      <c r="Q28" s="1">
        <v>1940</v>
      </c>
      <c r="R28" s="1">
        <v>4853</v>
      </c>
      <c r="S28" s="1">
        <v>5701</v>
      </c>
      <c r="T28" s="1">
        <v>10842</v>
      </c>
      <c r="U28" s="1">
        <v>15145</v>
      </c>
      <c r="V28" s="1">
        <v>7976</v>
      </c>
      <c r="W28" s="1">
        <v>5215</v>
      </c>
      <c r="X28" s="50">
        <v>7572</v>
      </c>
    </row>
    <row r="29" spans="2:24" x14ac:dyDescent="0.25">
      <c r="B29" s="21">
        <v>2046</v>
      </c>
      <c r="C29" s="2">
        <v>5178</v>
      </c>
      <c r="D29" s="2">
        <v>9129</v>
      </c>
      <c r="E29" s="2">
        <v>7190</v>
      </c>
      <c r="F29" s="2">
        <v>1672</v>
      </c>
      <c r="G29" s="2">
        <v>1384</v>
      </c>
      <c r="H29" s="2">
        <v>835</v>
      </c>
      <c r="I29" s="2">
        <v>3653</v>
      </c>
      <c r="J29" s="2">
        <v>1754</v>
      </c>
      <c r="K29" s="2">
        <v>2133</v>
      </c>
      <c r="L29" s="2">
        <v>8106</v>
      </c>
      <c r="M29" s="2">
        <v>18602</v>
      </c>
      <c r="N29" s="2">
        <v>887</v>
      </c>
      <c r="O29" s="2">
        <v>798</v>
      </c>
      <c r="P29" s="2">
        <v>4120</v>
      </c>
      <c r="Q29" s="2">
        <v>1937</v>
      </c>
      <c r="R29" s="2">
        <v>4837</v>
      </c>
      <c r="S29" s="2">
        <v>5701</v>
      </c>
      <c r="T29" s="2">
        <v>10843</v>
      </c>
      <c r="U29" s="2">
        <v>15154</v>
      </c>
      <c r="V29" s="2">
        <v>7976</v>
      </c>
      <c r="W29" s="2">
        <v>5215</v>
      </c>
      <c r="X29" s="49">
        <v>7550</v>
      </c>
    </row>
    <row r="30" spans="2:24" x14ac:dyDescent="0.25">
      <c r="B30" s="20">
        <v>2047</v>
      </c>
      <c r="C30" s="1">
        <v>5172</v>
      </c>
      <c r="D30" s="1">
        <v>9097</v>
      </c>
      <c r="E30" s="1">
        <v>7170</v>
      </c>
      <c r="F30" s="1">
        <v>1667</v>
      </c>
      <c r="G30" s="1">
        <v>1380</v>
      </c>
      <c r="H30" s="1">
        <v>833</v>
      </c>
      <c r="I30" s="1">
        <v>3637</v>
      </c>
      <c r="J30" s="1">
        <v>1749</v>
      </c>
      <c r="K30" s="1">
        <v>2127</v>
      </c>
      <c r="L30" s="1">
        <v>8111</v>
      </c>
      <c r="M30" s="1">
        <v>18541</v>
      </c>
      <c r="N30" s="1">
        <v>870</v>
      </c>
      <c r="O30" s="1">
        <v>782</v>
      </c>
      <c r="P30" s="1">
        <v>4051</v>
      </c>
      <c r="Q30" s="1">
        <v>1934</v>
      </c>
      <c r="R30" s="1">
        <v>4821</v>
      </c>
      <c r="S30" s="1">
        <v>5701</v>
      </c>
      <c r="T30" s="1">
        <v>10845</v>
      </c>
      <c r="U30" s="1">
        <v>15163</v>
      </c>
      <c r="V30" s="1">
        <v>7976</v>
      </c>
      <c r="W30" s="1">
        <v>5212</v>
      </c>
      <c r="X30" s="50">
        <v>7528</v>
      </c>
    </row>
    <row r="31" spans="2:24" x14ac:dyDescent="0.25">
      <c r="B31" s="21">
        <v>2048</v>
      </c>
      <c r="C31" s="2">
        <v>5164</v>
      </c>
      <c r="D31" s="2">
        <v>9066</v>
      </c>
      <c r="E31" s="2">
        <v>7149</v>
      </c>
      <c r="F31" s="2">
        <v>1663</v>
      </c>
      <c r="G31" s="2">
        <v>1376</v>
      </c>
      <c r="H31" s="2">
        <v>831</v>
      </c>
      <c r="I31" s="2">
        <v>3621</v>
      </c>
      <c r="J31" s="2">
        <v>1744</v>
      </c>
      <c r="K31" s="2">
        <v>2121</v>
      </c>
      <c r="L31" s="2">
        <v>8116</v>
      </c>
      <c r="M31" s="2">
        <v>18482</v>
      </c>
      <c r="N31" s="2">
        <v>852</v>
      </c>
      <c r="O31" s="2">
        <v>766</v>
      </c>
      <c r="P31" s="2">
        <v>3986</v>
      </c>
      <c r="Q31" s="2">
        <v>1931</v>
      </c>
      <c r="R31" s="2">
        <v>4805</v>
      </c>
      <c r="S31" s="2">
        <v>5701</v>
      </c>
      <c r="T31" s="2">
        <v>10846</v>
      </c>
      <c r="U31" s="2">
        <v>15173</v>
      </c>
      <c r="V31" s="2">
        <v>7976</v>
      </c>
      <c r="W31" s="2">
        <v>5156</v>
      </c>
      <c r="X31" s="49">
        <v>7506</v>
      </c>
    </row>
    <row r="32" spans="2:24" x14ac:dyDescent="0.25">
      <c r="B32" s="20">
        <v>2049</v>
      </c>
      <c r="C32" s="1">
        <v>5155</v>
      </c>
      <c r="D32" s="1">
        <v>9032</v>
      </c>
      <c r="E32" s="1">
        <v>7128</v>
      </c>
      <c r="F32" s="1">
        <v>1658</v>
      </c>
      <c r="G32" s="1">
        <v>1372</v>
      </c>
      <c r="H32" s="1">
        <v>828</v>
      </c>
      <c r="I32" s="1">
        <v>3603</v>
      </c>
      <c r="J32" s="1">
        <v>1739</v>
      </c>
      <c r="K32" s="1">
        <v>2115</v>
      </c>
      <c r="L32" s="1">
        <v>8121</v>
      </c>
      <c r="M32" s="1">
        <v>18420</v>
      </c>
      <c r="N32" s="1">
        <v>821</v>
      </c>
      <c r="O32" s="1">
        <v>737</v>
      </c>
      <c r="P32" s="1">
        <v>3923</v>
      </c>
      <c r="Q32" s="1">
        <v>1927</v>
      </c>
      <c r="R32" s="1">
        <v>4789</v>
      </c>
      <c r="S32" s="1">
        <v>5701</v>
      </c>
      <c r="T32" s="1">
        <v>10848</v>
      </c>
      <c r="U32" s="1">
        <v>15095</v>
      </c>
      <c r="V32" s="1">
        <v>7976</v>
      </c>
      <c r="W32" s="1">
        <v>5063</v>
      </c>
      <c r="X32" s="50">
        <v>7484</v>
      </c>
    </row>
    <row r="33" spans="2:24" x14ac:dyDescent="0.25">
      <c r="B33" s="21">
        <v>2050</v>
      </c>
      <c r="C33" s="2">
        <v>5149</v>
      </c>
      <c r="D33" s="2">
        <v>9011</v>
      </c>
      <c r="E33" s="2">
        <v>7116</v>
      </c>
      <c r="F33" s="2">
        <v>1655</v>
      </c>
      <c r="G33" s="2">
        <v>1369</v>
      </c>
      <c r="H33" s="2">
        <v>826</v>
      </c>
      <c r="I33" s="2">
        <v>3590</v>
      </c>
      <c r="J33" s="2">
        <v>1735</v>
      </c>
      <c r="K33" s="2">
        <v>2111</v>
      </c>
      <c r="L33" s="2">
        <v>8126</v>
      </c>
      <c r="M33" s="2">
        <v>18382</v>
      </c>
      <c r="N33" s="2">
        <v>791</v>
      </c>
      <c r="O33" s="2">
        <v>710</v>
      </c>
      <c r="P33" s="2">
        <v>3878</v>
      </c>
      <c r="Q33" s="2">
        <v>1924</v>
      </c>
      <c r="R33" s="2">
        <v>4778</v>
      </c>
      <c r="S33" s="2">
        <v>5701</v>
      </c>
      <c r="T33" s="2">
        <v>10850</v>
      </c>
      <c r="U33" s="2">
        <v>14478</v>
      </c>
      <c r="V33" s="2">
        <v>7976</v>
      </c>
      <c r="W33" s="2">
        <v>4974</v>
      </c>
      <c r="X33" s="49">
        <v>7462</v>
      </c>
    </row>
    <row r="34" spans="2:24" x14ac:dyDescent="0.25">
      <c r="B34" s="20">
        <v>2051</v>
      </c>
      <c r="C34" s="1">
        <v>5139</v>
      </c>
      <c r="D34" s="1">
        <v>8976</v>
      </c>
      <c r="E34" s="1">
        <v>7091</v>
      </c>
      <c r="F34" s="1">
        <v>1649</v>
      </c>
      <c r="G34" s="1">
        <v>1365</v>
      </c>
      <c r="H34" s="1">
        <v>826</v>
      </c>
      <c r="I34" s="1">
        <v>3574</v>
      </c>
      <c r="J34" s="1">
        <v>1729</v>
      </c>
      <c r="K34" s="1">
        <v>2104</v>
      </c>
      <c r="L34" s="1">
        <v>8126</v>
      </c>
      <c r="M34" s="1">
        <v>18314</v>
      </c>
      <c r="N34" s="1">
        <v>788</v>
      </c>
      <c r="O34" s="1">
        <v>708</v>
      </c>
      <c r="P34" s="1">
        <v>3832</v>
      </c>
      <c r="Q34" s="1">
        <v>1920</v>
      </c>
      <c r="R34" s="1">
        <v>4762</v>
      </c>
      <c r="S34" s="1">
        <v>5701</v>
      </c>
      <c r="T34" s="1">
        <v>10850</v>
      </c>
      <c r="U34" s="1">
        <v>14359</v>
      </c>
      <c r="V34" s="1">
        <v>7976</v>
      </c>
      <c r="W34" s="1">
        <v>4875</v>
      </c>
      <c r="X34" s="50">
        <v>7436</v>
      </c>
    </row>
    <row r="35" spans="2:24" x14ac:dyDescent="0.25">
      <c r="B35" s="21">
        <v>2052</v>
      </c>
      <c r="C35" s="2">
        <v>5134</v>
      </c>
      <c r="D35" s="2">
        <v>8956</v>
      </c>
      <c r="E35" s="2">
        <v>7074</v>
      </c>
      <c r="F35" s="2">
        <v>1645</v>
      </c>
      <c r="G35" s="2">
        <v>1361</v>
      </c>
      <c r="H35" s="2">
        <v>820</v>
      </c>
      <c r="I35" s="2">
        <v>3566</v>
      </c>
      <c r="J35" s="2">
        <v>1725</v>
      </c>
      <c r="K35" s="2">
        <v>2099</v>
      </c>
      <c r="L35" s="2">
        <v>8126</v>
      </c>
      <c r="M35" s="2">
        <v>18272</v>
      </c>
      <c r="N35" s="2">
        <v>787</v>
      </c>
      <c r="O35" s="2">
        <v>706</v>
      </c>
      <c r="P35" s="2">
        <v>3787</v>
      </c>
      <c r="Q35" s="2">
        <v>1918</v>
      </c>
      <c r="R35" s="2">
        <v>4750</v>
      </c>
      <c r="S35" s="2">
        <v>5701</v>
      </c>
      <c r="T35" s="2">
        <v>10850</v>
      </c>
      <c r="U35" s="2">
        <v>14245</v>
      </c>
      <c r="V35" s="2">
        <v>7976</v>
      </c>
      <c r="W35" s="2">
        <v>4817</v>
      </c>
      <c r="X35" s="49">
        <v>7410</v>
      </c>
    </row>
    <row r="36" spans="2:24" x14ac:dyDescent="0.25">
      <c r="B36" s="20">
        <v>2053</v>
      </c>
      <c r="C36" s="1">
        <v>5125</v>
      </c>
      <c r="D36" s="1">
        <v>8916</v>
      </c>
      <c r="E36" s="1">
        <v>7041</v>
      </c>
      <c r="F36" s="1">
        <v>1638</v>
      </c>
      <c r="G36" s="1">
        <v>1355</v>
      </c>
      <c r="H36" s="1">
        <v>820</v>
      </c>
      <c r="I36" s="1">
        <v>3552</v>
      </c>
      <c r="J36" s="1">
        <v>1717</v>
      </c>
      <c r="K36" s="1">
        <v>2089</v>
      </c>
      <c r="L36" s="1">
        <v>8126</v>
      </c>
      <c r="M36" s="1">
        <v>18189</v>
      </c>
      <c r="N36" s="1">
        <v>784</v>
      </c>
      <c r="O36" s="1">
        <v>704</v>
      </c>
      <c r="P36" s="1">
        <v>3743</v>
      </c>
      <c r="Q36" s="1">
        <v>1915</v>
      </c>
      <c r="R36" s="1">
        <v>4728</v>
      </c>
      <c r="S36" s="1">
        <v>5700</v>
      </c>
      <c r="T36" s="1">
        <v>10850</v>
      </c>
      <c r="U36" s="1">
        <v>14074</v>
      </c>
      <c r="V36" s="1">
        <v>7976</v>
      </c>
      <c r="W36" s="1">
        <v>4718</v>
      </c>
      <c r="X36" s="50">
        <v>7384</v>
      </c>
    </row>
    <row r="37" spans="2:24" x14ac:dyDescent="0.25">
      <c r="B37" s="21">
        <v>2054</v>
      </c>
      <c r="C37" s="2">
        <v>5120</v>
      </c>
      <c r="D37" s="2">
        <v>8897</v>
      </c>
      <c r="E37" s="2">
        <v>7025</v>
      </c>
      <c r="F37" s="2">
        <v>1634</v>
      </c>
      <c r="G37" s="2">
        <v>1352</v>
      </c>
      <c r="H37" s="2">
        <v>814</v>
      </c>
      <c r="I37" s="2">
        <v>3546</v>
      </c>
      <c r="J37" s="2">
        <v>1713</v>
      </c>
      <c r="K37" s="2">
        <v>2084</v>
      </c>
      <c r="L37" s="2">
        <v>8126</v>
      </c>
      <c r="M37" s="2">
        <v>18149</v>
      </c>
      <c r="N37" s="2">
        <v>783</v>
      </c>
      <c r="O37" s="2">
        <v>703</v>
      </c>
      <c r="P37" s="2">
        <v>3699</v>
      </c>
      <c r="Q37" s="2">
        <v>1913</v>
      </c>
      <c r="R37" s="2">
        <v>4717</v>
      </c>
      <c r="S37" s="2">
        <v>5700</v>
      </c>
      <c r="T37" s="2">
        <v>10850</v>
      </c>
      <c r="U37" s="2">
        <v>14074</v>
      </c>
      <c r="V37" s="2">
        <v>7976</v>
      </c>
      <c r="W37" s="2">
        <v>4678</v>
      </c>
      <c r="X37" s="49">
        <v>7358</v>
      </c>
    </row>
    <row r="38" spans="2:24" ht="15.75" thickBot="1" x14ac:dyDescent="0.3">
      <c r="B38" s="36">
        <v>2055</v>
      </c>
      <c r="C38" s="37">
        <v>5116</v>
      </c>
      <c r="D38" s="37">
        <v>8878</v>
      </c>
      <c r="E38" s="37">
        <v>7008</v>
      </c>
      <c r="F38" s="37">
        <v>1630</v>
      </c>
      <c r="G38" s="37">
        <v>1349</v>
      </c>
      <c r="H38" s="37">
        <v>814</v>
      </c>
      <c r="I38" s="37">
        <v>3539</v>
      </c>
      <c r="J38" s="37">
        <v>1709</v>
      </c>
      <c r="K38" s="37">
        <v>2079</v>
      </c>
      <c r="L38" s="37">
        <v>8126</v>
      </c>
      <c r="M38" s="37">
        <v>18108</v>
      </c>
      <c r="N38" s="37">
        <v>781</v>
      </c>
      <c r="O38" s="37">
        <v>702</v>
      </c>
      <c r="P38" s="37">
        <v>3655</v>
      </c>
      <c r="Q38" s="37">
        <v>1911</v>
      </c>
      <c r="R38" s="37">
        <v>4706</v>
      </c>
      <c r="S38" s="37">
        <v>5699</v>
      </c>
      <c r="T38" s="37">
        <v>10850</v>
      </c>
      <c r="U38" s="37">
        <v>14074</v>
      </c>
      <c r="V38" s="37">
        <v>7976</v>
      </c>
      <c r="W38" s="37">
        <v>4638</v>
      </c>
      <c r="X38" s="51">
        <v>7345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EDFE-762B-45A0-95AE-E0E01CD5002F}">
  <dimension ref="B2:X38"/>
  <sheetViews>
    <sheetView workbookViewId="0">
      <selection activeCell="B4" sqref="B4:X38"/>
    </sheetView>
  </sheetViews>
  <sheetFormatPr defaultRowHeight="15" x14ac:dyDescent="0.25"/>
  <sheetData>
    <row r="2" spans="2:24" x14ac:dyDescent="0.25">
      <c r="B2" s="3" t="s">
        <v>83</v>
      </c>
    </row>
    <row r="4" spans="2:24" ht="36" x14ac:dyDescent="0.25">
      <c r="B4" s="8"/>
      <c r="C4" s="29" t="s">
        <v>0</v>
      </c>
      <c r="D4" s="29" t="s">
        <v>1</v>
      </c>
      <c r="E4" s="29" t="s">
        <v>2</v>
      </c>
      <c r="F4" s="29" t="s">
        <v>3</v>
      </c>
      <c r="G4" s="29" t="s">
        <v>27</v>
      </c>
      <c r="H4" s="29" t="s">
        <v>28</v>
      </c>
      <c r="I4" s="29" t="s">
        <v>4</v>
      </c>
      <c r="J4" s="29" t="s">
        <v>5</v>
      </c>
      <c r="K4" s="29" t="s">
        <v>6</v>
      </c>
      <c r="L4" s="29" t="s">
        <v>7</v>
      </c>
      <c r="M4" s="29" t="s">
        <v>8</v>
      </c>
      <c r="N4" s="29" t="s">
        <v>9</v>
      </c>
      <c r="O4" s="29" t="s">
        <v>10</v>
      </c>
      <c r="P4" s="29" t="s">
        <v>117</v>
      </c>
      <c r="Q4" s="29" t="s">
        <v>11</v>
      </c>
      <c r="R4" s="29" t="s">
        <v>97</v>
      </c>
      <c r="S4" s="29" t="s">
        <v>98</v>
      </c>
      <c r="T4" s="29" t="s">
        <v>12</v>
      </c>
      <c r="U4" s="29" t="s">
        <v>118</v>
      </c>
      <c r="V4" s="29" t="s">
        <v>99</v>
      </c>
      <c r="W4" s="29" t="s">
        <v>14</v>
      </c>
      <c r="X4" s="29" t="s">
        <v>119</v>
      </c>
    </row>
    <row r="5" spans="2:24" x14ac:dyDescent="0.25">
      <c r="B5" s="7"/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2" t="s">
        <v>15</v>
      </c>
      <c r="T5" s="2" t="s">
        <v>15</v>
      </c>
      <c r="U5" s="2" t="s">
        <v>15</v>
      </c>
      <c r="V5" s="2" t="s">
        <v>15</v>
      </c>
      <c r="W5" s="2" t="s">
        <v>15</v>
      </c>
      <c r="X5" s="49" t="s">
        <v>15</v>
      </c>
    </row>
    <row r="6" spans="2:24" x14ac:dyDescent="0.25">
      <c r="B6" s="20">
        <v>2023</v>
      </c>
      <c r="C6" s="1">
        <v>5616</v>
      </c>
      <c r="D6" s="1">
        <v>11407</v>
      </c>
      <c r="E6" s="1">
        <v>8236</v>
      </c>
      <c r="F6" s="1">
        <v>2126</v>
      </c>
      <c r="G6" s="1">
        <v>1684</v>
      </c>
      <c r="H6" s="1">
        <v>1059</v>
      </c>
      <c r="I6" s="1">
        <v>5079</v>
      </c>
      <c r="J6" s="1">
        <v>1908</v>
      </c>
      <c r="K6" s="1">
        <v>2134</v>
      </c>
      <c r="L6" s="1">
        <v>8294</v>
      </c>
      <c r="M6" s="1">
        <v>22666</v>
      </c>
      <c r="N6" s="1">
        <v>1526</v>
      </c>
      <c r="O6" s="1">
        <v>1505</v>
      </c>
      <c r="P6" s="1">
        <v>6153</v>
      </c>
      <c r="Q6" s="1">
        <v>3038</v>
      </c>
      <c r="R6" s="1">
        <v>5545</v>
      </c>
      <c r="S6" s="1">
        <v>7658</v>
      </c>
      <c r="T6" s="1">
        <v>15081</v>
      </c>
      <c r="U6" s="1">
        <v>28581</v>
      </c>
      <c r="V6" s="1">
        <v>12590</v>
      </c>
      <c r="W6" s="1">
        <v>8052</v>
      </c>
      <c r="X6" s="50">
        <v>8655</v>
      </c>
    </row>
    <row r="7" spans="2:24" x14ac:dyDescent="0.25">
      <c r="B7" s="21">
        <v>2024</v>
      </c>
      <c r="C7" s="2">
        <v>5547</v>
      </c>
      <c r="D7" s="2">
        <v>11148</v>
      </c>
      <c r="E7" s="2">
        <v>8342</v>
      </c>
      <c r="F7" s="2">
        <v>2065</v>
      </c>
      <c r="G7" s="2">
        <v>1646</v>
      </c>
      <c r="H7" s="2">
        <v>1036</v>
      </c>
      <c r="I7" s="2">
        <v>4916</v>
      </c>
      <c r="J7" s="2">
        <v>1895</v>
      </c>
      <c r="K7" s="2">
        <v>2145</v>
      </c>
      <c r="L7" s="2">
        <v>8239</v>
      </c>
      <c r="M7" s="2">
        <v>22194</v>
      </c>
      <c r="N7" s="2">
        <v>1469</v>
      </c>
      <c r="O7" s="2">
        <v>1432</v>
      </c>
      <c r="P7" s="2">
        <v>5952</v>
      </c>
      <c r="Q7" s="2">
        <v>2931</v>
      </c>
      <c r="R7" s="2">
        <v>5243</v>
      </c>
      <c r="S7" s="2">
        <v>7118</v>
      </c>
      <c r="T7" s="2">
        <v>14388</v>
      </c>
      <c r="U7" s="2">
        <v>26316</v>
      </c>
      <c r="V7" s="2">
        <v>11812</v>
      </c>
      <c r="W7" s="2">
        <v>7609</v>
      </c>
      <c r="X7" s="49">
        <v>8545</v>
      </c>
    </row>
    <row r="8" spans="2:24" x14ac:dyDescent="0.25">
      <c r="B8" s="20">
        <v>2025</v>
      </c>
      <c r="C8" s="1">
        <v>5488</v>
      </c>
      <c r="D8" s="1">
        <v>10908</v>
      </c>
      <c r="E8" s="1">
        <v>8319</v>
      </c>
      <c r="F8" s="1">
        <v>2009</v>
      </c>
      <c r="G8" s="1">
        <v>1611</v>
      </c>
      <c r="H8" s="1">
        <v>1014</v>
      </c>
      <c r="I8" s="1">
        <v>4764</v>
      </c>
      <c r="J8" s="1">
        <v>1884</v>
      </c>
      <c r="K8" s="1">
        <v>2160</v>
      </c>
      <c r="L8" s="1">
        <v>8197</v>
      </c>
      <c r="M8" s="1">
        <v>21762</v>
      </c>
      <c r="N8" s="1">
        <v>1414</v>
      </c>
      <c r="O8" s="1">
        <v>1362</v>
      </c>
      <c r="P8" s="1">
        <v>5710</v>
      </c>
      <c r="Q8" s="1">
        <v>2828</v>
      </c>
      <c r="R8" s="1">
        <v>4953</v>
      </c>
      <c r="S8" s="1">
        <v>6606</v>
      </c>
      <c r="T8" s="1">
        <v>13721</v>
      </c>
      <c r="U8" s="1">
        <v>24206</v>
      </c>
      <c r="V8" s="1">
        <v>11066</v>
      </c>
      <c r="W8" s="1">
        <v>7193</v>
      </c>
      <c r="X8" s="50">
        <v>8449</v>
      </c>
    </row>
    <row r="9" spans="2:24" x14ac:dyDescent="0.25">
      <c r="B9" s="21">
        <v>2026</v>
      </c>
      <c r="C9" s="2">
        <v>5430</v>
      </c>
      <c r="D9" s="2">
        <v>10676</v>
      </c>
      <c r="E9" s="2">
        <v>8155</v>
      </c>
      <c r="F9" s="2">
        <v>1955</v>
      </c>
      <c r="G9" s="2">
        <v>1577</v>
      </c>
      <c r="H9" s="2">
        <v>993</v>
      </c>
      <c r="I9" s="2">
        <v>4617</v>
      </c>
      <c r="J9" s="2">
        <v>1875</v>
      </c>
      <c r="K9" s="2">
        <v>2174</v>
      </c>
      <c r="L9" s="2">
        <v>8158</v>
      </c>
      <c r="M9" s="2">
        <v>21343</v>
      </c>
      <c r="N9" s="2">
        <v>1361</v>
      </c>
      <c r="O9" s="2">
        <v>1295</v>
      </c>
      <c r="P9" s="2">
        <v>5488</v>
      </c>
      <c r="Q9" s="2">
        <v>2729</v>
      </c>
      <c r="R9" s="2">
        <v>4680</v>
      </c>
      <c r="S9" s="2">
        <v>6131</v>
      </c>
      <c r="T9" s="2">
        <v>13085</v>
      </c>
      <c r="U9" s="2">
        <v>22270</v>
      </c>
      <c r="V9" s="2">
        <v>10368</v>
      </c>
      <c r="W9" s="2">
        <v>6802</v>
      </c>
      <c r="X9" s="49">
        <v>8355</v>
      </c>
    </row>
    <row r="10" spans="2:24" x14ac:dyDescent="0.25">
      <c r="B10" s="20">
        <v>2027</v>
      </c>
      <c r="C10" s="1">
        <v>5356</v>
      </c>
      <c r="D10" s="1">
        <v>10416</v>
      </c>
      <c r="E10" s="1">
        <v>7971</v>
      </c>
      <c r="F10" s="1">
        <v>1896</v>
      </c>
      <c r="G10" s="1">
        <v>1540</v>
      </c>
      <c r="H10" s="1">
        <v>968</v>
      </c>
      <c r="I10" s="1">
        <v>4461</v>
      </c>
      <c r="J10" s="1">
        <v>1860</v>
      </c>
      <c r="K10" s="1">
        <v>2183</v>
      </c>
      <c r="L10" s="1">
        <v>8093</v>
      </c>
      <c r="M10" s="1">
        <v>20868</v>
      </c>
      <c r="N10" s="1">
        <v>1308</v>
      </c>
      <c r="O10" s="1">
        <v>1232</v>
      </c>
      <c r="P10" s="1">
        <v>5315</v>
      </c>
      <c r="Q10" s="1">
        <v>2631</v>
      </c>
      <c r="R10" s="1">
        <v>4419</v>
      </c>
      <c r="S10" s="1">
        <v>5686</v>
      </c>
      <c r="T10" s="1">
        <v>12470</v>
      </c>
      <c r="U10" s="1">
        <v>20425</v>
      </c>
      <c r="V10" s="1">
        <v>9713</v>
      </c>
      <c r="W10" s="1">
        <v>6411</v>
      </c>
      <c r="X10" s="50">
        <v>8238</v>
      </c>
    </row>
    <row r="11" spans="2:24" x14ac:dyDescent="0.25">
      <c r="B11" s="21">
        <v>2028</v>
      </c>
      <c r="C11" s="2">
        <v>5283</v>
      </c>
      <c r="D11" s="2">
        <v>10164</v>
      </c>
      <c r="E11" s="2">
        <v>7790</v>
      </c>
      <c r="F11" s="2">
        <v>1839</v>
      </c>
      <c r="G11" s="2">
        <v>1503</v>
      </c>
      <c r="H11" s="2">
        <v>943</v>
      </c>
      <c r="I11" s="2">
        <v>4311</v>
      </c>
      <c r="J11" s="2">
        <v>1845</v>
      </c>
      <c r="K11" s="2">
        <v>2191</v>
      </c>
      <c r="L11" s="2">
        <v>8029</v>
      </c>
      <c r="M11" s="2">
        <v>20403</v>
      </c>
      <c r="N11" s="2">
        <v>1256</v>
      </c>
      <c r="O11" s="2">
        <v>1171</v>
      </c>
      <c r="P11" s="2">
        <v>5149</v>
      </c>
      <c r="Q11" s="2">
        <v>2537</v>
      </c>
      <c r="R11" s="2">
        <v>4172</v>
      </c>
      <c r="S11" s="2">
        <v>5273</v>
      </c>
      <c r="T11" s="2">
        <v>11884</v>
      </c>
      <c r="U11" s="2">
        <v>18734</v>
      </c>
      <c r="V11" s="2">
        <v>9100</v>
      </c>
      <c r="W11" s="2">
        <v>6042</v>
      </c>
      <c r="X11" s="49">
        <v>8122</v>
      </c>
    </row>
    <row r="12" spans="2:24" x14ac:dyDescent="0.25">
      <c r="B12" s="20">
        <v>2029</v>
      </c>
      <c r="C12" s="1">
        <v>5212</v>
      </c>
      <c r="D12" s="1">
        <v>9917</v>
      </c>
      <c r="E12" s="1">
        <v>7614</v>
      </c>
      <c r="F12" s="1">
        <v>1784</v>
      </c>
      <c r="G12" s="1">
        <v>1467</v>
      </c>
      <c r="H12" s="1">
        <v>918</v>
      </c>
      <c r="I12" s="1">
        <v>4166</v>
      </c>
      <c r="J12" s="1">
        <v>1830</v>
      </c>
      <c r="K12" s="1">
        <v>2199</v>
      </c>
      <c r="L12" s="1">
        <v>7966</v>
      </c>
      <c r="M12" s="1">
        <v>19950</v>
      </c>
      <c r="N12" s="1">
        <v>1207</v>
      </c>
      <c r="O12" s="1">
        <v>1114</v>
      </c>
      <c r="P12" s="1">
        <v>4958</v>
      </c>
      <c r="Q12" s="1">
        <v>2445</v>
      </c>
      <c r="R12" s="1">
        <v>3940</v>
      </c>
      <c r="S12" s="1">
        <v>4890</v>
      </c>
      <c r="T12" s="1">
        <v>11326</v>
      </c>
      <c r="U12" s="1">
        <v>17184</v>
      </c>
      <c r="V12" s="1">
        <v>8525</v>
      </c>
      <c r="W12" s="1">
        <v>5694</v>
      </c>
      <c r="X12" s="50">
        <v>8008</v>
      </c>
    </row>
    <row r="13" spans="2:24" x14ac:dyDescent="0.25">
      <c r="B13" s="21">
        <v>2030</v>
      </c>
      <c r="C13" s="2">
        <v>5168</v>
      </c>
      <c r="D13" s="2">
        <v>9751</v>
      </c>
      <c r="E13" s="2">
        <v>7494</v>
      </c>
      <c r="F13" s="2">
        <v>1747</v>
      </c>
      <c r="G13" s="2">
        <v>1443</v>
      </c>
      <c r="H13" s="2">
        <v>893</v>
      </c>
      <c r="I13" s="2">
        <v>4070</v>
      </c>
      <c r="J13" s="2">
        <v>1819</v>
      </c>
      <c r="K13" s="2">
        <v>2204</v>
      </c>
      <c r="L13" s="2">
        <v>7896</v>
      </c>
      <c r="M13" s="2">
        <v>19642</v>
      </c>
      <c r="N13" s="2">
        <v>1166</v>
      </c>
      <c r="O13" s="2">
        <v>1068</v>
      </c>
      <c r="P13" s="2">
        <v>4768</v>
      </c>
      <c r="Q13" s="2">
        <v>2358</v>
      </c>
      <c r="R13" s="2">
        <v>3720</v>
      </c>
      <c r="S13" s="2">
        <v>4536</v>
      </c>
      <c r="T13" s="2">
        <v>10964</v>
      </c>
      <c r="U13" s="2">
        <v>15773</v>
      </c>
      <c r="V13" s="2">
        <v>8155</v>
      </c>
      <c r="W13" s="2">
        <v>5427</v>
      </c>
      <c r="X13" s="49">
        <v>7928</v>
      </c>
    </row>
    <row r="14" spans="2:24" x14ac:dyDescent="0.25">
      <c r="B14" s="20">
        <v>2031</v>
      </c>
      <c r="C14" s="1">
        <v>5150</v>
      </c>
      <c r="D14" s="1">
        <v>9663</v>
      </c>
      <c r="E14" s="1">
        <v>7428</v>
      </c>
      <c r="F14" s="1">
        <v>1727</v>
      </c>
      <c r="G14" s="1">
        <v>1429</v>
      </c>
      <c r="H14" s="1">
        <v>867</v>
      </c>
      <c r="I14" s="1">
        <v>4023</v>
      </c>
      <c r="J14" s="1">
        <v>1812</v>
      </c>
      <c r="K14" s="1">
        <v>2204</v>
      </c>
      <c r="L14" s="1">
        <v>7820</v>
      </c>
      <c r="M14" s="1">
        <v>19475</v>
      </c>
      <c r="N14" s="1">
        <v>1131</v>
      </c>
      <c r="O14" s="1">
        <v>1032</v>
      </c>
      <c r="P14" s="1">
        <v>4603</v>
      </c>
      <c r="Q14" s="1">
        <v>2273</v>
      </c>
      <c r="R14" s="1">
        <v>3512</v>
      </c>
      <c r="S14" s="1">
        <v>4206</v>
      </c>
      <c r="T14" s="1">
        <v>9921</v>
      </c>
      <c r="U14" s="1">
        <v>14636</v>
      </c>
      <c r="V14" s="1">
        <v>7976</v>
      </c>
      <c r="W14" s="1">
        <v>5228</v>
      </c>
      <c r="X14" s="50">
        <v>7881</v>
      </c>
    </row>
    <row r="15" spans="2:24" x14ac:dyDescent="0.25">
      <c r="B15" s="21">
        <v>2032</v>
      </c>
      <c r="C15" s="2">
        <v>5159</v>
      </c>
      <c r="D15" s="2">
        <v>9652</v>
      </c>
      <c r="E15" s="2">
        <v>7415</v>
      </c>
      <c r="F15" s="2">
        <v>1724</v>
      </c>
      <c r="G15" s="2">
        <v>1427</v>
      </c>
      <c r="H15" s="2">
        <v>866</v>
      </c>
      <c r="I15" s="2">
        <v>4022</v>
      </c>
      <c r="J15" s="2">
        <v>1808</v>
      </c>
      <c r="K15" s="2">
        <v>2200</v>
      </c>
      <c r="L15" s="2">
        <v>7733</v>
      </c>
      <c r="M15" s="2">
        <v>19447</v>
      </c>
      <c r="N15" s="2">
        <v>1110</v>
      </c>
      <c r="O15" s="2">
        <v>1011</v>
      </c>
      <c r="P15" s="2">
        <v>4482</v>
      </c>
      <c r="Q15" s="2">
        <v>2191</v>
      </c>
      <c r="R15" s="2">
        <v>3316</v>
      </c>
      <c r="S15" s="2">
        <v>3901</v>
      </c>
      <c r="T15" s="2">
        <v>8978</v>
      </c>
      <c r="U15" s="2">
        <v>13978</v>
      </c>
      <c r="V15" s="2">
        <v>7976</v>
      </c>
      <c r="W15" s="2">
        <v>5142</v>
      </c>
      <c r="X15" s="49">
        <v>7867</v>
      </c>
    </row>
    <row r="16" spans="2:24" x14ac:dyDescent="0.25">
      <c r="B16" s="20">
        <v>2033</v>
      </c>
      <c r="C16" s="1">
        <v>5168</v>
      </c>
      <c r="D16" s="1">
        <v>9642</v>
      </c>
      <c r="E16" s="1">
        <v>7402</v>
      </c>
      <c r="F16" s="1">
        <v>1721</v>
      </c>
      <c r="G16" s="1">
        <v>1424</v>
      </c>
      <c r="H16" s="1">
        <v>864</v>
      </c>
      <c r="I16" s="1">
        <v>4022</v>
      </c>
      <c r="J16" s="1">
        <v>1805</v>
      </c>
      <c r="K16" s="1">
        <v>2196</v>
      </c>
      <c r="L16" s="1">
        <v>7651</v>
      </c>
      <c r="M16" s="1">
        <v>19420</v>
      </c>
      <c r="N16" s="1">
        <v>1095</v>
      </c>
      <c r="O16" s="1">
        <v>997</v>
      </c>
      <c r="P16" s="1">
        <v>4368</v>
      </c>
      <c r="Q16" s="1">
        <v>2113</v>
      </c>
      <c r="R16" s="1">
        <v>3131</v>
      </c>
      <c r="S16" s="1">
        <v>3618</v>
      </c>
      <c r="T16" s="1">
        <v>8124</v>
      </c>
      <c r="U16" s="1">
        <v>13752</v>
      </c>
      <c r="V16" s="1">
        <v>7976</v>
      </c>
      <c r="W16" s="1">
        <v>5102</v>
      </c>
      <c r="X16" s="50">
        <v>7853</v>
      </c>
    </row>
    <row r="17" spans="2:24" x14ac:dyDescent="0.25">
      <c r="B17" s="21">
        <v>2034</v>
      </c>
      <c r="C17" s="2">
        <v>5177</v>
      </c>
      <c r="D17" s="2">
        <v>9631</v>
      </c>
      <c r="E17" s="2">
        <v>7389</v>
      </c>
      <c r="F17" s="2">
        <v>1718</v>
      </c>
      <c r="G17" s="2">
        <v>1422</v>
      </c>
      <c r="H17" s="2">
        <v>863</v>
      </c>
      <c r="I17" s="2">
        <v>4021</v>
      </c>
      <c r="J17" s="2">
        <v>1802</v>
      </c>
      <c r="K17" s="2">
        <v>2192</v>
      </c>
      <c r="L17" s="2">
        <v>7570</v>
      </c>
      <c r="M17" s="2">
        <v>19393</v>
      </c>
      <c r="N17" s="2">
        <v>1089</v>
      </c>
      <c r="O17" s="2">
        <v>989</v>
      </c>
      <c r="P17" s="2">
        <v>4272</v>
      </c>
      <c r="Q17" s="2">
        <v>2037</v>
      </c>
      <c r="R17" s="2">
        <v>2957</v>
      </c>
      <c r="S17" s="2">
        <v>3356</v>
      </c>
      <c r="T17" s="2">
        <v>7352</v>
      </c>
      <c r="U17" s="2">
        <v>13467</v>
      </c>
      <c r="V17" s="2">
        <v>7976</v>
      </c>
      <c r="W17" s="2">
        <v>5110</v>
      </c>
      <c r="X17" s="49">
        <v>7840</v>
      </c>
    </row>
    <row r="18" spans="2:24" x14ac:dyDescent="0.25">
      <c r="B18" s="20">
        <v>2035</v>
      </c>
      <c r="C18" s="1">
        <v>5187</v>
      </c>
      <c r="D18" s="1">
        <v>9366</v>
      </c>
      <c r="E18" s="1">
        <v>7376</v>
      </c>
      <c r="F18" s="1">
        <v>1715</v>
      </c>
      <c r="G18" s="1">
        <v>1419</v>
      </c>
      <c r="H18" s="1">
        <v>861</v>
      </c>
      <c r="I18" s="1">
        <v>3758</v>
      </c>
      <c r="J18" s="1">
        <v>1799</v>
      </c>
      <c r="K18" s="1">
        <v>2189</v>
      </c>
      <c r="L18" s="1">
        <v>7502</v>
      </c>
      <c r="M18" s="1">
        <v>19099</v>
      </c>
      <c r="N18" s="1">
        <v>1082</v>
      </c>
      <c r="O18" s="1">
        <v>982</v>
      </c>
      <c r="P18" s="1">
        <v>4174</v>
      </c>
      <c r="Q18" s="1">
        <v>1986</v>
      </c>
      <c r="R18" s="1">
        <v>2840</v>
      </c>
      <c r="S18" s="1">
        <v>3186</v>
      </c>
      <c r="T18" s="1">
        <v>6653</v>
      </c>
      <c r="U18" s="1">
        <v>13078</v>
      </c>
      <c r="V18" s="1">
        <v>7975</v>
      </c>
      <c r="W18" s="1">
        <v>5116</v>
      </c>
      <c r="X18" s="50">
        <v>7827</v>
      </c>
    </row>
    <row r="19" spans="2:24" x14ac:dyDescent="0.25">
      <c r="B19" s="21">
        <v>2036</v>
      </c>
      <c r="C19" s="2">
        <v>5196</v>
      </c>
      <c r="D19" s="2">
        <v>9099</v>
      </c>
      <c r="E19" s="2">
        <v>7364</v>
      </c>
      <c r="F19" s="2">
        <v>1713</v>
      </c>
      <c r="G19" s="2">
        <v>1417</v>
      </c>
      <c r="H19" s="2">
        <v>860</v>
      </c>
      <c r="I19" s="2">
        <v>3491</v>
      </c>
      <c r="J19" s="2">
        <v>1796</v>
      </c>
      <c r="K19" s="2">
        <v>2185</v>
      </c>
      <c r="L19" s="2">
        <v>7456</v>
      </c>
      <c r="M19" s="2">
        <v>18802</v>
      </c>
      <c r="N19" s="2">
        <v>1061</v>
      </c>
      <c r="O19" s="2">
        <v>962</v>
      </c>
      <c r="P19" s="2">
        <v>4091</v>
      </c>
      <c r="Q19" s="2">
        <v>1950</v>
      </c>
      <c r="R19" s="2">
        <v>2780</v>
      </c>
      <c r="S19" s="2">
        <v>3103</v>
      </c>
      <c r="T19" s="2">
        <v>6021</v>
      </c>
      <c r="U19" s="2">
        <v>12687</v>
      </c>
      <c r="V19" s="2">
        <v>7955</v>
      </c>
      <c r="W19" s="2">
        <v>5120</v>
      </c>
      <c r="X19" s="49">
        <v>7814</v>
      </c>
    </row>
    <row r="20" spans="2:24" x14ac:dyDescent="0.25">
      <c r="B20" s="20">
        <v>2037</v>
      </c>
      <c r="C20" s="1">
        <v>5206</v>
      </c>
      <c r="D20" s="1">
        <v>8830</v>
      </c>
      <c r="E20" s="1">
        <v>7352</v>
      </c>
      <c r="F20" s="1">
        <v>1710</v>
      </c>
      <c r="G20" s="1">
        <v>1415</v>
      </c>
      <c r="H20" s="1">
        <v>859</v>
      </c>
      <c r="I20" s="1">
        <v>3223</v>
      </c>
      <c r="J20" s="1">
        <v>1793</v>
      </c>
      <c r="K20" s="1">
        <v>2181</v>
      </c>
      <c r="L20" s="1">
        <v>7441</v>
      </c>
      <c r="M20" s="1">
        <v>18503</v>
      </c>
      <c r="N20" s="1">
        <v>1028</v>
      </c>
      <c r="O20" s="1">
        <v>931</v>
      </c>
      <c r="P20" s="1">
        <v>4006</v>
      </c>
      <c r="Q20" s="1">
        <v>1929</v>
      </c>
      <c r="R20" s="1">
        <v>2772</v>
      </c>
      <c r="S20" s="1">
        <v>3101</v>
      </c>
      <c r="T20" s="1">
        <v>5448</v>
      </c>
      <c r="U20" s="1">
        <v>12607</v>
      </c>
      <c r="V20" s="1">
        <v>7930</v>
      </c>
      <c r="W20" s="1">
        <v>5123</v>
      </c>
      <c r="X20" s="50">
        <v>7801</v>
      </c>
    </row>
    <row r="21" spans="2:24" x14ac:dyDescent="0.25">
      <c r="B21" s="21">
        <v>2038</v>
      </c>
      <c r="C21" s="2">
        <v>5216</v>
      </c>
      <c r="D21" s="2">
        <v>8814</v>
      </c>
      <c r="E21" s="2">
        <v>7340</v>
      </c>
      <c r="F21" s="2">
        <v>1707</v>
      </c>
      <c r="G21" s="2">
        <v>1413</v>
      </c>
      <c r="H21" s="2">
        <v>857</v>
      </c>
      <c r="I21" s="2">
        <v>3217</v>
      </c>
      <c r="J21" s="2">
        <v>1790</v>
      </c>
      <c r="K21" s="2">
        <v>2178</v>
      </c>
      <c r="L21" s="2">
        <v>7431</v>
      </c>
      <c r="M21" s="2">
        <v>18473</v>
      </c>
      <c r="N21" s="2">
        <v>967</v>
      </c>
      <c r="O21" s="2">
        <v>875</v>
      </c>
      <c r="P21" s="2">
        <v>3928</v>
      </c>
      <c r="Q21" s="2">
        <v>1904</v>
      </c>
      <c r="R21" s="2">
        <v>2766</v>
      </c>
      <c r="S21" s="2">
        <v>3101</v>
      </c>
      <c r="T21" s="2">
        <v>4930</v>
      </c>
      <c r="U21" s="2">
        <v>12631</v>
      </c>
      <c r="V21" s="2">
        <v>7906</v>
      </c>
      <c r="W21" s="2">
        <v>5124</v>
      </c>
      <c r="X21" s="49">
        <v>7789</v>
      </c>
    </row>
    <row r="22" spans="2:24" x14ac:dyDescent="0.25">
      <c r="B22" s="20">
        <v>2039</v>
      </c>
      <c r="C22" s="1">
        <v>5226</v>
      </c>
      <c r="D22" s="1">
        <v>8803</v>
      </c>
      <c r="E22" s="1">
        <v>7329</v>
      </c>
      <c r="F22" s="1">
        <v>1704</v>
      </c>
      <c r="G22" s="1">
        <v>1410</v>
      </c>
      <c r="H22" s="1">
        <v>856</v>
      </c>
      <c r="I22" s="1">
        <v>3212</v>
      </c>
      <c r="J22" s="1">
        <v>1787</v>
      </c>
      <c r="K22" s="1">
        <v>2175</v>
      </c>
      <c r="L22" s="1">
        <v>7425</v>
      </c>
      <c r="M22" s="1">
        <v>18443</v>
      </c>
      <c r="N22" s="1">
        <v>902</v>
      </c>
      <c r="O22" s="1">
        <v>814</v>
      </c>
      <c r="P22" s="1">
        <v>3830</v>
      </c>
      <c r="Q22" s="1">
        <v>1886</v>
      </c>
      <c r="R22" s="1">
        <v>2760</v>
      </c>
      <c r="S22" s="1">
        <v>3100</v>
      </c>
      <c r="T22" s="1">
        <v>4462</v>
      </c>
      <c r="U22" s="1">
        <v>12656</v>
      </c>
      <c r="V22" s="1">
        <v>7902</v>
      </c>
      <c r="W22" s="1">
        <v>5125</v>
      </c>
      <c r="X22" s="50">
        <v>7776</v>
      </c>
    </row>
    <row r="23" spans="2:24" x14ac:dyDescent="0.25">
      <c r="B23" s="21">
        <v>2040</v>
      </c>
      <c r="C23" s="2">
        <v>5236</v>
      </c>
      <c r="D23" s="2">
        <v>8792</v>
      </c>
      <c r="E23" s="2">
        <v>7318</v>
      </c>
      <c r="F23" s="2">
        <v>1702</v>
      </c>
      <c r="G23" s="2">
        <v>1408</v>
      </c>
      <c r="H23" s="2">
        <v>855</v>
      </c>
      <c r="I23" s="2">
        <v>3209</v>
      </c>
      <c r="J23" s="2">
        <v>1785</v>
      </c>
      <c r="K23" s="2">
        <v>2171</v>
      </c>
      <c r="L23" s="2">
        <v>7419</v>
      </c>
      <c r="M23" s="2">
        <v>18414</v>
      </c>
      <c r="N23" s="2">
        <v>832</v>
      </c>
      <c r="O23" s="2">
        <v>750</v>
      </c>
      <c r="P23" s="2">
        <v>3731</v>
      </c>
      <c r="Q23" s="2">
        <v>1871</v>
      </c>
      <c r="R23" s="2">
        <v>2755</v>
      </c>
      <c r="S23" s="2">
        <v>3100</v>
      </c>
      <c r="T23" s="2">
        <v>4038</v>
      </c>
      <c r="U23" s="2">
        <v>12680</v>
      </c>
      <c r="V23" s="2">
        <v>7902</v>
      </c>
      <c r="W23" s="2">
        <v>5127</v>
      </c>
      <c r="X23" s="49">
        <v>7764</v>
      </c>
    </row>
    <row r="24" spans="2:24" x14ac:dyDescent="0.25">
      <c r="B24" s="20">
        <v>2041</v>
      </c>
      <c r="C24" s="1">
        <v>5239</v>
      </c>
      <c r="D24" s="1">
        <v>8769</v>
      </c>
      <c r="E24" s="1">
        <v>7296</v>
      </c>
      <c r="F24" s="1">
        <v>1697</v>
      </c>
      <c r="G24" s="1">
        <v>1404</v>
      </c>
      <c r="H24" s="1">
        <v>852</v>
      </c>
      <c r="I24" s="1">
        <v>3200</v>
      </c>
      <c r="J24" s="1">
        <v>1780</v>
      </c>
      <c r="K24" s="1">
        <v>2165</v>
      </c>
      <c r="L24" s="1">
        <v>7424</v>
      </c>
      <c r="M24" s="1">
        <v>18361</v>
      </c>
      <c r="N24" s="1">
        <v>775</v>
      </c>
      <c r="O24" s="1">
        <v>698</v>
      </c>
      <c r="P24" s="1">
        <v>3620</v>
      </c>
      <c r="Q24" s="1">
        <v>1858</v>
      </c>
      <c r="R24" s="1">
        <v>2749</v>
      </c>
      <c r="S24" s="1">
        <v>3098</v>
      </c>
      <c r="T24" s="1">
        <v>3653</v>
      </c>
      <c r="U24" s="1">
        <v>12688</v>
      </c>
      <c r="V24" s="1">
        <v>7902</v>
      </c>
      <c r="W24" s="1">
        <v>5122</v>
      </c>
      <c r="X24" s="50">
        <v>7742</v>
      </c>
    </row>
    <row r="25" spans="2:24" x14ac:dyDescent="0.25">
      <c r="B25" s="21">
        <v>2042</v>
      </c>
      <c r="C25" s="2">
        <v>5243</v>
      </c>
      <c r="D25" s="2">
        <v>8745</v>
      </c>
      <c r="E25" s="2">
        <v>7275</v>
      </c>
      <c r="F25" s="2">
        <v>1692</v>
      </c>
      <c r="G25" s="2">
        <v>1400</v>
      </c>
      <c r="H25" s="2">
        <v>850</v>
      </c>
      <c r="I25" s="2">
        <v>3193</v>
      </c>
      <c r="J25" s="2">
        <v>1774</v>
      </c>
      <c r="K25" s="2">
        <v>2158</v>
      </c>
      <c r="L25" s="2">
        <v>7428</v>
      </c>
      <c r="M25" s="2">
        <v>18309</v>
      </c>
      <c r="N25" s="2">
        <v>729</v>
      </c>
      <c r="O25" s="2">
        <v>657</v>
      </c>
      <c r="P25" s="2">
        <v>3525</v>
      </c>
      <c r="Q25" s="2">
        <v>1844</v>
      </c>
      <c r="R25" s="2">
        <v>2743</v>
      </c>
      <c r="S25" s="2">
        <v>3097</v>
      </c>
      <c r="T25" s="2">
        <v>3305</v>
      </c>
      <c r="U25" s="2">
        <v>12695</v>
      </c>
      <c r="V25" s="2">
        <v>7902</v>
      </c>
      <c r="W25" s="2">
        <v>5054</v>
      </c>
      <c r="X25" s="49">
        <v>7719</v>
      </c>
    </row>
    <row r="26" spans="2:24" x14ac:dyDescent="0.25">
      <c r="B26" s="20">
        <v>2043</v>
      </c>
      <c r="C26" s="1">
        <v>5246</v>
      </c>
      <c r="D26" s="1">
        <v>8722</v>
      </c>
      <c r="E26" s="1">
        <v>7254</v>
      </c>
      <c r="F26" s="1">
        <v>1687</v>
      </c>
      <c r="G26" s="1">
        <v>1396</v>
      </c>
      <c r="H26" s="1">
        <v>847</v>
      </c>
      <c r="I26" s="1">
        <v>3186</v>
      </c>
      <c r="J26" s="1">
        <v>1769</v>
      </c>
      <c r="K26" s="1">
        <v>2152</v>
      </c>
      <c r="L26" s="1">
        <v>7432</v>
      </c>
      <c r="M26" s="1">
        <v>18258</v>
      </c>
      <c r="N26" s="1">
        <v>693</v>
      </c>
      <c r="O26" s="1">
        <v>624</v>
      </c>
      <c r="P26" s="1">
        <v>3425</v>
      </c>
      <c r="Q26" s="1">
        <v>1830</v>
      </c>
      <c r="R26" s="1">
        <v>2737</v>
      </c>
      <c r="S26" s="1">
        <v>3096</v>
      </c>
      <c r="T26" s="1">
        <v>2990</v>
      </c>
      <c r="U26" s="1">
        <v>12703</v>
      </c>
      <c r="V26" s="1">
        <v>7827</v>
      </c>
      <c r="W26" s="1">
        <v>4943</v>
      </c>
      <c r="X26" s="50">
        <v>7696</v>
      </c>
    </row>
    <row r="27" spans="2:24" x14ac:dyDescent="0.25">
      <c r="B27" s="21">
        <v>2044</v>
      </c>
      <c r="C27" s="2">
        <v>5249</v>
      </c>
      <c r="D27" s="2">
        <v>8698</v>
      </c>
      <c r="E27" s="2">
        <v>7233</v>
      </c>
      <c r="F27" s="2">
        <v>1682</v>
      </c>
      <c r="G27" s="2">
        <v>1392</v>
      </c>
      <c r="H27" s="2">
        <v>845</v>
      </c>
      <c r="I27" s="2">
        <v>3179</v>
      </c>
      <c r="J27" s="2">
        <v>1764</v>
      </c>
      <c r="K27" s="2">
        <v>2146</v>
      </c>
      <c r="L27" s="2">
        <v>7437</v>
      </c>
      <c r="M27" s="2">
        <v>18207</v>
      </c>
      <c r="N27" s="2">
        <v>668</v>
      </c>
      <c r="O27" s="2">
        <v>601</v>
      </c>
      <c r="P27" s="2">
        <v>3347</v>
      </c>
      <c r="Q27" s="2">
        <v>1819</v>
      </c>
      <c r="R27" s="2">
        <v>2731</v>
      </c>
      <c r="S27" s="2">
        <v>3095</v>
      </c>
      <c r="T27" s="2">
        <v>2705</v>
      </c>
      <c r="U27" s="2">
        <v>12710</v>
      </c>
      <c r="V27" s="2">
        <v>7752</v>
      </c>
      <c r="W27" s="2">
        <v>4806</v>
      </c>
      <c r="X27" s="49">
        <v>7674</v>
      </c>
    </row>
    <row r="28" spans="2:24" x14ac:dyDescent="0.25">
      <c r="B28" s="20">
        <v>2045</v>
      </c>
      <c r="C28" s="1">
        <v>5252</v>
      </c>
      <c r="D28" s="1">
        <v>8676</v>
      </c>
      <c r="E28" s="1">
        <v>7211</v>
      </c>
      <c r="F28" s="1">
        <v>1677</v>
      </c>
      <c r="G28" s="1">
        <v>1388</v>
      </c>
      <c r="H28" s="1">
        <v>842</v>
      </c>
      <c r="I28" s="1">
        <v>3173</v>
      </c>
      <c r="J28" s="1">
        <v>1759</v>
      </c>
      <c r="K28" s="1">
        <v>2140</v>
      </c>
      <c r="L28" s="1">
        <v>7441</v>
      </c>
      <c r="M28" s="1">
        <v>18157</v>
      </c>
      <c r="N28" s="1">
        <v>645</v>
      </c>
      <c r="O28" s="1">
        <v>581</v>
      </c>
      <c r="P28" s="1">
        <v>3273</v>
      </c>
      <c r="Q28" s="1">
        <v>1807</v>
      </c>
      <c r="R28" s="1">
        <v>2725</v>
      </c>
      <c r="S28" s="1">
        <v>2980</v>
      </c>
      <c r="T28" s="1">
        <v>2447</v>
      </c>
      <c r="U28" s="1">
        <v>12717</v>
      </c>
      <c r="V28" s="1">
        <v>7362</v>
      </c>
      <c r="W28" s="1">
        <v>4716</v>
      </c>
      <c r="X28" s="50">
        <v>7652</v>
      </c>
    </row>
    <row r="29" spans="2:24" x14ac:dyDescent="0.25">
      <c r="B29" s="21">
        <v>2046</v>
      </c>
      <c r="C29" s="2">
        <v>5255</v>
      </c>
      <c r="D29" s="2">
        <v>8653</v>
      </c>
      <c r="E29" s="2">
        <v>7190</v>
      </c>
      <c r="F29" s="2">
        <v>1672</v>
      </c>
      <c r="G29" s="2">
        <v>1384</v>
      </c>
      <c r="H29" s="2">
        <v>840</v>
      </c>
      <c r="I29" s="2">
        <v>3167</v>
      </c>
      <c r="J29" s="2">
        <v>1754</v>
      </c>
      <c r="K29" s="2">
        <v>2133</v>
      </c>
      <c r="L29" s="2">
        <v>7446</v>
      </c>
      <c r="M29" s="2">
        <v>18108</v>
      </c>
      <c r="N29" s="2">
        <v>630</v>
      </c>
      <c r="O29" s="2">
        <v>567</v>
      </c>
      <c r="P29" s="2">
        <v>3213</v>
      </c>
      <c r="Q29" s="2">
        <v>1800</v>
      </c>
      <c r="R29" s="2">
        <v>2718</v>
      </c>
      <c r="S29" s="2">
        <v>2787</v>
      </c>
      <c r="T29" s="2">
        <v>2213</v>
      </c>
      <c r="U29" s="2">
        <v>12725</v>
      </c>
      <c r="V29" s="2">
        <v>7047</v>
      </c>
      <c r="W29" s="2">
        <v>4656</v>
      </c>
      <c r="X29" s="49">
        <v>7629</v>
      </c>
    </row>
    <row r="30" spans="2:24" x14ac:dyDescent="0.25">
      <c r="B30" s="20">
        <v>2047</v>
      </c>
      <c r="C30" s="1">
        <v>5258</v>
      </c>
      <c r="D30" s="1">
        <v>8631</v>
      </c>
      <c r="E30" s="1">
        <v>7170</v>
      </c>
      <c r="F30" s="1">
        <v>1667</v>
      </c>
      <c r="G30" s="1">
        <v>1380</v>
      </c>
      <c r="H30" s="1">
        <v>837</v>
      </c>
      <c r="I30" s="1">
        <v>3161</v>
      </c>
      <c r="J30" s="1">
        <v>1749</v>
      </c>
      <c r="K30" s="1">
        <v>2127</v>
      </c>
      <c r="L30" s="1">
        <v>7450</v>
      </c>
      <c r="M30" s="1">
        <v>18059</v>
      </c>
      <c r="N30" s="1">
        <v>615</v>
      </c>
      <c r="O30" s="1">
        <v>553</v>
      </c>
      <c r="P30" s="1">
        <v>3155</v>
      </c>
      <c r="Q30" s="1">
        <v>1792</v>
      </c>
      <c r="R30" s="1">
        <v>2711</v>
      </c>
      <c r="S30" s="1">
        <v>2551</v>
      </c>
      <c r="T30" s="1">
        <v>2002</v>
      </c>
      <c r="U30" s="1">
        <v>12733</v>
      </c>
      <c r="V30" s="1">
        <v>6732</v>
      </c>
      <c r="W30" s="1">
        <v>4611</v>
      </c>
      <c r="X30" s="50">
        <v>7607</v>
      </c>
    </row>
    <row r="31" spans="2:24" x14ac:dyDescent="0.25">
      <c r="B31" s="21">
        <v>2048</v>
      </c>
      <c r="C31" s="2">
        <v>5261</v>
      </c>
      <c r="D31" s="2">
        <v>8609</v>
      </c>
      <c r="E31" s="2">
        <v>7149</v>
      </c>
      <c r="F31" s="2">
        <v>1663</v>
      </c>
      <c r="G31" s="2">
        <v>1376</v>
      </c>
      <c r="H31" s="2">
        <v>835</v>
      </c>
      <c r="I31" s="2">
        <v>3155</v>
      </c>
      <c r="J31" s="2">
        <v>1744</v>
      </c>
      <c r="K31" s="2">
        <v>2121</v>
      </c>
      <c r="L31" s="2">
        <v>7455</v>
      </c>
      <c r="M31" s="2">
        <v>18010</v>
      </c>
      <c r="N31" s="2">
        <v>605</v>
      </c>
      <c r="O31" s="2">
        <v>543</v>
      </c>
      <c r="P31" s="2">
        <v>3102</v>
      </c>
      <c r="Q31" s="2">
        <v>1785</v>
      </c>
      <c r="R31" s="2">
        <v>2704</v>
      </c>
      <c r="S31" s="2">
        <v>2405</v>
      </c>
      <c r="T31" s="2">
        <v>1812</v>
      </c>
      <c r="U31" s="2">
        <v>12740</v>
      </c>
      <c r="V31" s="2">
        <v>6732</v>
      </c>
      <c r="W31" s="2">
        <v>4577</v>
      </c>
      <c r="X31" s="49">
        <v>7585</v>
      </c>
    </row>
    <row r="32" spans="2:24" x14ac:dyDescent="0.25">
      <c r="B32" s="20">
        <v>2049</v>
      </c>
      <c r="C32" s="1">
        <v>5264</v>
      </c>
      <c r="D32" s="1">
        <v>8587</v>
      </c>
      <c r="E32" s="1">
        <v>7128</v>
      </c>
      <c r="F32" s="1">
        <v>1658</v>
      </c>
      <c r="G32" s="1">
        <v>1372</v>
      </c>
      <c r="H32" s="1">
        <v>832</v>
      </c>
      <c r="I32" s="1">
        <v>3149</v>
      </c>
      <c r="J32" s="1">
        <v>1739</v>
      </c>
      <c r="K32" s="1">
        <v>2115</v>
      </c>
      <c r="L32" s="1">
        <v>7459</v>
      </c>
      <c r="M32" s="1">
        <v>17961</v>
      </c>
      <c r="N32" s="1">
        <v>592</v>
      </c>
      <c r="O32" s="1">
        <v>532</v>
      </c>
      <c r="P32" s="1">
        <v>3050</v>
      </c>
      <c r="Q32" s="1">
        <v>1773</v>
      </c>
      <c r="R32" s="1">
        <v>2696</v>
      </c>
      <c r="S32" s="1">
        <v>2325</v>
      </c>
      <c r="T32" s="1">
        <v>1639</v>
      </c>
      <c r="U32" s="1">
        <v>12748</v>
      </c>
      <c r="V32" s="1">
        <v>6594</v>
      </c>
      <c r="W32" s="1">
        <v>4548</v>
      </c>
      <c r="X32" s="50">
        <v>7563</v>
      </c>
    </row>
    <row r="33" spans="2:24" x14ac:dyDescent="0.25">
      <c r="B33" s="21">
        <v>2050</v>
      </c>
      <c r="C33" s="2">
        <v>5268</v>
      </c>
      <c r="D33" s="2">
        <v>8575</v>
      </c>
      <c r="E33" s="2">
        <v>7116</v>
      </c>
      <c r="F33" s="2">
        <v>1655</v>
      </c>
      <c r="G33" s="2">
        <v>1369</v>
      </c>
      <c r="H33" s="2">
        <v>830</v>
      </c>
      <c r="I33" s="2">
        <v>3146</v>
      </c>
      <c r="J33" s="2">
        <v>1735</v>
      </c>
      <c r="K33" s="2">
        <v>2111</v>
      </c>
      <c r="L33" s="2">
        <v>7464</v>
      </c>
      <c r="M33" s="2">
        <v>17932</v>
      </c>
      <c r="N33" s="2">
        <v>583</v>
      </c>
      <c r="O33" s="2">
        <v>524</v>
      </c>
      <c r="P33" s="2">
        <v>3007</v>
      </c>
      <c r="Q33" s="2">
        <v>1763</v>
      </c>
      <c r="R33" s="2">
        <v>2691</v>
      </c>
      <c r="S33" s="2">
        <v>2289</v>
      </c>
      <c r="T33" s="2">
        <v>1623</v>
      </c>
      <c r="U33" s="2">
        <v>12756</v>
      </c>
      <c r="V33" s="2">
        <v>6455</v>
      </c>
      <c r="W33" s="2">
        <v>4532</v>
      </c>
      <c r="X33" s="49">
        <v>7541</v>
      </c>
    </row>
    <row r="34" spans="2:24" x14ac:dyDescent="0.25">
      <c r="B34" s="20">
        <v>2051</v>
      </c>
      <c r="C34" s="1">
        <v>5268</v>
      </c>
      <c r="D34" s="1">
        <v>8548</v>
      </c>
      <c r="E34" s="1">
        <v>7091</v>
      </c>
      <c r="F34" s="1">
        <v>1649</v>
      </c>
      <c r="G34" s="1">
        <v>1365</v>
      </c>
      <c r="H34" s="1">
        <v>830</v>
      </c>
      <c r="I34" s="1">
        <v>3138</v>
      </c>
      <c r="J34" s="1">
        <v>1729</v>
      </c>
      <c r="K34" s="1">
        <v>2104</v>
      </c>
      <c r="L34" s="1">
        <v>7464</v>
      </c>
      <c r="M34" s="1">
        <v>17873</v>
      </c>
      <c r="N34" s="1">
        <v>578</v>
      </c>
      <c r="O34" s="1">
        <v>519</v>
      </c>
      <c r="P34" s="1">
        <v>2964</v>
      </c>
      <c r="Q34" s="1">
        <v>1752</v>
      </c>
      <c r="R34" s="1">
        <v>2684</v>
      </c>
      <c r="S34" s="1">
        <v>2265</v>
      </c>
      <c r="T34" s="1">
        <v>1615</v>
      </c>
      <c r="U34" s="1">
        <v>12266</v>
      </c>
      <c r="V34" s="1">
        <v>6317</v>
      </c>
      <c r="W34" s="1">
        <v>4508</v>
      </c>
      <c r="X34" s="50">
        <v>7515</v>
      </c>
    </row>
    <row r="35" spans="2:24" x14ac:dyDescent="0.25">
      <c r="B35" s="21">
        <v>2052</v>
      </c>
      <c r="C35" s="2">
        <v>5268</v>
      </c>
      <c r="D35" s="2">
        <v>8530</v>
      </c>
      <c r="E35" s="2">
        <v>7074</v>
      </c>
      <c r="F35" s="2">
        <v>1645</v>
      </c>
      <c r="G35" s="2">
        <v>1361</v>
      </c>
      <c r="H35" s="2">
        <v>824</v>
      </c>
      <c r="I35" s="2">
        <v>3134</v>
      </c>
      <c r="J35" s="2">
        <v>1725</v>
      </c>
      <c r="K35" s="2">
        <v>2099</v>
      </c>
      <c r="L35" s="2">
        <v>7464</v>
      </c>
      <c r="M35" s="2">
        <v>17834</v>
      </c>
      <c r="N35" s="2">
        <v>577</v>
      </c>
      <c r="O35" s="2">
        <v>518</v>
      </c>
      <c r="P35" s="2">
        <v>2922</v>
      </c>
      <c r="Q35" s="2">
        <v>1749</v>
      </c>
      <c r="R35" s="2">
        <v>2681</v>
      </c>
      <c r="S35" s="2">
        <v>2255</v>
      </c>
      <c r="T35" s="2">
        <v>1612</v>
      </c>
      <c r="U35" s="2">
        <v>11776</v>
      </c>
      <c r="V35" s="2">
        <v>6317</v>
      </c>
      <c r="W35" s="2">
        <v>4492</v>
      </c>
      <c r="X35" s="49">
        <v>7489</v>
      </c>
    </row>
    <row r="36" spans="2:24" x14ac:dyDescent="0.25">
      <c r="B36" s="20">
        <v>2053</v>
      </c>
      <c r="C36" s="1">
        <v>5268</v>
      </c>
      <c r="D36" s="1">
        <v>8495</v>
      </c>
      <c r="E36" s="1">
        <v>7041</v>
      </c>
      <c r="F36" s="1">
        <v>1638</v>
      </c>
      <c r="G36" s="1">
        <v>1355</v>
      </c>
      <c r="H36" s="1">
        <v>824</v>
      </c>
      <c r="I36" s="1">
        <v>3124</v>
      </c>
      <c r="J36" s="1">
        <v>1717</v>
      </c>
      <c r="K36" s="1">
        <v>2089</v>
      </c>
      <c r="L36" s="1">
        <v>7464</v>
      </c>
      <c r="M36" s="1">
        <v>17756</v>
      </c>
      <c r="N36" s="1">
        <v>574</v>
      </c>
      <c r="O36" s="1">
        <v>516</v>
      </c>
      <c r="P36" s="1">
        <v>2880</v>
      </c>
      <c r="Q36" s="1">
        <v>1743</v>
      </c>
      <c r="R36" s="1">
        <v>2673</v>
      </c>
      <c r="S36" s="1">
        <v>2239</v>
      </c>
      <c r="T36" s="1">
        <v>1606</v>
      </c>
      <c r="U36" s="1">
        <v>11286</v>
      </c>
      <c r="V36" s="1">
        <v>6317</v>
      </c>
      <c r="W36" s="1">
        <v>4431</v>
      </c>
      <c r="X36" s="50">
        <v>7462</v>
      </c>
    </row>
    <row r="37" spans="2:24" x14ac:dyDescent="0.25">
      <c r="B37" s="21">
        <v>2054</v>
      </c>
      <c r="C37" s="2">
        <v>5268</v>
      </c>
      <c r="D37" s="2">
        <v>8477</v>
      </c>
      <c r="E37" s="2">
        <v>7025</v>
      </c>
      <c r="F37" s="2">
        <v>1634</v>
      </c>
      <c r="G37" s="2">
        <v>1352</v>
      </c>
      <c r="H37" s="2">
        <v>818</v>
      </c>
      <c r="I37" s="2">
        <v>3119</v>
      </c>
      <c r="J37" s="2">
        <v>1713</v>
      </c>
      <c r="K37" s="2">
        <v>2084</v>
      </c>
      <c r="L37" s="2">
        <v>7464</v>
      </c>
      <c r="M37" s="2">
        <v>17717</v>
      </c>
      <c r="N37" s="2">
        <v>573</v>
      </c>
      <c r="O37" s="2">
        <v>515</v>
      </c>
      <c r="P37" s="2">
        <v>2839</v>
      </c>
      <c r="Q37" s="2">
        <v>1741</v>
      </c>
      <c r="R37" s="2">
        <v>2670</v>
      </c>
      <c r="S37" s="2">
        <v>2231</v>
      </c>
      <c r="T37" s="2">
        <v>1604</v>
      </c>
      <c r="U37" s="2">
        <v>11286</v>
      </c>
      <c r="V37" s="2">
        <v>6317</v>
      </c>
      <c r="W37" s="2">
        <v>4387</v>
      </c>
      <c r="X37" s="49">
        <v>7436</v>
      </c>
    </row>
    <row r="38" spans="2:24" ht="15.75" thickBot="1" x14ac:dyDescent="0.3">
      <c r="B38" s="36">
        <v>2055</v>
      </c>
      <c r="C38" s="37">
        <v>5268</v>
      </c>
      <c r="D38" s="37">
        <v>8459</v>
      </c>
      <c r="E38" s="37">
        <v>7008</v>
      </c>
      <c r="F38" s="37">
        <v>1630</v>
      </c>
      <c r="G38" s="37">
        <v>1349</v>
      </c>
      <c r="H38" s="37">
        <v>818</v>
      </c>
      <c r="I38" s="37">
        <v>3114</v>
      </c>
      <c r="J38" s="37">
        <v>1709</v>
      </c>
      <c r="K38" s="37">
        <v>2079</v>
      </c>
      <c r="L38" s="37">
        <v>7464</v>
      </c>
      <c r="M38" s="37">
        <v>17678</v>
      </c>
      <c r="N38" s="37">
        <v>572</v>
      </c>
      <c r="O38" s="37">
        <v>513</v>
      </c>
      <c r="P38" s="37">
        <v>2798</v>
      </c>
      <c r="Q38" s="37">
        <v>1739</v>
      </c>
      <c r="R38" s="37">
        <v>2666</v>
      </c>
      <c r="S38" s="37">
        <v>2224</v>
      </c>
      <c r="T38" s="37">
        <v>1602</v>
      </c>
      <c r="U38" s="37">
        <v>11286</v>
      </c>
      <c r="V38" s="37">
        <v>6317</v>
      </c>
      <c r="W38" s="37">
        <v>4342</v>
      </c>
      <c r="X38" s="51">
        <v>7423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0DB2-A90B-450A-BDD9-FACA538CA80B}">
  <dimension ref="B2:X38"/>
  <sheetViews>
    <sheetView workbookViewId="0">
      <selection activeCell="B4" sqref="B4:X38"/>
    </sheetView>
  </sheetViews>
  <sheetFormatPr defaultRowHeight="15" x14ac:dyDescent="0.25"/>
  <sheetData>
    <row r="2" spans="2:24" x14ac:dyDescent="0.25">
      <c r="B2" t="s">
        <v>84</v>
      </c>
    </row>
    <row r="4" spans="2:24" ht="36" x14ac:dyDescent="0.25">
      <c r="B4" s="8"/>
      <c r="C4" s="29" t="s">
        <v>0</v>
      </c>
      <c r="D4" s="29" t="s">
        <v>1</v>
      </c>
      <c r="E4" s="29" t="s">
        <v>2</v>
      </c>
      <c r="F4" s="29" t="s">
        <v>3</v>
      </c>
      <c r="G4" s="29" t="s">
        <v>27</v>
      </c>
      <c r="H4" s="29" t="s">
        <v>28</v>
      </c>
      <c r="I4" s="29" t="s">
        <v>4</v>
      </c>
      <c r="J4" s="29" t="s">
        <v>5</v>
      </c>
      <c r="K4" s="29" t="s">
        <v>6</v>
      </c>
      <c r="L4" s="29" t="s">
        <v>7</v>
      </c>
      <c r="M4" s="29" t="s">
        <v>8</v>
      </c>
      <c r="N4" s="29" t="s">
        <v>9</v>
      </c>
      <c r="O4" s="29" t="s">
        <v>10</v>
      </c>
      <c r="P4" s="29" t="s">
        <v>117</v>
      </c>
      <c r="Q4" s="29" t="s">
        <v>11</v>
      </c>
      <c r="R4" s="29" t="s">
        <v>97</v>
      </c>
      <c r="S4" s="29" t="s">
        <v>98</v>
      </c>
      <c r="T4" s="29" t="s">
        <v>12</v>
      </c>
      <c r="U4" s="29" t="s">
        <v>13</v>
      </c>
      <c r="V4" s="29" t="s">
        <v>99</v>
      </c>
      <c r="W4" s="29" t="s">
        <v>14</v>
      </c>
      <c r="X4" s="29" t="s">
        <v>119</v>
      </c>
    </row>
    <row r="5" spans="2:24" x14ac:dyDescent="0.25">
      <c r="B5" s="7"/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2" t="s">
        <v>15</v>
      </c>
      <c r="T5" s="2" t="s">
        <v>15</v>
      </c>
      <c r="U5" s="2" t="s">
        <v>15</v>
      </c>
      <c r="V5" s="2" t="s">
        <v>15</v>
      </c>
      <c r="W5" s="2" t="s">
        <v>15</v>
      </c>
      <c r="X5" s="49" t="s">
        <v>15</v>
      </c>
    </row>
    <row r="6" spans="2:24" x14ac:dyDescent="0.25">
      <c r="B6" s="20">
        <v>2023</v>
      </c>
      <c r="C6" s="1">
        <v>5616</v>
      </c>
      <c r="D6" s="1">
        <v>11407</v>
      </c>
      <c r="E6" s="1">
        <v>8671</v>
      </c>
      <c r="F6" s="1">
        <v>2126</v>
      </c>
      <c r="G6" s="1">
        <v>1684</v>
      </c>
      <c r="H6" s="1">
        <v>1059</v>
      </c>
      <c r="I6" s="1">
        <v>5079</v>
      </c>
      <c r="J6" s="1">
        <v>1908</v>
      </c>
      <c r="K6" s="1">
        <v>2134</v>
      </c>
      <c r="L6" s="1">
        <v>8294</v>
      </c>
      <c r="M6" s="1">
        <v>22666</v>
      </c>
      <c r="N6" s="1">
        <v>1526</v>
      </c>
      <c r="O6" s="1">
        <v>1505</v>
      </c>
      <c r="P6" s="1">
        <v>6153</v>
      </c>
      <c r="Q6" s="1">
        <v>3038</v>
      </c>
      <c r="R6" s="1">
        <v>5545</v>
      </c>
      <c r="S6" s="1">
        <v>7658</v>
      </c>
      <c r="T6" s="1">
        <v>15081</v>
      </c>
      <c r="U6" s="1">
        <v>28581</v>
      </c>
      <c r="V6" s="1">
        <v>12590</v>
      </c>
      <c r="W6" s="1">
        <v>8052</v>
      </c>
      <c r="X6" s="50">
        <v>8655</v>
      </c>
    </row>
    <row r="7" spans="2:24" x14ac:dyDescent="0.25">
      <c r="B7" s="21">
        <v>2024</v>
      </c>
      <c r="C7" s="2">
        <v>5547</v>
      </c>
      <c r="D7" s="2">
        <v>11148</v>
      </c>
      <c r="E7" s="2">
        <v>8487</v>
      </c>
      <c r="F7" s="2">
        <v>2065</v>
      </c>
      <c r="G7" s="2">
        <v>1646</v>
      </c>
      <c r="H7" s="2">
        <v>1036</v>
      </c>
      <c r="I7" s="2">
        <v>4916</v>
      </c>
      <c r="J7" s="2">
        <v>1895</v>
      </c>
      <c r="K7" s="2">
        <v>2145</v>
      </c>
      <c r="L7" s="2">
        <v>8244</v>
      </c>
      <c r="M7" s="2">
        <v>22194</v>
      </c>
      <c r="N7" s="2">
        <v>1471</v>
      </c>
      <c r="O7" s="2">
        <v>1434</v>
      </c>
      <c r="P7" s="2">
        <v>5952</v>
      </c>
      <c r="Q7" s="2">
        <v>2936</v>
      </c>
      <c r="R7" s="2">
        <v>5451</v>
      </c>
      <c r="S7" s="2">
        <v>7413</v>
      </c>
      <c r="T7" s="2">
        <v>14388</v>
      </c>
      <c r="U7" s="2">
        <v>26316</v>
      </c>
      <c r="V7" s="2">
        <v>11812</v>
      </c>
      <c r="W7" s="2">
        <v>7605</v>
      </c>
      <c r="X7" s="49">
        <v>8545</v>
      </c>
    </row>
    <row r="8" spans="2:24" x14ac:dyDescent="0.25">
      <c r="B8" s="20">
        <v>2025</v>
      </c>
      <c r="C8" s="1">
        <v>5488</v>
      </c>
      <c r="D8" s="1">
        <v>10908</v>
      </c>
      <c r="E8" s="1">
        <v>8319</v>
      </c>
      <c r="F8" s="1">
        <v>2009</v>
      </c>
      <c r="G8" s="1">
        <v>1611</v>
      </c>
      <c r="H8" s="1">
        <v>1014</v>
      </c>
      <c r="I8" s="1">
        <v>4764</v>
      </c>
      <c r="J8" s="1">
        <v>1884</v>
      </c>
      <c r="K8" s="1">
        <v>2160</v>
      </c>
      <c r="L8" s="1">
        <v>8206</v>
      </c>
      <c r="M8" s="1">
        <v>21762</v>
      </c>
      <c r="N8" s="1">
        <v>1419</v>
      </c>
      <c r="O8" s="1">
        <v>1366</v>
      </c>
      <c r="P8" s="1">
        <v>5710</v>
      </c>
      <c r="Q8" s="1">
        <v>2838</v>
      </c>
      <c r="R8" s="1">
        <v>5360</v>
      </c>
      <c r="S8" s="1">
        <v>7177</v>
      </c>
      <c r="T8" s="1">
        <v>13721</v>
      </c>
      <c r="U8" s="1">
        <v>24206</v>
      </c>
      <c r="V8" s="1">
        <v>11066</v>
      </c>
      <c r="W8" s="1">
        <v>7185</v>
      </c>
      <c r="X8" s="50">
        <v>8449</v>
      </c>
    </row>
    <row r="9" spans="2:24" x14ac:dyDescent="0.25">
      <c r="B9" s="21">
        <v>2026</v>
      </c>
      <c r="C9" s="2">
        <v>5430</v>
      </c>
      <c r="D9" s="2">
        <v>10676</v>
      </c>
      <c r="E9" s="2">
        <v>8155</v>
      </c>
      <c r="F9" s="2">
        <v>1955</v>
      </c>
      <c r="G9" s="2">
        <v>1577</v>
      </c>
      <c r="H9" s="2">
        <v>993</v>
      </c>
      <c r="I9" s="2">
        <v>4617</v>
      </c>
      <c r="J9" s="2">
        <v>1875</v>
      </c>
      <c r="K9" s="2">
        <v>2174</v>
      </c>
      <c r="L9" s="2">
        <v>8170</v>
      </c>
      <c r="M9" s="2">
        <v>21343</v>
      </c>
      <c r="N9" s="2">
        <v>1368</v>
      </c>
      <c r="O9" s="2">
        <v>1302</v>
      </c>
      <c r="P9" s="2">
        <v>5488</v>
      </c>
      <c r="Q9" s="2">
        <v>2743</v>
      </c>
      <c r="R9" s="2">
        <v>5271</v>
      </c>
      <c r="S9" s="2">
        <v>6948</v>
      </c>
      <c r="T9" s="2">
        <v>13085</v>
      </c>
      <c r="U9" s="2">
        <v>22270</v>
      </c>
      <c r="V9" s="2">
        <v>10368</v>
      </c>
      <c r="W9" s="2">
        <v>6791</v>
      </c>
      <c r="X9" s="49">
        <v>8355</v>
      </c>
    </row>
    <row r="10" spans="2:24" x14ac:dyDescent="0.25">
      <c r="B10" s="20">
        <v>2027</v>
      </c>
      <c r="C10" s="1">
        <v>5356</v>
      </c>
      <c r="D10" s="1">
        <v>10416</v>
      </c>
      <c r="E10" s="1">
        <v>7971</v>
      </c>
      <c r="F10" s="1">
        <v>1896</v>
      </c>
      <c r="G10" s="1">
        <v>1540</v>
      </c>
      <c r="H10" s="1">
        <v>968</v>
      </c>
      <c r="I10" s="1">
        <v>4461</v>
      </c>
      <c r="J10" s="1">
        <v>1860</v>
      </c>
      <c r="K10" s="1">
        <v>2183</v>
      </c>
      <c r="L10" s="1">
        <v>8109</v>
      </c>
      <c r="M10" s="1">
        <v>20868</v>
      </c>
      <c r="N10" s="1">
        <v>1317</v>
      </c>
      <c r="O10" s="1">
        <v>1240</v>
      </c>
      <c r="P10" s="1">
        <v>5315</v>
      </c>
      <c r="Q10" s="1">
        <v>2649</v>
      </c>
      <c r="R10" s="1">
        <v>5179</v>
      </c>
      <c r="S10" s="1">
        <v>6722</v>
      </c>
      <c r="T10" s="1">
        <v>12470</v>
      </c>
      <c r="U10" s="1">
        <v>20425</v>
      </c>
      <c r="V10" s="1">
        <v>9713</v>
      </c>
      <c r="W10" s="1">
        <v>6396</v>
      </c>
      <c r="X10" s="50">
        <v>8238</v>
      </c>
    </row>
    <row r="11" spans="2:24" x14ac:dyDescent="0.25">
      <c r="B11" s="21">
        <v>2028</v>
      </c>
      <c r="C11" s="2">
        <v>5283</v>
      </c>
      <c r="D11" s="2">
        <v>10164</v>
      </c>
      <c r="E11" s="2">
        <v>7790</v>
      </c>
      <c r="F11" s="2">
        <v>1839</v>
      </c>
      <c r="G11" s="2">
        <v>1503</v>
      </c>
      <c r="H11" s="2">
        <v>943</v>
      </c>
      <c r="I11" s="2">
        <v>4311</v>
      </c>
      <c r="J11" s="2">
        <v>1845</v>
      </c>
      <c r="K11" s="2">
        <v>2191</v>
      </c>
      <c r="L11" s="2">
        <v>8049</v>
      </c>
      <c r="M11" s="2">
        <v>20403</v>
      </c>
      <c r="N11" s="2">
        <v>1267</v>
      </c>
      <c r="O11" s="2">
        <v>1181</v>
      </c>
      <c r="P11" s="2">
        <v>5194</v>
      </c>
      <c r="Q11" s="2">
        <v>2558</v>
      </c>
      <c r="R11" s="2">
        <v>5089</v>
      </c>
      <c r="S11" s="2">
        <v>6503</v>
      </c>
      <c r="T11" s="2">
        <v>11884</v>
      </c>
      <c r="U11" s="2">
        <v>18734</v>
      </c>
      <c r="V11" s="2">
        <v>9100</v>
      </c>
      <c r="W11" s="2">
        <v>6024</v>
      </c>
      <c r="X11" s="49">
        <v>8122</v>
      </c>
    </row>
    <row r="12" spans="2:24" x14ac:dyDescent="0.25">
      <c r="B12" s="20">
        <v>2029</v>
      </c>
      <c r="C12" s="1">
        <v>5212</v>
      </c>
      <c r="D12" s="1">
        <v>9917</v>
      </c>
      <c r="E12" s="1">
        <v>7614</v>
      </c>
      <c r="F12" s="1">
        <v>1784</v>
      </c>
      <c r="G12" s="1">
        <v>1467</v>
      </c>
      <c r="H12" s="1">
        <v>918</v>
      </c>
      <c r="I12" s="1">
        <v>4166</v>
      </c>
      <c r="J12" s="1">
        <v>1830</v>
      </c>
      <c r="K12" s="1">
        <v>2199</v>
      </c>
      <c r="L12" s="1">
        <v>7989</v>
      </c>
      <c r="M12" s="1">
        <v>19950</v>
      </c>
      <c r="N12" s="1">
        <v>1220</v>
      </c>
      <c r="O12" s="1">
        <v>1125</v>
      </c>
      <c r="P12" s="1">
        <v>5094</v>
      </c>
      <c r="Q12" s="1">
        <v>2471</v>
      </c>
      <c r="R12" s="1">
        <v>5001</v>
      </c>
      <c r="S12" s="1">
        <v>6292</v>
      </c>
      <c r="T12" s="1">
        <v>11326</v>
      </c>
      <c r="U12" s="1">
        <v>17184</v>
      </c>
      <c r="V12" s="1">
        <v>8525</v>
      </c>
      <c r="W12" s="1">
        <v>5675</v>
      </c>
      <c r="X12" s="50">
        <v>8008</v>
      </c>
    </row>
    <row r="13" spans="2:24" x14ac:dyDescent="0.25">
      <c r="B13" s="21">
        <v>2030</v>
      </c>
      <c r="C13" s="2">
        <v>5168</v>
      </c>
      <c r="D13" s="2">
        <v>9751</v>
      </c>
      <c r="E13" s="2">
        <v>7494</v>
      </c>
      <c r="F13" s="2">
        <v>1747</v>
      </c>
      <c r="G13" s="2">
        <v>1443</v>
      </c>
      <c r="H13" s="2">
        <v>893</v>
      </c>
      <c r="I13" s="2">
        <v>4070</v>
      </c>
      <c r="J13" s="2">
        <v>1819</v>
      </c>
      <c r="K13" s="2">
        <v>2204</v>
      </c>
      <c r="L13" s="2">
        <v>7954</v>
      </c>
      <c r="M13" s="2">
        <v>19642</v>
      </c>
      <c r="N13" s="2">
        <v>1172</v>
      </c>
      <c r="O13" s="2">
        <v>1073</v>
      </c>
      <c r="P13" s="2">
        <v>4968</v>
      </c>
      <c r="Q13" s="2">
        <v>2386</v>
      </c>
      <c r="R13" s="2">
        <v>4914</v>
      </c>
      <c r="S13" s="2">
        <v>6087</v>
      </c>
      <c r="T13" s="2">
        <v>10964</v>
      </c>
      <c r="U13" s="2">
        <v>15773</v>
      </c>
      <c r="V13" s="2">
        <v>8155</v>
      </c>
      <c r="W13" s="2">
        <v>5407</v>
      </c>
      <c r="X13" s="49">
        <v>7928</v>
      </c>
    </row>
    <row r="14" spans="2:24" x14ac:dyDescent="0.25">
      <c r="B14" s="20">
        <v>2031</v>
      </c>
      <c r="C14" s="1">
        <v>5150</v>
      </c>
      <c r="D14" s="1">
        <v>9663</v>
      </c>
      <c r="E14" s="1">
        <v>7428</v>
      </c>
      <c r="F14" s="1">
        <v>1727</v>
      </c>
      <c r="G14" s="1">
        <v>1429</v>
      </c>
      <c r="H14" s="1">
        <v>867</v>
      </c>
      <c r="I14" s="1">
        <v>4023</v>
      </c>
      <c r="J14" s="1">
        <v>1812</v>
      </c>
      <c r="K14" s="1">
        <v>2204</v>
      </c>
      <c r="L14" s="1">
        <v>7943</v>
      </c>
      <c r="M14" s="1">
        <v>19475</v>
      </c>
      <c r="N14" s="1">
        <v>1136</v>
      </c>
      <c r="O14" s="1">
        <v>1036</v>
      </c>
      <c r="P14" s="1">
        <v>4818</v>
      </c>
      <c r="Q14" s="1">
        <v>2305</v>
      </c>
      <c r="R14" s="1">
        <v>4829</v>
      </c>
      <c r="S14" s="1">
        <v>5889</v>
      </c>
      <c r="T14" s="1">
        <v>10789</v>
      </c>
      <c r="U14" s="1">
        <v>14636</v>
      </c>
      <c r="V14" s="1">
        <v>7976</v>
      </c>
      <c r="W14" s="1">
        <v>5211</v>
      </c>
      <c r="X14" s="50">
        <v>7881</v>
      </c>
    </row>
    <row r="15" spans="2:24" x14ac:dyDescent="0.25">
      <c r="B15" s="21">
        <v>2032</v>
      </c>
      <c r="C15" s="2">
        <v>5159</v>
      </c>
      <c r="D15" s="2">
        <v>9652</v>
      </c>
      <c r="E15" s="2">
        <v>7415</v>
      </c>
      <c r="F15" s="2">
        <v>1724</v>
      </c>
      <c r="G15" s="2">
        <v>1427</v>
      </c>
      <c r="H15" s="2">
        <v>866</v>
      </c>
      <c r="I15" s="2">
        <v>4022</v>
      </c>
      <c r="J15" s="2">
        <v>1808</v>
      </c>
      <c r="K15" s="2">
        <v>2200</v>
      </c>
      <c r="L15" s="2">
        <v>7956</v>
      </c>
      <c r="M15" s="2">
        <v>19447</v>
      </c>
      <c r="N15" s="2">
        <v>1120</v>
      </c>
      <c r="O15" s="2">
        <v>1020</v>
      </c>
      <c r="P15" s="2">
        <v>4657</v>
      </c>
      <c r="Q15" s="2">
        <v>2226</v>
      </c>
      <c r="R15" s="2">
        <v>4745</v>
      </c>
      <c r="S15" s="2">
        <v>5697</v>
      </c>
      <c r="T15" s="2">
        <v>10794</v>
      </c>
      <c r="U15" s="2">
        <v>13581</v>
      </c>
      <c r="V15" s="2">
        <v>7976</v>
      </c>
      <c r="W15" s="2">
        <v>5128</v>
      </c>
      <c r="X15" s="49">
        <v>7867</v>
      </c>
    </row>
    <row r="16" spans="2:24" x14ac:dyDescent="0.25">
      <c r="B16" s="20">
        <v>2033</v>
      </c>
      <c r="C16" s="1">
        <v>5168</v>
      </c>
      <c r="D16" s="1">
        <v>9642</v>
      </c>
      <c r="E16" s="1">
        <v>7402</v>
      </c>
      <c r="F16" s="1">
        <v>1721</v>
      </c>
      <c r="G16" s="1">
        <v>1424</v>
      </c>
      <c r="H16" s="1">
        <v>864</v>
      </c>
      <c r="I16" s="1">
        <v>4022</v>
      </c>
      <c r="J16" s="1">
        <v>1805</v>
      </c>
      <c r="K16" s="1">
        <v>2196</v>
      </c>
      <c r="L16" s="1">
        <v>7970</v>
      </c>
      <c r="M16" s="1">
        <v>19420</v>
      </c>
      <c r="N16" s="1">
        <v>1103</v>
      </c>
      <c r="O16" s="1">
        <v>1003</v>
      </c>
      <c r="P16" s="1">
        <v>4515</v>
      </c>
      <c r="Q16" s="1">
        <v>2150</v>
      </c>
      <c r="R16" s="1">
        <v>4663</v>
      </c>
      <c r="S16" s="1">
        <v>5512</v>
      </c>
      <c r="T16" s="1">
        <v>10799</v>
      </c>
      <c r="U16" s="1">
        <v>12955</v>
      </c>
      <c r="V16" s="1">
        <v>7787</v>
      </c>
      <c r="W16" s="1">
        <v>5090</v>
      </c>
      <c r="X16" s="50">
        <v>7853</v>
      </c>
    </row>
    <row r="17" spans="2:24" x14ac:dyDescent="0.25">
      <c r="B17" s="21">
        <v>2034</v>
      </c>
      <c r="C17" s="2">
        <v>5177</v>
      </c>
      <c r="D17" s="2">
        <v>9631</v>
      </c>
      <c r="E17" s="2">
        <v>7389</v>
      </c>
      <c r="F17" s="2">
        <v>1718</v>
      </c>
      <c r="G17" s="2">
        <v>1422</v>
      </c>
      <c r="H17" s="2">
        <v>863</v>
      </c>
      <c r="I17" s="2">
        <v>4021</v>
      </c>
      <c r="J17" s="2">
        <v>1802</v>
      </c>
      <c r="K17" s="2">
        <v>2192</v>
      </c>
      <c r="L17" s="2">
        <v>7984</v>
      </c>
      <c r="M17" s="2">
        <v>19393</v>
      </c>
      <c r="N17" s="2">
        <v>1093</v>
      </c>
      <c r="O17" s="2">
        <v>993</v>
      </c>
      <c r="P17" s="2">
        <v>4397</v>
      </c>
      <c r="Q17" s="2">
        <v>2076</v>
      </c>
      <c r="R17" s="2">
        <v>4582</v>
      </c>
      <c r="S17" s="2">
        <v>5333</v>
      </c>
      <c r="T17" s="2">
        <v>10803</v>
      </c>
      <c r="U17" s="2">
        <v>12579</v>
      </c>
      <c r="V17" s="2">
        <v>7598</v>
      </c>
      <c r="W17" s="2">
        <v>5100</v>
      </c>
      <c r="X17" s="49">
        <v>7840</v>
      </c>
    </row>
    <row r="18" spans="2:24" x14ac:dyDescent="0.25">
      <c r="B18" s="20">
        <v>2035</v>
      </c>
      <c r="C18" s="1">
        <v>5187</v>
      </c>
      <c r="D18" s="1">
        <v>9528</v>
      </c>
      <c r="E18" s="1">
        <v>7376</v>
      </c>
      <c r="F18" s="1">
        <v>1715</v>
      </c>
      <c r="G18" s="1">
        <v>1419</v>
      </c>
      <c r="H18" s="1">
        <v>861</v>
      </c>
      <c r="I18" s="1">
        <v>3921</v>
      </c>
      <c r="J18" s="1">
        <v>1799</v>
      </c>
      <c r="K18" s="1">
        <v>2189</v>
      </c>
      <c r="L18" s="1">
        <v>7998</v>
      </c>
      <c r="M18" s="1">
        <v>19264</v>
      </c>
      <c r="N18" s="1">
        <v>1082</v>
      </c>
      <c r="O18" s="1">
        <v>982</v>
      </c>
      <c r="P18" s="1">
        <v>4301</v>
      </c>
      <c r="Q18" s="1">
        <v>2027</v>
      </c>
      <c r="R18" s="1">
        <v>4522</v>
      </c>
      <c r="S18" s="1">
        <v>5211</v>
      </c>
      <c r="T18" s="1">
        <v>10808</v>
      </c>
      <c r="U18" s="1">
        <v>12397</v>
      </c>
      <c r="V18" s="1">
        <v>7409</v>
      </c>
      <c r="W18" s="1">
        <v>5110</v>
      </c>
      <c r="X18" s="50">
        <v>7827</v>
      </c>
    </row>
    <row r="19" spans="2:24" x14ac:dyDescent="0.25">
      <c r="B19" s="21">
        <v>2036</v>
      </c>
      <c r="C19" s="2">
        <v>5196</v>
      </c>
      <c r="D19" s="2">
        <v>9407</v>
      </c>
      <c r="E19" s="2">
        <v>7364</v>
      </c>
      <c r="F19" s="2">
        <v>1713</v>
      </c>
      <c r="G19" s="2">
        <v>1417</v>
      </c>
      <c r="H19" s="2">
        <v>860</v>
      </c>
      <c r="I19" s="2">
        <v>3803</v>
      </c>
      <c r="J19" s="2">
        <v>1796</v>
      </c>
      <c r="K19" s="2">
        <v>2185</v>
      </c>
      <c r="L19" s="2">
        <v>8013</v>
      </c>
      <c r="M19" s="2">
        <v>19115</v>
      </c>
      <c r="N19" s="2">
        <v>1065</v>
      </c>
      <c r="O19" s="2">
        <v>966</v>
      </c>
      <c r="P19" s="2">
        <v>4229</v>
      </c>
      <c r="Q19" s="2">
        <v>2001</v>
      </c>
      <c r="R19" s="2">
        <v>4488</v>
      </c>
      <c r="S19" s="2">
        <v>5149</v>
      </c>
      <c r="T19" s="2">
        <v>10813</v>
      </c>
      <c r="U19" s="2">
        <v>12215</v>
      </c>
      <c r="V19" s="2">
        <v>7409</v>
      </c>
      <c r="W19" s="2">
        <v>5120</v>
      </c>
      <c r="X19" s="49">
        <v>7814</v>
      </c>
    </row>
    <row r="20" spans="2:24" x14ac:dyDescent="0.25">
      <c r="B20" s="20">
        <v>2037</v>
      </c>
      <c r="C20" s="1">
        <v>5206</v>
      </c>
      <c r="D20" s="1">
        <v>9282</v>
      </c>
      <c r="E20" s="1">
        <v>7352</v>
      </c>
      <c r="F20" s="1">
        <v>1710</v>
      </c>
      <c r="G20" s="1">
        <v>1415</v>
      </c>
      <c r="H20" s="1">
        <v>859</v>
      </c>
      <c r="I20" s="1">
        <v>3679</v>
      </c>
      <c r="J20" s="1">
        <v>1793</v>
      </c>
      <c r="K20" s="1">
        <v>2181</v>
      </c>
      <c r="L20" s="1">
        <v>8028</v>
      </c>
      <c r="M20" s="1">
        <v>18961</v>
      </c>
      <c r="N20" s="1">
        <v>1041</v>
      </c>
      <c r="O20" s="1">
        <v>942</v>
      </c>
      <c r="P20" s="1">
        <v>4162</v>
      </c>
      <c r="Q20" s="1">
        <v>1991</v>
      </c>
      <c r="R20" s="1">
        <v>4472</v>
      </c>
      <c r="S20" s="1">
        <v>5139</v>
      </c>
      <c r="T20" s="1">
        <v>10818</v>
      </c>
      <c r="U20" s="1">
        <v>11739</v>
      </c>
      <c r="V20" s="1">
        <v>7409</v>
      </c>
      <c r="W20" s="1">
        <v>5131</v>
      </c>
      <c r="X20" s="50">
        <v>7801</v>
      </c>
    </row>
    <row r="21" spans="2:24" x14ac:dyDescent="0.25">
      <c r="B21" s="21">
        <v>2038</v>
      </c>
      <c r="C21" s="2">
        <v>5216</v>
      </c>
      <c r="D21" s="2">
        <v>9249</v>
      </c>
      <c r="E21" s="2">
        <v>7340</v>
      </c>
      <c r="F21" s="2">
        <v>1707</v>
      </c>
      <c r="G21" s="2">
        <v>1413</v>
      </c>
      <c r="H21" s="2">
        <v>857</v>
      </c>
      <c r="I21" s="2">
        <v>3654</v>
      </c>
      <c r="J21" s="2">
        <v>1790</v>
      </c>
      <c r="K21" s="2">
        <v>2178</v>
      </c>
      <c r="L21" s="2">
        <v>8043</v>
      </c>
      <c r="M21" s="2">
        <v>18910</v>
      </c>
      <c r="N21" s="2">
        <v>1004</v>
      </c>
      <c r="O21" s="2">
        <v>908</v>
      </c>
      <c r="P21" s="2">
        <v>4105</v>
      </c>
      <c r="Q21" s="2">
        <v>1976</v>
      </c>
      <c r="R21" s="2">
        <v>4453</v>
      </c>
      <c r="S21" s="2">
        <v>5128</v>
      </c>
      <c r="T21" s="2">
        <v>10823</v>
      </c>
      <c r="U21" s="2">
        <v>11469</v>
      </c>
      <c r="V21" s="2">
        <v>7409</v>
      </c>
      <c r="W21" s="2">
        <v>5141</v>
      </c>
      <c r="X21" s="49">
        <v>7789</v>
      </c>
    </row>
    <row r="22" spans="2:24" x14ac:dyDescent="0.25">
      <c r="B22" s="20">
        <v>2039</v>
      </c>
      <c r="C22" s="1">
        <v>5226</v>
      </c>
      <c r="D22" s="1">
        <v>9231</v>
      </c>
      <c r="E22" s="1">
        <v>7329</v>
      </c>
      <c r="F22" s="1">
        <v>1704</v>
      </c>
      <c r="G22" s="1">
        <v>1410</v>
      </c>
      <c r="H22" s="1">
        <v>856</v>
      </c>
      <c r="I22" s="1">
        <v>3644</v>
      </c>
      <c r="J22" s="1">
        <v>1787</v>
      </c>
      <c r="K22" s="1">
        <v>2175</v>
      </c>
      <c r="L22" s="1">
        <v>8059</v>
      </c>
      <c r="M22" s="1">
        <v>18876</v>
      </c>
      <c r="N22" s="1">
        <v>960</v>
      </c>
      <c r="O22" s="1">
        <v>867</v>
      </c>
      <c r="P22" s="1">
        <v>4044</v>
      </c>
      <c r="Q22" s="1">
        <v>1959</v>
      </c>
      <c r="R22" s="1">
        <v>4401</v>
      </c>
      <c r="S22" s="1">
        <v>5017</v>
      </c>
      <c r="T22" s="1">
        <v>10828</v>
      </c>
      <c r="U22" s="1">
        <v>11197</v>
      </c>
      <c r="V22" s="1">
        <v>7408</v>
      </c>
      <c r="W22" s="1">
        <v>5152</v>
      </c>
      <c r="X22" s="50">
        <v>7776</v>
      </c>
    </row>
    <row r="23" spans="2:24" x14ac:dyDescent="0.25">
      <c r="B23" s="21">
        <v>2040</v>
      </c>
      <c r="C23" s="2">
        <v>5236</v>
      </c>
      <c r="D23" s="2">
        <v>9095</v>
      </c>
      <c r="E23" s="2">
        <v>7318</v>
      </c>
      <c r="F23" s="2">
        <v>1702</v>
      </c>
      <c r="G23" s="2">
        <v>1408</v>
      </c>
      <c r="H23" s="2">
        <v>855</v>
      </c>
      <c r="I23" s="2">
        <v>3514</v>
      </c>
      <c r="J23" s="2">
        <v>1785</v>
      </c>
      <c r="K23" s="2">
        <v>2171</v>
      </c>
      <c r="L23" s="2">
        <v>8071</v>
      </c>
      <c r="M23" s="2">
        <v>18722</v>
      </c>
      <c r="N23" s="2">
        <v>913</v>
      </c>
      <c r="O23" s="2">
        <v>823</v>
      </c>
      <c r="P23" s="2">
        <v>3994</v>
      </c>
      <c r="Q23" s="2">
        <v>1949</v>
      </c>
      <c r="R23" s="2">
        <v>4339</v>
      </c>
      <c r="S23" s="2">
        <v>4899</v>
      </c>
      <c r="T23" s="2">
        <v>10834</v>
      </c>
      <c r="U23" s="2">
        <v>11219</v>
      </c>
      <c r="V23" s="2">
        <v>7407</v>
      </c>
      <c r="W23" s="2">
        <v>5163</v>
      </c>
      <c r="X23" s="49">
        <v>7764</v>
      </c>
    </row>
    <row r="24" spans="2:24" x14ac:dyDescent="0.25">
      <c r="B24" s="20">
        <v>2041</v>
      </c>
      <c r="C24" s="1">
        <v>5239</v>
      </c>
      <c r="D24" s="1">
        <v>8937</v>
      </c>
      <c r="E24" s="1">
        <v>7296</v>
      </c>
      <c r="F24" s="1">
        <v>1697</v>
      </c>
      <c r="G24" s="1">
        <v>1404</v>
      </c>
      <c r="H24" s="1">
        <v>852</v>
      </c>
      <c r="I24" s="1">
        <v>3372</v>
      </c>
      <c r="J24" s="1">
        <v>1780</v>
      </c>
      <c r="K24" s="1">
        <v>2165</v>
      </c>
      <c r="L24" s="1">
        <v>8021</v>
      </c>
      <c r="M24" s="1">
        <v>18535</v>
      </c>
      <c r="N24" s="1">
        <v>871</v>
      </c>
      <c r="O24" s="1">
        <v>785</v>
      </c>
      <c r="P24" s="1">
        <v>3934</v>
      </c>
      <c r="Q24" s="1">
        <v>1941</v>
      </c>
      <c r="R24" s="1">
        <v>4268</v>
      </c>
      <c r="S24" s="1">
        <v>4773</v>
      </c>
      <c r="T24" s="1">
        <v>10835</v>
      </c>
      <c r="U24" s="1">
        <v>11222</v>
      </c>
      <c r="V24" s="1">
        <v>7405</v>
      </c>
      <c r="W24" s="1">
        <v>5166</v>
      </c>
      <c r="X24" s="50">
        <v>7742</v>
      </c>
    </row>
    <row r="25" spans="2:24" x14ac:dyDescent="0.25">
      <c r="B25" s="21">
        <v>2042</v>
      </c>
      <c r="C25" s="2">
        <v>5243</v>
      </c>
      <c r="D25" s="2">
        <v>8777</v>
      </c>
      <c r="E25" s="2">
        <v>7275</v>
      </c>
      <c r="F25" s="2">
        <v>1692</v>
      </c>
      <c r="G25" s="2">
        <v>1400</v>
      </c>
      <c r="H25" s="2">
        <v>850</v>
      </c>
      <c r="I25" s="2">
        <v>3229</v>
      </c>
      <c r="J25" s="2">
        <v>1774</v>
      </c>
      <c r="K25" s="2">
        <v>2158</v>
      </c>
      <c r="L25" s="2">
        <v>7970</v>
      </c>
      <c r="M25" s="2">
        <v>18347</v>
      </c>
      <c r="N25" s="2">
        <v>836</v>
      </c>
      <c r="O25" s="2">
        <v>753</v>
      </c>
      <c r="P25" s="2">
        <v>3871</v>
      </c>
      <c r="Q25" s="2">
        <v>1934</v>
      </c>
      <c r="R25" s="2">
        <v>4224</v>
      </c>
      <c r="S25" s="2">
        <v>4741</v>
      </c>
      <c r="T25" s="2">
        <v>10837</v>
      </c>
      <c r="U25" s="2">
        <v>11225</v>
      </c>
      <c r="V25" s="2">
        <v>7402</v>
      </c>
      <c r="W25" s="2">
        <v>5094</v>
      </c>
      <c r="X25" s="49">
        <v>7719</v>
      </c>
    </row>
    <row r="26" spans="2:24" x14ac:dyDescent="0.25">
      <c r="B26" s="20">
        <v>2043</v>
      </c>
      <c r="C26" s="1">
        <v>5246</v>
      </c>
      <c r="D26" s="1">
        <v>8741</v>
      </c>
      <c r="E26" s="1">
        <v>7254</v>
      </c>
      <c r="F26" s="1">
        <v>1687</v>
      </c>
      <c r="G26" s="1">
        <v>1396</v>
      </c>
      <c r="H26" s="1">
        <v>847</v>
      </c>
      <c r="I26" s="1">
        <v>3208</v>
      </c>
      <c r="J26" s="1">
        <v>1769</v>
      </c>
      <c r="K26" s="1">
        <v>2152</v>
      </c>
      <c r="L26" s="1">
        <v>7923</v>
      </c>
      <c r="M26" s="1">
        <v>18282</v>
      </c>
      <c r="N26" s="1">
        <v>805</v>
      </c>
      <c r="O26" s="1">
        <v>725</v>
      </c>
      <c r="P26" s="1">
        <v>3806</v>
      </c>
      <c r="Q26" s="1">
        <v>1926</v>
      </c>
      <c r="R26" s="1">
        <v>4185</v>
      </c>
      <c r="S26" s="1">
        <v>4712</v>
      </c>
      <c r="T26" s="1">
        <v>10838</v>
      </c>
      <c r="U26" s="1">
        <v>11228</v>
      </c>
      <c r="V26" s="1">
        <v>7399</v>
      </c>
      <c r="W26" s="1">
        <v>4972</v>
      </c>
      <c r="X26" s="50">
        <v>7696</v>
      </c>
    </row>
    <row r="27" spans="2:24" x14ac:dyDescent="0.25">
      <c r="B27" s="21">
        <v>2044</v>
      </c>
      <c r="C27" s="2">
        <v>5249</v>
      </c>
      <c r="D27" s="2">
        <v>8712</v>
      </c>
      <c r="E27" s="2">
        <v>7233</v>
      </c>
      <c r="F27" s="2">
        <v>1682</v>
      </c>
      <c r="G27" s="2">
        <v>1392</v>
      </c>
      <c r="H27" s="2">
        <v>845</v>
      </c>
      <c r="I27" s="2">
        <v>3195</v>
      </c>
      <c r="J27" s="2">
        <v>1764</v>
      </c>
      <c r="K27" s="2">
        <v>2146</v>
      </c>
      <c r="L27" s="2">
        <v>7925</v>
      </c>
      <c r="M27" s="2">
        <v>18226</v>
      </c>
      <c r="N27" s="2">
        <v>785</v>
      </c>
      <c r="O27" s="2">
        <v>706</v>
      </c>
      <c r="P27" s="2">
        <v>3746</v>
      </c>
      <c r="Q27" s="2">
        <v>1920</v>
      </c>
      <c r="R27" s="2">
        <v>4151</v>
      </c>
      <c r="S27" s="2">
        <v>4687</v>
      </c>
      <c r="T27" s="2">
        <v>10840</v>
      </c>
      <c r="U27" s="2">
        <v>11234</v>
      </c>
      <c r="V27" s="2">
        <v>7395</v>
      </c>
      <c r="W27" s="2">
        <v>4821</v>
      </c>
      <c r="X27" s="49">
        <v>7674</v>
      </c>
    </row>
    <row r="28" spans="2:24" x14ac:dyDescent="0.25">
      <c r="B28" s="20">
        <v>2045</v>
      </c>
      <c r="C28" s="1">
        <v>5252</v>
      </c>
      <c r="D28" s="1">
        <v>8686</v>
      </c>
      <c r="E28" s="1">
        <v>7211</v>
      </c>
      <c r="F28" s="1">
        <v>1677</v>
      </c>
      <c r="G28" s="1">
        <v>1388</v>
      </c>
      <c r="H28" s="1">
        <v>842</v>
      </c>
      <c r="I28" s="1">
        <v>3186</v>
      </c>
      <c r="J28" s="1">
        <v>1759</v>
      </c>
      <c r="K28" s="1">
        <v>2140</v>
      </c>
      <c r="L28" s="1">
        <v>7927</v>
      </c>
      <c r="M28" s="1">
        <v>18173</v>
      </c>
      <c r="N28" s="1">
        <v>768</v>
      </c>
      <c r="O28" s="1">
        <v>691</v>
      </c>
      <c r="P28" s="1">
        <v>3693</v>
      </c>
      <c r="Q28" s="1">
        <v>1915</v>
      </c>
      <c r="R28" s="1">
        <v>4114</v>
      </c>
      <c r="S28" s="1">
        <v>4660</v>
      </c>
      <c r="T28" s="1">
        <v>10842</v>
      </c>
      <c r="U28" s="1">
        <v>11241</v>
      </c>
      <c r="V28" s="1">
        <v>7393</v>
      </c>
      <c r="W28" s="1">
        <v>4722</v>
      </c>
      <c r="X28" s="50">
        <v>7652</v>
      </c>
    </row>
    <row r="29" spans="2:24" x14ac:dyDescent="0.25">
      <c r="B29" s="21">
        <v>2046</v>
      </c>
      <c r="C29" s="2">
        <v>5255</v>
      </c>
      <c r="D29" s="2">
        <v>8662</v>
      </c>
      <c r="E29" s="2">
        <v>7190</v>
      </c>
      <c r="F29" s="2">
        <v>1672</v>
      </c>
      <c r="G29" s="2">
        <v>1384</v>
      </c>
      <c r="H29" s="2">
        <v>840</v>
      </c>
      <c r="I29" s="2">
        <v>3178</v>
      </c>
      <c r="J29" s="2">
        <v>1754</v>
      </c>
      <c r="K29" s="2">
        <v>2133</v>
      </c>
      <c r="L29" s="2">
        <v>7929</v>
      </c>
      <c r="M29" s="2">
        <v>18121</v>
      </c>
      <c r="N29" s="2">
        <v>759</v>
      </c>
      <c r="O29" s="2">
        <v>682</v>
      </c>
      <c r="P29" s="2">
        <v>3629</v>
      </c>
      <c r="Q29" s="2">
        <v>1912</v>
      </c>
      <c r="R29" s="2">
        <v>4082</v>
      </c>
      <c r="S29" s="2">
        <v>4637</v>
      </c>
      <c r="T29" s="2">
        <v>10843</v>
      </c>
      <c r="U29" s="2">
        <v>11248</v>
      </c>
      <c r="V29" s="2">
        <v>7392</v>
      </c>
      <c r="W29" s="2">
        <v>4652</v>
      </c>
      <c r="X29" s="49">
        <v>7629</v>
      </c>
    </row>
    <row r="30" spans="2:24" x14ac:dyDescent="0.25">
      <c r="B30" s="20">
        <v>2047</v>
      </c>
      <c r="C30" s="1">
        <v>5258</v>
      </c>
      <c r="D30" s="1">
        <v>8639</v>
      </c>
      <c r="E30" s="1">
        <v>7170</v>
      </c>
      <c r="F30" s="1">
        <v>1667</v>
      </c>
      <c r="G30" s="1">
        <v>1380</v>
      </c>
      <c r="H30" s="1">
        <v>837</v>
      </c>
      <c r="I30" s="1">
        <v>3171</v>
      </c>
      <c r="J30" s="1">
        <v>1749</v>
      </c>
      <c r="K30" s="1">
        <v>2127</v>
      </c>
      <c r="L30" s="1">
        <v>7933</v>
      </c>
      <c r="M30" s="1">
        <v>18071</v>
      </c>
      <c r="N30" s="1">
        <v>742</v>
      </c>
      <c r="O30" s="1">
        <v>667</v>
      </c>
      <c r="P30" s="1">
        <v>3557</v>
      </c>
      <c r="Q30" s="1">
        <v>1909</v>
      </c>
      <c r="R30" s="1">
        <v>4053</v>
      </c>
      <c r="S30" s="1">
        <v>4616</v>
      </c>
      <c r="T30" s="1">
        <v>10845</v>
      </c>
      <c r="U30" s="1">
        <v>11254</v>
      </c>
      <c r="V30" s="1">
        <v>7391</v>
      </c>
      <c r="W30" s="1">
        <v>4600</v>
      </c>
      <c r="X30" s="50">
        <v>7607</v>
      </c>
    </row>
    <row r="31" spans="2:24" x14ac:dyDescent="0.25">
      <c r="B31" s="21">
        <v>2048</v>
      </c>
      <c r="C31" s="2">
        <v>5261</v>
      </c>
      <c r="D31" s="2">
        <v>8616</v>
      </c>
      <c r="E31" s="2">
        <v>7149</v>
      </c>
      <c r="F31" s="2">
        <v>1663</v>
      </c>
      <c r="G31" s="2">
        <v>1376</v>
      </c>
      <c r="H31" s="2">
        <v>835</v>
      </c>
      <c r="I31" s="2">
        <v>3164</v>
      </c>
      <c r="J31" s="2">
        <v>1744</v>
      </c>
      <c r="K31" s="2">
        <v>2121</v>
      </c>
      <c r="L31" s="2">
        <v>7938</v>
      </c>
      <c r="M31" s="2">
        <v>18021</v>
      </c>
      <c r="N31" s="2">
        <v>729</v>
      </c>
      <c r="O31" s="2">
        <v>655</v>
      </c>
      <c r="P31" s="2">
        <v>3471</v>
      </c>
      <c r="Q31" s="2">
        <v>1901</v>
      </c>
      <c r="R31" s="2">
        <v>4028</v>
      </c>
      <c r="S31" s="2">
        <v>4598</v>
      </c>
      <c r="T31" s="2">
        <v>10846</v>
      </c>
      <c r="U31" s="2">
        <v>11261</v>
      </c>
      <c r="V31" s="2">
        <v>7391</v>
      </c>
      <c r="W31" s="2">
        <v>4560</v>
      </c>
      <c r="X31" s="49">
        <v>7585</v>
      </c>
    </row>
    <row r="32" spans="2:24" x14ac:dyDescent="0.25">
      <c r="B32" s="20">
        <v>2049</v>
      </c>
      <c r="C32" s="1">
        <v>5264</v>
      </c>
      <c r="D32" s="1">
        <v>8593</v>
      </c>
      <c r="E32" s="1">
        <v>7128</v>
      </c>
      <c r="F32" s="1">
        <v>1658</v>
      </c>
      <c r="G32" s="1">
        <v>1372</v>
      </c>
      <c r="H32" s="1">
        <v>832</v>
      </c>
      <c r="I32" s="1">
        <v>3158</v>
      </c>
      <c r="J32" s="1">
        <v>1739</v>
      </c>
      <c r="K32" s="1">
        <v>2115</v>
      </c>
      <c r="L32" s="1">
        <v>7943</v>
      </c>
      <c r="M32" s="1">
        <v>17972</v>
      </c>
      <c r="N32" s="1">
        <v>707</v>
      </c>
      <c r="O32" s="1">
        <v>635</v>
      </c>
      <c r="P32" s="1">
        <v>3388</v>
      </c>
      <c r="Q32" s="1">
        <v>1892</v>
      </c>
      <c r="R32" s="1">
        <v>4005</v>
      </c>
      <c r="S32" s="1">
        <v>4582</v>
      </c>
      <c r="T32" s="1">
        <v>10848</v>
      </c>
      <c r="U32" s="1">
        <v>11268</v>
      </c>
      <c r="V32" s="1">
        <v>7380</v>
      </c>
      <c r="W32" s="1">
        <v>4342</v>
      </c>
      <c r="X32" s="50">
        <v>7563</v>
      </c>
    </row>
    <row r="33" spans="2:24" x14ac:dyDescent="0.25">
      <c r="B33" s="21">
        <v>2050</v>
      </c>
      <c r="C33" s="2">
        <v>5268</v>
      </c>
      <c r="D33" s="2">
        <v>8580</v>
      </c>
      <c r="E33" s="2">
        <v>7116</v>
      </c>
      <c r="F33" s="2">
        <v>1655</v>
      </c>
      <c r="G33" s="2">
        <v>1369</v>
      </c>
      <c r="H33" s="2">
        <v>830</v>
      </c>
      <c r="I33" s="2">
        <v>3154</v>
      </c>
      <c r="J33" s="2">
        <v>1735</v>
      </c>
      <c r="K33" s="2">
        <v>2111</v>
      </c>
      <c r="L33" s="2">
        <v>7947</v>
      </c>
      <c r="M33" s="2">
        <v>17942</v>
      </c>
      <c r="N33" s="2">
        <v>687</v>
      </c>
      <c r="O33" s="2">
        <v>617</v>
      </c>
      <c r="P33" s="2">
        <v>3330</v>
      </c>
      <c r="Q33" s="2">
        <v>1885</v>
      </c>
      <c r="R33" s="2">
        <v>3990</v>
      </c>
      <c r="S33" s="2">
        <v>4573</v>
      </c>
      <c r="T33" s="2">
        <v>10850</v>
      </c>
      <c r="U33" s="2">
        <v>11275</v>
      </c>
      <c r="V33" s="2">
        <v>7368</v>
      </c>
      <c r="W33" s="2">
        <v>4136</v>
      </c>
      <c r="X33" s="49">
        <v>7541</v>
      </c>
    </row>
    <row r="34" spans="2:24" x14ac:dyDescent="0.25">
      <c r="B34" s="20">
        <v>2051</v>
      </c>
      <c r="C34" s="1">
        <v>5268</v>
      </c>
      <c r="D34" s="1">
        <v>8554</v>
      </c>
      <c r="E34" s="1">
        <v>7091</v>
      </c>
      <c r="F34" s="1">
        <v>1649</v>
      </c>
      <c r="G34" s="1">
        <v>1365</v>
      </c>
      <c r="H34" s="1">
        <v>830</v>
      </c>
      <c r="I34" s="1">
        <v>3147</v>
      </c>
      <c r="J34" s="1">
        <v>1729</v>
      </c>
      <c r="K34" s="1">
        <v>2104</v>
      </c>
      <c r="L34" s="1">
        <v>7947</v>
      </c>
      <c r="M34" s="1">
        <v>17883</v>
      </c>
      <c r="N34" s="1">
        <v>683</v>
      </c>
      <c r="O34" s="1">
        <v>613</v>
      </c>
      <c r="P34" s="1">
        <v>3272</v>
      </c>
      <c r="Q34" s="1">
        <v>1882</v>
      </c>
      <c r="R34" s="1">
        <v>3976</v>
      </c>
      <c r="S34" s="1">
        <v>4563</v>
      </c>
      <c r="T34" s="1">
        <v>10850</v>
      </c>
      <c r="U34" s="1">
        <v>11204</v>
      </c>
      <c r="V34" s="1">
        <v>7357</v>
      </c>
      <c r="W34" s="1">
        <v>3923</v>
      </c>
      <c r="X34" s="50">
        <v>7515</v>
      </c>
    </row>
    <row r="35" spans="2:24" x14ac:dyDescent="0.25">
      <c r="B35" s="21">
        <v>2052</v>
      </c>
      <c r="C35" s="2">
        <v>5268</v>
      </c>
      <c r="D35" s="2">
        <v>8536</v>
      </c>
      <c r="E35" s="2">
        <v>7074</v>
      </c>
      <c r="F35" s="2">
        <v>1645</v>
      </c>
      <c r="G35" s="2">
        <v>1361</v>
      </c>
      <c r="H35" s="2">
        <v>824</v>
      </c>
      <c r="I35" s="2">
        <v>3142</v>
      </c>
      <c r="J35" s="2">
        <v>1725</v>
      </c>
      <c r="K35" s="2">
        <v>2099</v>
      </c>
      <c r="L35" s="2">
        <v>7947</v>
      </c>
      <c r="M35" s="2">
        <v>17844</v>
      </c>
      <c r="N35" s="2">
        <v>682</v>
      </c>
      <c r="O35" s="2">
        <v>612</v>
      </c>
      <c r="P35" s="2">
        <v>3216</v>
      </c>
      <c r="Q35" s="2">
        <v>1880</v>
      </c>
      <c r="R35" s="2">
        <v>3968</v>
      </c>
      <c r="S35" s="2">
        <v>4559</v>
      </c>
      <c r="T35" s="2">
        <v>10850</v>
      </c>
      <c r="U35" s="2">
        <v>11133</v>
      </c>
      <c r="V35" s="2">
        <v>7357</v>
      </c>
      <c r="W35" s="2">
        <v>3908</v>
      </c>
      <c r="X35" s="49">
        <v>7489</v>
      </c>
    </row>
    <row r="36" spans="2:24" x14ac:dyDescent="0.25">
      <c r="B36" s="20">
        <v>2053</v>
      </c>
      <c r="C36" s="1">
        <v>5268</v>
      </c>
      <c r="D36" s="1">
        <v>8499</v>
      </c>
      <c r="E36" s="1">
        <v>7041</v>
      </c>
      <c r="F36" s="1">
        <v>1638</v>
      </c>
      <c r="G36" s="1">
        <v>1355</v>
      </c>
      <c r="H36" s="1">
        <v>824</v>
      </c>
      <c r="I36" s="1">
        <v>3130</v>
      </c>
      <c r="J36" s="1">
        <v>1717</v>
      </c>
      <c r="K36" s="1">
        <v>2089</v>
      </c>
      <c r="L36" s="1">
        <v>7947</v>
      </c>
      <c r="M36" s="1">
        <v>17764</v>
      </c>
      <c r="N36" s="1">
        <v>679</v>
      </c>
      <c r="O36" s="1">
        <v>610</v>
      </c>
      <c r="P36" s="1">
        <v>3160</v>
      </c>
      <c r="Q36" s="1">
        <v>1875</v>
      </c>
      <c r="R36" s="1">
        <v>3942</v>
      </c>
      <c r="S36" s="1">
        <v>4541</v>
      </c>
      <c r="T36" s="1">
        <v>10850</v>
      </c>
      <c r="U36" s="1">
        <v>11062</v>
      </c>
      <c r="V36" s="1">
        <v>7357</v>
      </c>
      <c r="W36" s="1">
        <v>3880</v>
      </c>
      <c r="X36" s="50">
        <v>7462</v>
      </c>
    </row>
    <row r="37" spans="2:24" x14ac:dyDescent="0.25">
      <c r="B37" s="21">
        <v>2054</v>
      </c>
      <c r="C37" s="2">
        <v>5268</v>
      </c>
      <c r="D37" s="2">
        <v>8479</v>
      </c>
      <c r="E37" s="2">
        <v>7025</v>
      </c>
      <c r="F37" s="2">
        <v>1634</v>
      </c>
      <c r="G37" s="2">
        <v>1352</v>
      </c>
      <c r="H37" s="2">
        <v>818</v>
      </c>
      <c r="I37" s="2">
        <v>3123</v>
      </c>
      <c r="J37" s="2">
        <v>1713</v>
      </c>
      <c r="K37" s="2">
        <v>2084</v>
      </c>
      <c r="L37" s="2">
        <v>7947</v>
      </c>
      <c r="M37" s="2">
        <v>17723</v>
      </c>
      <c r="N37" s="2">
        <v>678</v>
      </c>
      <c r="O37" s="2">
        <v>609</v>
      </c>
      <c r="P37" s="2">
        <v>3105</v>
      </c>
      <c r="Q37" s="2">
        <v>1873</v>
      </c>
      <c r="R37" s="2">
        <v>3923</v>
      </c>
      <c r="S37" s="2">
        <v>4528</v>
      </c>
      <c r="T37" s="2">
        <v>10850</v>
      </c>
      <c r="U37" s="2">
        <v>11062</v>
      </c>
      <c r="V37" s="2">
        <v>7357</v>
      </c>
      <c r="W37" s="2">
        <v>3866</v>
      </c>
      <c r="X37" s="49">
        <v>7436</v>
      </c>
    </row>
    <row r="38" spans="2:24" ht="15.75" thickBot="1" x14ac:dyDescent="0.3">
      <c r="B38" s="36">
        <v>2055</v>
      </c>
      <c r="C38" s="37">
        <v>5268</v>
      </c>
      <c r="D38" s="37">
        <v>8459</v>
      </c>
      <c r="E38" s="37">
        <v>7008</v>
      </c>
      <c r="F38" s="37">
        <v>1630</v>
      </c>
      <c r="G38" s="37">
        <v>1349</v>
      </c>
      <c r="H38" s="37">
        <v>818</v>
      </c>
      <c r="I38" s="37">
        <v>3116</v>
      </c>
      <c r="J38" s="37">
        <v>1709</v>
      </c>
      <c r="K38" s="37">
        <v>2079</v>
      </c>
      <c r="L38" s="37">
        <v>7947</v>
      </c>
      <c r="M38" s="37">
        <v>17682</v>
      </c>
      <c r="N38" s="37">
        <v>677</v>
      </c>
      <c r="O38" s="37">
        <v>608</v>
      </c>
      <c r="P38" s="37">
        <v>3051</v>
      </c>
      <c r="Q38" s="37">
        <v>1870</v>
      </c>
      <c r="R38" s="37">
        <v>3905</v>
      </c>
      <c r="S38" s="37">
        <v>4514</v>
      </c>
      <c r="T38" s="37">
        <v>10850</v>
      </c>
      <c r="U38" s="37">
        <v>11062</v>
      </c>
      <c r="V38" s="37">
        <v>7357</v>
      </c>
      <c r="W38" s="37">
        <v>3852</v>
      </c>
      <c r="X38" s="51">
        <v>7423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458A-E119-4B40-8368-16457BAFD692}">
  <dimension ref="B2:BK45"/>
  <sheetViews>
    <sheetView workbookViewId="0">
      <selection activeCell="A7" sqref="A7"/>
    </sheetView>
  </sheetViews>
  <sheetFormatPr defaultRowHeight="15" x14ac:dyDescent="0.25"/>
  <sheetData>
    <row r="2" spans="2:63" x14ac:dyDescent="0.25">
      <c r="B2" t="s">
        <v>31</v>
      </c>
      <c r="W2" t="s">
        <v>32</v>
      </c>
      <c r="AR2" t="s">
        <v>103</v>
      </c>
    </row>
    <row r="7" spans="2:63" ht="15" customHeight="1" x14ac:dyDescent="0.25">
      <c r="B7" s="8"/>
      <c r="C7" s="59" t="s">
        <v>29</v>
      </c>
      <c r="D7" s="59"/>
      <c r="E7" s="59"/>
      <c r="F7" s="59"/>
      <c r="G7" s="59"/>
      <c r="H7" s="59"/>
      <c r="I7" s="59"/>
      <c r="J7" s="59"/>
      <c r="K7" s="59"/>
      <c r="L7" s="8"/>
      <c r="M7" s="59" t="s">
        <v>16</v>
      </c>
      <c r="N7" s="59"/>
      <c r="O7" s="59"/>
      <c r="P7" s="59"/>
      <c r="Q7" s="59"/>
      <c r="R7" s="59"/>
      <c r="S7" s="59"/>
      <c r="T7" s="59"/>
      <c r="U7" s="59"/>
      <c r="W7" s="8"/>
      <c r="X7" s="59" t="s">
        <v>17</v>
      </c>
      <c r="Y7" s="59"/>
      <c r="Z7" s="59"/>
      <c r="AA7" s="59"/>
      <c r="AB7" s="59"/>
      <c r="AC7" s="59"/>
      <c r="AD7" s="59"/>
      <c r="AE7" s="59"/>
      <c r="AF7" s="59"/>
      <c r="AG7" s="8"/>
      <c r="AH7" s="59" t="s">
        <v>18</v>
      </c>
      <c r="AI7" s="59"/>
      <c r="AJ7" s="59"/>
      <c r="AK7" s="59"/>
      <c r="AL7" s="59"/>
      <c r="AM7" s="59"/>
      <c r="AN7" s="59"/>
      <c r="AO7" s="59"/>
      <c r="AP7" s="59"/>
      <c r="AR7" s="8"/>
      <c r="AS7" s="59" t="s">
        <v>104</v>
      </c>
      <c r="AT7" s="59"/>
      <c r="AU7" s="59"/>
      <c r="AV7" s="59"/>
      <c r="AW7" s="59"/>
      <c r="AX7" s="59"/>
      <c r="AY7" s="59"/>
      <c r="AZ7" s="59"/>
      <c r="BA7" s="59"/>
      <c r="BB7" s="8"/>
      <c r="BC7" s="59" t="s">
        <v>105</v>
      </c>
      <c r="BD7" s="59"/>
      <c r="BE7" s="59"/>
      <c r="BF7" s="59"/>
      <c r="BG7" s="59"/>
      <c r="BH7" s="59"/>
      <c r="BI7" s="59"/>
      <c r="BJ7" s="59"/>
      <c r="BK7" s="59"/>
    </row>
    <row r="8" spans="2:63" x14ac:dyDescent="0.25">
      <c r="B8" s="7"/>
      <c r="C8" s="24" t="s">
        <v>19</v>
      </c>
      <c r="D8" s="7"/>
      <c r="E8" s="7"/>
      <c r="F8" s="24" t="s">
        <v>20</v>
      </c>
      <c r="G8" s="7"/>
      <c r="H8" s="7"/>
      <c r="I8" s="23" t="s">
        <v>30</v>
      </c>
      <c r="J8" s="7"/>
      <c r="K8" s="7"/>
      <c r="L8" s="7"/>
      <c r="M8" s="24" t="s">
        <v>19</v>
      </c>
      <c r="N8" s="7"/>
      <c r="O8" s="7"/>
      <c r="P8" s="24" t="s">
        <v>20</v>
      </c>
      <c r="Q8" s="7"/>
      <c r="R8" s="7"/>
      <c r="S8" s="23" t="s">
        <v>30</v>
      </c>
      <c r="T8" s="7"/>
      <c r="U8" s="7"/>
      <c r="W8" s="7"/>
      <c r="X8" s="24" t="s">
        <v>19</v>
      </c>
      <c r="Y8" s="7"/>
      <c r="Z8" s="7"/>
      <c r="AA8" s="24" t="s">
        <v>20</v>
      </c>
      <c r="AB8" s="7"/>
      <c r="AC8" s="7"/>
      <c r="AD8" s="23" t="s">
        <v>30</v>
      </c>
      <c r="AE8" s="7"/>
      <c r="AF8" s="7"/>
      <c r="AG8" s="7"/>
      <c r="AH8" s="24" t="s">
        <v>19</v>
      </c>
      <c r="AI8" s="7"/>
      <c r="AJ8" s="7"/>
      <c r="AK8" s="24" t="s">
        <v>20</v>
      </c>
      <c r="AL8" s="7"/>
      <c r="AM8" s="7"/>
      <c r="AN8" s="23" t="s">
        <v>30</v>
      </c>
      <c r="AO8" s="7"/>
      <c r="AP8" s="7"/>
      <c r="AR8" s="7"/>
      <c r="AS8" s="24" t="s">
        <v>19</v>
      </c>
      <c r="AT8" s="7"/>
      <c r="AU8" s="7"/>
      <c r="AV8" s="24" t="s">
        <v>20</v>
      </c>
      <c r="AW8" s="7"/>
      <c r="AX8" s="7"/>
      <c r="AY8" s="23" t="s">
        <v>30</v>
      </c>
      <c r="AZ8" s="7"/>
      <c r="BA8" s="7"/>
      <c r="BB8" s="7"/>
      <c r="BC8" s="24" t="s">
        <v>19</v>
      </c>
      <c r="BD8" s="7"/>
      <c r="BE8" s="7"/>
      <c r="BF8" s="24" t="s">
        <v>20</v>
      </c>
      <c r="BG8" s="7"/>
      <c r="BH8" s="7"/>
      <c r="BI8" s="23" t="s">
        <v>30</v>
      </c>
      <c r="BJ8" s="7"/>
      <c r="BK8" s="7"/>
    </row>
    <row r="9" spans="2:63" ht="22.5" x14ac:dyDescent="0.25">
      <c r="B9" s="6"/>
      <c r="C9" s="25" t="s">
        <v>85</v>
      </c>
      <c r="D9" s="25" t="s">
        <v>86</v>
      </c>
      <c r="E9" s="25" t="s">
        <v>87</v>
      </c>
      <c r="F9" s="25" t="s">
        <v>85</v>
      </c>
      <c r="G9" s="25" t="s">
        <v>86</v>
      </c>
      <c r="H9" s="25" t="s">
        <v>87</v>
      </c>
      <c r="I9" s="25" t="s">
        <v>85</v>
      </c>
      <c r="J9" s="25" t="s">
        <v>86</v>
      </c>
      <c r="K9" s="25" t="s">
        <v>87</v>
      </c>
      <c r="L9" s="26"/>
      <c r="M9" s="25" t="s">
        <v>85</v>
      </c>
      <c r="N9" s="25" t="s">
        <v>86</v>
      </c>
      <c r="O9" s="25" t="s">
        <v>87</v>
      </c>
      <c r="P9" s="25" t="s">
        <v>85</v>
      </c>
      <c r="Q9" s="25" t="s">
        <v>86</v>
      </c>
      <c r="R9" s="25" t="s">
        <v>87</v>
      </c>
      <c r="S9" s="25" t="s">
        <v>85</v>
      </c>
      <c r="T9" s="25" t="s">
        <v>86</v>
      </c>
      <c r="U9" s="25" t="s">
        <v>87</v>
      </c>
      <c r="W9" s="6"/>
      <c r="X9" s="25" t="s">
        <v>85</v>
      </c>
      <c r="Y9" s="25" t="s">
        <v>86</v>
      </c>
      <c r="Z9" s="25" t="s">
        <v>87</v>
      </c>
      <c r="AA9" s="25" t="s">
        <v>85</v>
      </c>
      <c r="AB9" s="25" t="s">
        <v>86</v>
      </c>
      <c r="AC9" s="25" t="s">
        <v>87</v>
      </c>
      <c r="AD9" s="25" t="s">
        <v>85</v>
      </c>
      <c r="AE9" s="25" t="s">
        <v>86</v>
      </c>
      <c r="AF9" s="25" t="s">
        <v>87</v>
      </c>
      <c r="AG9" s="26"/>
      <c r="AH9" s="25" t="s">
        <v>85</v>
      </c>
      <c r="AI9" s="25" t="s">
        <v>86</v>
      </c>
      <c r="AJ9" s="25" t="s">
        <v>87</v>
      </c>
      <c r="AK9" s="25" t="s">
        <v>85</v>
      </c>
      <c r="AL9" s="25" t="s">
        <v>86</v>
      </c>
      <c r="AM9" s="25" t="s">
        <v>87</v>
      </c>
      <c r="AN9" s="25" t="s">
        <v>85</v>
      </c>
      <c r="AO9" s="25" t="s">
        <v>86</v>
      </c>
      <c r="AP9" s="25" t="s">
        <v>87</v>
      </c>
      <c r="AR9" s="6"/>
      <c r="AS9" s="25" t="s">
        <v>85</v>
      </c>
      <c r="AT9" s="25" t="s">
        <v>86</v>
      </c>
      <c r="AU9" s="25" t="s">
        <v>87</v>
      </c>
      <c r="AV9" s="25" t="s">
        <v>85</v>
      </c>
      <c r="AW9" s="25" t="s">
        <v>86</v>
      </c>
      <c r="AX9" s="25" t="s">
        <v>87</v>
      </c>
      <c r="AY9" s="25" t="s">
        <v>85</v>
      </c>
      <c r="AZ9" s="25" t="s">
        <v>86</v>
      </c>
      <c r="BA9" s="25" t="s">
        <v>87</v>
      </c>
      <c r="BB9" s="26"/>
      <c r="BC9" s="25" t="s">
        <v>85</v>
      </c>
      <c r="BD9" s="25" t="s">
        <v>86</v>
      </c>
      <c r="BE9" s="25" t="s">
        <v>87</v>
      </c>
      <c r="BF9" s="25" t="s">
        <v>85</v>
      </c>
      <c r="BG9" s="25" t="s">
        <v>86</v>
      </c>
      <c r="BH9" s="25" t="s">
        <v>87</v>
      </c>
      <c r="BI9" s="25" t="s">
        <v>85</v>
      </c>
      <c r="BJ9" s="25" t="s">
        <v>86</v>
      </c>
      <c r="BK9" s="25" t="s">
        <v>87</v>
      </c>
    </row>
    <row r="10" spans="2:63" x14ac:dyDescent="0.25">
      <c r="B10" s="7"/>
      <c r="C10" s="23" t="s">
        <v>21</v>
      </c>
      <c r="D10" s="23" t="s">
        <v>21</v>
      </c>
      <c r="E10" s="23" t="s">
        <v>21</v>
      </c>
      <c r="F10" s="23" t="s">
        <v>21</v>
      </c>
      <c r="G10" s="23" t="s">
        <v>21</v>
      </c>
      <c r="H10" s="23" t="s">
        <v>21</v>
      </c>
      <c r="I10" s="23" t="s">
        <v>21</v>
      </c>
      <c r="J10" s="23" t="s">
        <v>21</v>
      </c>
      <c r="K10" s="23" t="s">
        <v>21</v>
      </c>
      <c r="L10" s="7"/>
      <c r="M10" s="23" t="s">
        <v>21</v>
      </c>
      <c r="N10" s="23" t="s">
        <v>21</v>
      </c>
      <c r="O10" s="23" t="s">
        <v>21</v>
      </c>
      <c r="P10" s="23" t="s">
        <v>21</v>
      </c>
      <c r="Q10" s="23" t="s">
        <v>21</v>
      </c>
      <c r="R10" s="23" t="s">
        <v>21</v>
      </c>
      <c r="S10" s="23" t="s">
        <v>21</v>
      </c>
      <c r="T10" s="23" t="s">
        <v>21</v>
      </c>
      <c r="U10" s="23" t="s">
        <v>21</v>
      </c>
      <c r="W10" s="7"/>
      <c r="X10" s="23" t="s">
        <v>21</v>
      </c>
      <c r="Y10" s="23" t="s">
        <v>21</v>
      </c>
      <c r="Z10" s="23" t="s">
        <v>21</v>
      </c>
      <c r="AA10" s="23" t="s">
        <v>21</v>
      </c>
      <c r="AB10" s="23" t="s">
        <v>21</v>
      </c>
      <c r="AC10" s="23" t="s">
        <v>21</v>
      </c>
      <c r="AD10" s="23" t="s">
        <v>21</v>
      </c>
      <c r="AE10" s="23" t="s">
        <v>21</v>
      </c>
      <c r="AF10" s="23" t="s">
        <v>21</v>
      </c>
      <c r="AG10" s="7"/>
      <c r="AH10" s="23" t="s">
        <v>21</v>
      </c>
      <c r="AI10" s="23" t="s">
        <v>21</v>
      </c>
      <c r="AJ10" s="23" t="s">
        <v>21</v>
      </c>
      <c r="AK10" s="23" t="s">
        <v>21</v>
      </c>
      <c r="AL10" s="23" t="s">
        <v>21</v>
      </c>
      <c r="AM10" s="23" t="s">
        <v>21</v>
      </c>
      <c r="AN10" s="23" t="s">
        <v>21</v>
      </c>
      <c r="AO10" s="23" t="s">
        <v>21</v>
      </c>
      <c r="AP10" s="23" t="s">
        <v>21</v>
      </c>
      <c r="AR10" s="7"/>
      <c r="AS10" s="23" t="s">
        <v>21</v>
      </c>
      <c r="AT10" s="23" t="s">
        <v>21</v>
      </c>
      <c r="AU10" s="23" t="s">
        <v>21</v>
      </c>
      <c r="AV10" s="23" t="s">
        <v>21</v>
      </c>
      <c r="AW10" s="23" t="s">
        <v>21</v>
      </c>
      <c r="AX10" s="23" t="s">
        <v>21</v>
      </c>
      <c r="AY10" s="23" t="s">
        <v>21</v>
      </c>
      <c r="AZ10" s="23" t="s">
        <v>21</v>
      </c>
      <c r="BA10" s="23" t="s">
        <v>21</v>
      </c>
      <c r="BB10" s="7"/>
      <c r="BC10" s="23" t="s">
        <v>21</v>
      </c>
      <c r="BD10" s="23" t="s">
        <v>21</v>
      </c>
      <c r="BE10" s="23" t="s">
        <v>21</v>
      </c>
      <c r="BF10" s="23" t="s">
        <v>21</v>
      </c>
      <c r="BG10" s="23" t="s">
        <v>21</v>
      </c>
      <c r="BH10" s="23" t="s">
        <v>21</v>
      </c>
      <c r="BI10" s="23" t="s">
        <v>21</v>
      </c>
      <c r="BJ10" s="23" t="s">
        <v>21</v>
      </c>
      <c r="BK10" s="23" t="s">
        <v>21</v>
      </c>
    </row>
    <row r="11" spans="2:63" x14ac:dyDescent="0.25">
      <c r="B11" s="4">
        <v>2023</v>
      </c>
      <c r="C11" s="22">
        <v>1009</v>
      </c>
      <c r="D11" s="22">
        <v>1009</v>
      </c>
      <c r="E11" s="22">
        <v>1009</v>
      </c>
      <c r="F11" s="22">
        <v>467</v>
      </c>
      <c r="G11" s="22">
        <v>467</v>
      </c>
      <c r="H11" s="22">
        <v>467</v>
      </c>
      <c r="I11" s="22">
        <v>542</v>
      </c>
      <c r="J11" s="22">
        <v>542</v>
      </c>
      <c r="K11" s="22">
        <v>542</v>
      </c>
      <c r="M11" s="22">
        <v>731</v>
      </c>
      <c r="N11" s="22">
        <v>731</v>
      </c>
      <c r="O11" s="22">
        <v>731</v>
      </c>
      <c r="P11" s="22">
        <v>450</v>
      </c>
      <c r="Q11" s="22">
        <v>450</v>
      </c>
      <c r="R11" s="22">
        <v>450</v>
      </c>
      <c r="S11" s="22">
        <v>281</v>
      </c>
      <c r="T11" s="22">
        <v>281</v>
      </c>
      <c r="U11" s="22">
        <v>281</v>
      </c>
      <c r="W11" s="4">
        <v>2023</v>
      </c>
      <c r="X11" s="22">
        <v>592</v>
      </c>
      <c r="Y11" s="22">
        <v>592</v>
      </c>
      <c r="Z11" s="22">
        <v>592</v>
      </c>
      <c r="AA11" s="22">
        <v>441</v>
      </c>
      <c r="AB11" s="22">
        <v>441</v>
      </c>
      <c r="AC11" s="22">
        <v>441</v>
      </c>
      <c r="AD11" s="22">
        <v>151</v>
      </c>
      <c r="AE11" s="22">
        <v>151</v>
      </c>
      <c r="AF11" s="22">
        <v>151</v>
      </c>
      <c r="AH11" s="22">
        <v>519</v>
      </c>
      <c r="AI11" s="22">
        <v>519</v>
      </c>
      <c r="AJ11" s="22">
        <v>519</v>
      </c>
      <c r="AK11" s="22">
        <v>431</v>
      </c>
      <c r="AL11" s="22">
        <v>431</v>
      </c>
      <c r="AM11" s="22">
        <v>431</v>
      </c>
      <c r="AN11" s="22">
        <v>88</v>
      </c>
      <c r="AO11" s="22">
        <v>88</v>
      </c>
      <c r="AP11" s="22">
        <v>88</v>
      </c>
      <c r="AR11" s="4">
        <v>2023</v>
      </c>
      <c r="AS11" s="22">
        <v>478</v>
      </c>
      <c r="AT11" s="22">
        <v>478</v>
      </c>
      <c r="AU11" s="22">
        <v>478</v>
      </c>
      <c r="AV11" s="22">
        <v>353</v>
      </c>
      <c r="AW11" s="22">
        <v>353</v>
      </c>
      <c r="AX11" s="22">
        <v>353</v>
      </c>
      <c r="AY11" s="22">
        <v>125</v>
      </c>
      <c r="AZ11" s="22">
        <v>125</v>
      </c>
      <c r="BA11" s="22">
        <v>125</v>
      </c>
      <c r="BC11" s="22">
        <v>427</v>
      </c>
      <c r="BD11" s="22">
        <v>427</v>
      </c>
      <c r="BE11" s="22">
        <v>427</v>
      </c>
      <c r="BF11" s="22">
        <v>353</v>
      </c>
      <c r="BG11" s="22">
        <v>353</v>
      </c>
      <c r="BH11" s="22">
        <v>353</v>
      </c>
      <c r="BI11" s="22">
        <v>74</v>
      </c>
      <c r="BJ11" s="22">
        <v>74</v>
      </c>
      <c r="BK11" s="22">
        <v>74</v>
      </c>
    </row>
    <row r="12" spans="2:63" x14ac:dyDescent="0.25">
      <c r="B12" s="5">
        <v>2024</v>
      </c>
      <c r="C12" s="23">
        <v>922</v>
      </c>
      <c r="D12" s="23">
        <v>927</v>
      </c>
      <c r="E12" s="23">
        <v>894</v>
      </c>
      <c r="F12" s="23">
        <v>409</v>
      </c>
      <c r="G12" s="23">
        <v>423</v>
      </c>
      <c r="H12" s="23">
        <v>406</v>
      </c>
      <c r="I12" s="23">
        <v>513</v>
      </c>
      <c r="J12" s="23">
        <v>505</v>
      </c>
      <c r="K12" s="23">
        <v>487</v>
      </c>
      <c r="L12" s="28"/>
      <c r="M12" s="23">
        <v>659</v>
      </c>
      <c r="N12" s="23">
        <v>668</v>
      </c>
      <c r="O12" s="23">
        <v>643</v>
      </c>
      <c r="P12" s="23">
        <v>394</v>
      </c>
      <c r="Q12" s="23">
        <v>407</v>
      </c>
      <c r="R12" s="23">
        <v>391</v>
      </c>
      <c r="S12" s="23">
        <v>265</v>
      </c>
      <c r="T12" s="23">
        <v>261</v>
      </c>
      <c r="U12" s="23">
        <v>252</v>
      </c>
      <c r="W12" s="5">
        <v>2024</v>
      </c>
      <c r="X12" s="23">
        <v>528</v>
      </c>
      <c r="Y12" s="23">
        <v>539</v>
      </c>
      <c r="Z12" s="23">
        <v>519</v>
      </c>
      <c r="AA12" s="23">
        <v>386</v>
      </c>
      <c r="AB12" s="23">
        <v>399</v>
      </c>
      <c r="AC12" s="23">
        <v>383</v>
      </c>
      <c r="AD12" s="23">
        <v>142</v>
      </c>
      <c r="AE12" s="23">
        <v>140</v>
      </c>
      <c r="AF12" s="23">
        <v>135</v>
      </c>
      <c r="AG12" s="28"/>
      <c r="AH12" s="23">
        <v>460</v>
      </c>
      <c r="AI12" s="23">
        <v>471</v>
      </c>
      <c r="AJ12" s="23">
        <v>453</v>
      </c>
      <c r="AK12" s="23">
        <v>377</v>
      </c>
      <c r="AL12" s="23">
        <v>390</v>
      </c>
      <c r="AM12" s="23">
        <v>375</v>
      </c>
      <c r="AN12" s="23">
        <v>83</v>
      </c>
      <c r="AO12" s="23">
        <v>82</v>
      </c>
      <c r="AP12" s="23">
        <v>79</v>
      </c>
      <c r="AR12" s="5">
        <v>2024</v>
      </c>
      <c r="AS12" s="23">
        <v>427</v>
      </c>
      <c r="AT12" s="23">
        <v>435</v>
      </c>
      <c r="AU12" s="23">
        <v>419</v>
      </c>
      <c r="AV12" s="23">
        <v>309</v>
      </c>
      <c r="AW12" s="23">
        <v>319</v>
      </c>
      <c r="AX12" s="23">
        <v>307</v>
      </c>
      <c r="AY12" s="23">
        <v>118</v>
      </c>
      <c r="AZ12" s="23">
        <v>116</v>
      </c>
      <c r="BA12" s="23">
        <v>112</v>
      </c>
      <c r="BB12" s="28"/>
      <c r="BC12" s="23">
        <v>378</v>
      </c>
      <c r="BD12" s="23">
        <v>388</v>
      </c>
      <c r="BE12" s="23">
        <v>373</v>
      </c>
      <c r="BF12" s="23">
        <v>309</v>
      </c>
      <c r="BG12" s="23">
        <v>319</v>
      </c>
      <c r="BH12" s="23">
        <v>307</v>
      </c>
      <c r="BI12" s="23">
        <v>70</v>
      </c>
      <c r="BJ12" s="23">
        <v>69</v>
      </c>
      <c r="BK12" s="23">
        <v>66</v>
      </c>
    </row>
    <row r="13" spans="2:63" x14ac:dyDescent="0.25">
      <c r="B13" s="4">
        <v>2025</v>
      </c>
      <c r="C13" s="22">
        <v>844</v>
      </c>
      <c r="D13" s="22">
        <v>853</v>
      </c>
      <c r="E13" s="22">
        <v>793</v>
      </c>
      <c r="F13" s="22">
        <v>359</v>
      </c>
      <c r="G13" s="22">
        <v>383</v>
      </c>
      <c r="H13" s="22">
        <v>354</v>
      </c>
      <c r="I13" s="22">
        <v>485</v>
      </c>
      <c r="J13" s="22">
        <v>470</v>
      </c>
      <c r="K13" s="22">
        <v>439</v>
      </c>
      <c r="M13" s="22">
        <v>596</v>
      </c>
      <c r="N13" s="22">
        <v>612</v>
      </c>
      <c r="O13" s="22">
        <v>567</v>
      </c>
      <c r="P13" s="22">
        <v>345</v>
      </c>
      <c r="Q13" s="22">
        <v>369</v>
      </c>
      <c r="R13" s="22">
        <v>341</v>
      </c>
      <c r="S13" s="22">
        <v>251</v>
      </c>
      <c r="T13" s="22">
        <v>243</v>
      </c>
      <c r="U13" s="22">
        <v>227</v>
      </c>
      <c r="W13" s="4">
        <v>2025</v>
      </c>
      <c r="X13" s="22">
        <v>472</v>
      </c>
      <c r="Y13" s="22">
        <v>491</v>
      </c>
      <c r="Z13" s="22">
        <v>455</v>
      </c>
      <c r="AA13" s="22">
        <v>338</v>
      </c>
      <c r="AB13" s="22">
        <v>361</v>
      </c>
      <c r="AC13" s="22">
        <v>333</v>
      </c>
      <c r="AD13" s="22">
        <v>135</v>
      </c>
      <c r="AE13" s="22">
        <v>130</v>
      </c>
      <c r="AF13" s="22">
        <v>122</v>
      </c>
      <c r="AH13" s="22">
        <v>408</v>
      </c>
      <c r="AI13" s="22">
        <v>428</v>
      </c>
      <c r="AJ13" s="22">
        <v>396</v>
      </c>
      <c r="AK13" s="22">
        <v>330</v>
      </c>
      <c r="AL13" s="22">
        <v>353</v>
      </c>
      <c r="AM13" s="22">
        <v>325</v>
      </c>
      <c r="AN13" s="22">
        <v>78</v>
      </c>
      <c r="AO13" s="22">
        <v>76</v>
      </c>
      <c r="AP13" s="22">
        <v>71</v>
      </c>
      <c r="AR13" s="4">
        <v>2025</v>
      </c>
      <c r="AS13" s="22">
        <v>381</v>
      </c>
      <c r="AT13" s="22">
        <v>396</v>
      </c>
      <c r="AU13" s="22">
        <v>367</v>
      </c>
      <c r="AV13" s="22">
        <v>270</v>
      </c>
      <c r="AW13" s="22">
        <v>288</v>
      </c>
      <c r="AX13" s="22">
        <v>266</v>
      </c>
      <c r="AY13" s="22">
        <v>111</v>
      </c>
      <c r="AZ13" s="22">
        <v>108</v>
      </c>
      <c r="BA13" s="22">
        <v>101</v>
      </c>
      <c r="BC13" s="22">
        <v>336</v>
      </c>
      <c r="BD13" s="22">
        <v>352</v>
      </c>
      <c r="BE13" s="22">
        <v>326</v>
      </c>
      <c r="BF13" s="22">
        <v>270</v>
      </c>
      <c r="BG13" s="22">
        <v>288</v>
      </c>
      <c r="BH13" s="22">
        <v>266</v>
      </c>
      <c r="BI13" s="22">
        <v>66</v>
      </c>
      <c r="BJ13" s="22">
        <v>64</v>
      </c>
      <c r="BK13" s="22">
        <v>60</v>
      </c>
    </row>
    <row r="14" spans="2:63" x14ac:dyDescent="0.25">
      <c r="B14" s="5">
        <v>2026</v>
      </c>
      <c r="C14" s="23">
        <v>774</v>
      </c>
      <c r="D14" s="23">
        <v>786</v>
      </c>
      <c r="E14" s="23">
        <v>703</v>
      </c>
      <c r="F14" s="23">
        <v>314</v>
      </c>
      <c r="G14" s="23">
        <v>348</v>
      </c>
      <c r="H14" s="23">
        <v>308</v>
      </c>
      <c r="I14" s="23">
        <v>459</v>
      </c>
      <c r="J14" s="23">
        <v>438</v>
      </c>
      <c r="K14" s="23">
        <v>395</v>
      </c>
      <c r="L14" s="28"/>
      <c r="M14" s="23">
        <v>539</v>
      </c>
      <c r="N14" s="23">
        <v>560</v>
      </c>
      <c r="O14" s="23">
        <v>500</v>
      </c>
      <c r="P14" s="23">
        <v>302</v>
      </c>
      <c r="Q14" s="23">
        <v>334</v>
      </c>
      <c r="R14" s="23">
        <v>296</v>
      </c>
      <c r="S14" s="23">
        <v>237</v>
      </c>
      <c r="T14" s="23">
        <v>226</v>
      </c>
      <c r="U14" s="23">
        <v>204</v>
      </c>
      <c r="W14" s="5">
        <v>2026</v>
      </c>
      <c r="X14" s="23">
        <v>423</v>
      </c>
      <c r="Y14" s="23">
        <v>448</v>
      </c>
      <c r="Z14" s="23">
        <v>399</v>
      </c>
      <c r="AA14" s="23">
        <v>296</v>
      </c>
      <c r="AB14" s="23">
        <v>327</v>
      </c>
      <c r="AC14" s="23">
        <v>290</v>
      </c>
      <c r="AD14" s="23">
        <v>127</v>
      </c>
      <c r="AE14" s="23">
        <v>121</v>
      </c>
      <c r="AF14" s="23">
        <v>109</v>
      </c>
      <c r="AG14" s="28"/>
      <c r="AH14" s="23">
        <v>362</v>
      </c>
      <c r="AI14" s="23">
        <v>389</v>
      </c>
      <c r="AJ14" s="23">
        <v>346</v>
      </c>
      <c r="AK14" s="23">
        <v>288</v>
      </c>
      <c r="AL14" s="23">
        <v>319</v>
      </c>
      <c r="AM14" s="23">
        <v>283</v>
      </c>
      <c r="AN14" s="23">
        <v>74</v>
      </c>
      <c r="AO14" s="23">
        <v>70</v>
      </c>
      <c r="AP14" s="23">
        <v>64</v>
      </c>
      <c r="AR14" s="5">
        <v>2026</v>
      </c>
      <c r="AS14" s="23">
        <v>341</v>
      </c>
      <c r="AT14" s="23">
        <v>361</v>
      </c>
      <c r="AU14" s="23">
        <v>322</v>
      </c>
      <c r="AV14" s="23">
        <v>236</v>
      </c>
      <c r="AW14" s="23">
        <v>261</v>
      </c>
      <c r="AX14" s="23">
        <v>231</v>
      </c>
      <c r="AY14" s="23">
        <v>105</v>
      </c>
      <c r="AZ14" s="23">
        <v>100</v>
      </c>
      <c r="BA14" s="23">
        <v>90</v>
      </c>
      <c r="BB14" s="28"/>
      <c r="BC14" s="23">
        <v>298</v>
      </c>
      <c r="BD14" s="23">
        <v>320</v>
      </c>
      <c r="BE14" s="23">
        <v>285</v>
      </c>
      <c r="BF14" s="23">
        <v>236</v>
      </c>
      <c r="BG14" s="23">
        <v>261</v>
      </c>
      <c r="BH14" s="23">
        <v>231</v>
      </c>
      <c r="BI14" s="23">
        <v>62</v>
      </c>
      <c r="BJ14" s="23">
        <v>59</v>
      </c>
      <c r="BK14" s="23">
        <v>53</v>
      </c>
    </row>
    <row r="15" spans="2:63" x14ac:dyDescent="0.25">
      <c r="B15" s="4">
        <v>2027</v>
      </c>
      <c r="C15" s="22">
        <v>709</v>
      </c>
      <c r="D15" s="22">
        <v>722</v>
      </c>
      <c r="E15" s="22">
        <v>623</v>
      </c>
      <c r="F15" s="22">
        <v>275</v>
      </c>
      <c r="G15" s="22">
        <v>314</v>
      </c>
      <c r="H15" s="22">
        <v>268</v>
      </c>
      <c r="I15" s="22">
        <v>434</v>
      </c>
      <c r="J15" s="22">
        <v>407</v>
      </c>
      <c r="K15" s="22">
        <v>355</v>
      </c>
      <c r="M15" s="22">
        <v>488</v>
      </c>
      <c r="N15" s="22">
        <v>513</v>
      </c>
      <c r="O15" s="22">
        <v>441</v>
      </c>
      <c r="P15" s="22">
        <v>264</v>
      </c>
      <c r="Q15" s="22">
        <v>302</v>
      </c>
      <c r="R15" s="22">
        <v>258</v>
      </c>
      <c r="S15" s="22">
        <v>224</v>
      </c>
      <c r="T15" s="22">
        <v>210</v>
      </c>
      <c r="U15" s="22">
        <v>183</v>
      </c>
      <c r="W15" s="4">
        <v>2027</v>
      </c>
      <c r="X15" s="22">
        <v>379</v>
      </c>
      <c r="Y15" s="22">
        <v>408</v>
      </c>
      <c r="Z15" s="22">
        <v>350</v>
      </c>
      <c r="AA15" s="22">
        <v>258</v>
      </c>
      <c r="AB15" s="22">
        <v>295</v>
      </c>
      <c r="AC15" s="22">
        <v>252</v>
      </c>
      <c r="AD15" s="22">
        <v>120</v>
      </c>
      <c r="AE15" s="22">
        <v>113</v>
      </c>
      <c r="AF15" s="22">
        <v>98</v>
      </c>
      <c r="AH15" s="22">
        <v>322</v>
      </c>
      <c r="AI15" s="22">
        <v>354</v>
      </c>
      <c r="AJ15" s="22">
        <v>303</v>
      </c>
      <c r="AK15" s="22">
        <v>252</v>
      </c>
      <c r="AL15" s="22">
        <v>288</v>
      </c>
      <c r="AM15" s="22">
        <v>246</v>
      </c>
      <c r="AN15" s="22">
        <v>70</v>
      </c>
      <c r="AO15" s="22">
        <v>65</v>
      </c>
      <c r="AP15" s="22">
        <v>57</v>
      </c>
      <c r="AR15" s="4">
        <v>2027</v>
      </c>
      <c r="AS15" s="22">
        <v>305</v>
      </c>
      <c r="AT15" s="22">
        <v>329</v>
      </c>
      <c r="AU15" s="22">
        <v>282</v>
      </c>
      <c r="AV15" s="22">
        <v>206</v>
      </c>
      <c r="AW15" s="22">
        <v>236</v>
      </c>
      <c r="AX15" s="22">
        <v>201</v>
      </c>
      <c r="AY15" s="22">
        <v>99</v>
      </c>
      <c r="AZ15" s="22">
        <v>93</v>
      </c>
      <c r="BA15" s="22">
        <v>81</v>
      </c>
      <c r="BC15" s="22">
        <v>265</v>
      </c>
      <c r="BD15" s="22">
        <v>291</v>
      </c>
      <c r="BE15" s="22">
        <v>249</v>
      </c>
      <c r="BF15" s="22">
        <v>206</v>
      </c>
      <c r="BG15" s="22">
        <v>236</v>
      </c>
      <c r="BH15" s="22">
        <v>201</v>
      </c>
      <c r="BI15" s="22">
        <v>59</v>
      </c>
      <c r="BJ15" s="22">
        <v>55</v>
      </c>
      <c r="BK15" s="22">
        <v>48</v>
      </c>
    </row>
    <row r="16" spans="2:63" x14ac:dyDescent="0.25">
      <c r="B16" s="5">
        <v>2028</v>
      </c>
      <c r="C16" s="23">
        <v>687</v>
      </c>
      <c r="D16" s="23">
        <v>664</v>
      </c>
      <c r="E16" s="23">
        <v>552</v>
      </c>
      <c r="F16" s="23">
        <v>265</v>
      </c>
      <c r="G16" s="23">
        <v>285</v>
      </c>
      <c r="H16" s="23">
        <v>233</v>
      </c>
      <c r="I16" s="23">
        <v>422</v>
      </c>
      <c r="J16" s="23">
        <v>379</v>
      </c>
      <c r="K16" s="23">
        <v>319</v>
      </c>
      <c r="L16" s="28"/>
      <c r="M16" s="23">
        <v>473</v>
      </c>
      <c r="N16" s="23">
        <v>469</v>
      </c>
      <c r="O16" s="23">
        <v>388</v>
      </c>
      <c r="P16" s="23">
        <v>255</v>
      </c>
      <c r="Q16" s="23">
        <v>273</v>
      </c>
      <c r="R16" s="23">
        <v>224</v>
      </c>
      <c r="S16" s="23">
        <v>218</v>
      </c>
      <c r="T16" s="23">
        <v>196</v>
      </c>
      <c r="U16" s="23">
        <v>164</v>
      </c>
      <c r="W16" s="5">
        <v>2028</v>
      </c>
      <c r="X16" s="23">
        <v>366</v>
      </c>
      <c r="Y16" s="23">
        <v>372</v>
      </c>
      <c r="Z16" s="23">
        <v>307</v>
      </c>
      <c r="AA16" s="23">
        <v>249</v>
      </c>
      <c r="AB16" s="23">
        <v>267</v>
      </c>
      <c r="AC16" s="23">
        <v>219</v>
      </c>
      <c r="AD16" s="23">
        <v>117</v>
      </c>
      <c r="AE16" s="23">
        <v>105</v>
      </c>
      <c r="AF16" s="23">
        <v>88</v>
      </c>
      <c r="AG16" s="28"/>
      <c r="AH16" s="23">
        <v>311</v>
      </c>
      <c r="AI16" s="23">
        <v>322</v>
      </c>
      <c r="AJ16" s="23">
        <v>265</v>
      </c>
      <c r="AK16" s="23">
        <v>243</v>
      </c>
      <c r="AL16" s="23">
        <v>261</v>
      </c>
      <c r="AM16" s="23">
        <v>214</v>
      </c>
      <c r="AN16" s="23">
        <v>68</v>
      </c>
      <c r="AO16" s="23">
        <v>61</v>
      </c>
      <c r="AP16" s="23">
        <v>51</v>
      </c>
      <c r="AR16" s="5">
        <v>2028</v>
      </c>
      <c r="AS16" s="23">
        <v>295</v>
      </c>
      <c r="AT16" s="23">
        <v>300</v>
      </c>
      <c r="AU16" s="23">
        <v>247</v>
      </c>
      <c r="AV16" s="23">
        <v>199</v>
      </c>
      <c r="AW16" s="23">
        <v>213</v>
      </c>
      <c r="AX16" s="23">
        <v>174</v>
      </c>
      <c r="AY16" s="23">
        <v>96</v>
      </c>
      <c r="AZ16" s="23">
        <v>87</v>
      </c>
      <c r="BA16" s="23">
        <v>73</v>
      </c>
      <c r="BB16" s="28"/>
      <c r="BC16" s="23">
        <v>255</v>
      </c>
      <c r="BD16" s="23">
        <v>264</v>
      </c>
      <c r="BE16" s="23">
        <v>217</v>
      </c>
      <c r="BF16" s="23">
        <v>199</v>
      </c>
      <c r="BG16" s="23">
        <v>213</v>
      </c>
      <c r="BH16" s="23">
        <v>174</v>
      </c>
      <c r="BI16" s="23">
        <v>57</v>
      </c>
      <c r="BJ16" s="23">
        <v>51</v>
      </c>
      <c r="BK16" s="23">
        <v>43</v>
      </c>
    </row>
    <row r="17" spans="2:63" x14ac:dyDescent="0.25">
      <c r="B17" s="4">
        <v>2029</v>
      </c>
      <c r="C17" s="22">
        <v>671</v>
      </c>
      <c r="D17" s="22">
        <v>610</v>
      </c>
      <c r="E17" s="22">
        <v>489</v>
      </c>
      <c r="F17" s="22">
        <v>257</v>
      </c>
      <c r="G17" s="22">
        <v>257</v>
      </c>
      <c r="H17" s="22">
        <v>203</v>
      </c>
      <c r="I17" s="22">
        <v>414</v>
      </c>
      <c r="J17" s="22">
        <v>352</v>
      </c>
      <c r="K17" s="22">
        <v>286</v>
      </c>
      <c r="M17" s="22">
        <v>460</v>
      </c>
      <c r="N17" s="22">
        <v>429</v>
      </c>
      <c r="O17" s="22">
        <v>342</v>
      </c>
      <c r="P17" s="22">
        <v>247</v>
      </c>
      <c r="Q17" s="22">
        <v>247</v>
      </c>
      <c r="R17" s="22">
        <v>195</v>
      </c>
      <c r="S17" s="22">
        <v>214</v>
      </c>
      <c r="T17" s="22">
        <v>182</v>
      </c>
      <c r="U17" s="22">
        <v>148</v>
      </c>
      <c r="W17" s="4">
        <v>2029</v>
      </c>
      <c r="X17" s="22">
        <v>355</v>
      </c>
      <c r="Y17" s="22">
        <v>339</v>
      </c>
      <c r="Z17" s="22">
        <v>269</v>
      </c>
      <c r="AA17" s="22">
        <v>241</v>
      </c>
      <c r="AB17" s="22">
        <v>242</v>
      </c>
      <c r="AC17" s="22">
        <v>190</v>
      </c>
      <c r="AD17" s="22">
        <v>114</v>
      </c>
      <c r="AE17" s="22">
        <v>97</v>
      </c>
      <c r="AF17" s="22">
        <v>79</v>
      </c>
      <c r="AH17" s="22">
        <v>301</v>
      </c>
      <c r="AI17" s="22">
        <v>292</v>
      </c>
      <c r="AJ17" s="22">
        <v>231</v>
      </c>
      <c r="AK17" s="22">
        <v>235</v>
      </c>
      <c r="AL17" s="22">
        <v>236</v>
      </c>
      <c r="AM17" s="22">
        <v>186</v>
      </c>
      <c r="AN17" s="22">
        <v>66</v>
      </c>
      <c r="AO17" s="22">
        <v>57</v>
      </c>
      <c r="AP17" s="22">
        <v>46</v>
      </c>
      <c r="AR17" s="4">
        <v>2029</v>
      </c>
      <c r="AS17" s="22">
        <v>286</v>
      </c>
      <c r="AT17" s="22">
        <v>273</v>
      </c>
      <c r="AU17" s="22">
        <v>217</v>
      </c>
      <c r="AV17" s="22">
        <v>192</v>
      </c>
      <c r="AW17" s="22">
        <v>192</v>
      </c>
      <c r="AX17" s="22">
        <v>152</v>
      </c>
      <c r="AY17" s="22">
        <v>94</v>
      </c>
      <c r="AZ17" s="22">
        <v>80</v>
      </c>
      <c r="BA17" s="22">
        <v>65</v>
      </c>
      <c r="BC17" s="22">
        <v>248</v>
      </c>
      <c r="BD17" s="22">
        <v>240</v>
      </c>
      <c r="BE17" s="22">
        <v>190</v>
      </c>
      <c r="BF17" s="22">
        <v>192</v>
      </c>
      <c r="BG17" s="22">
        <v>192</v>
      </c>
      <c r="BH17" s="22">
        <v>152</v>
      </c>
      <c r="BI17" s="22">
        <v>56</v>
      </c>
      <c r="BJ17" s="22">
        <v>48</v>
      </c>
      <c r="BK17" s="22">
        <v>39</v>
      </c>
    </row>
    <row r="18" spans="2:63" x14ac:dyDescent="0.25">
      <c r="B18" s="5">
        <v>2030</v>
      </c>
      <c r="C18" s="23">
        <v>648</v>
      </c>
      <c r="D18" s="23">
        <v>561</v>
      </c>
      <c r="E18" s="23">
        <v>433</v>
      </c>
      <c r="F18" s="23">
        <v>249</v>
      </c>
      <c r="G18" s="23">
        <v>233</v>
      </c>
      <c r="H18" s="23">
        <v>176</v>
      </c>
      <c r="I18" s="23">
        <v>399</v>
      </c>
      <c r="J18" s="23">
        <v>328</v>
      </c>
      <c r="K18" s="23">
        <v>257</v>
      </c>
      <c r="L18" s="28"/>
      <c r="M18" s="23">
        <v>445</v>
      </c>
      <c r="N18" s="23">
        <v>393</v>
      </c>
      <c r="O18" s="23">
        <v>302</v>
      </c>
      <c r="P18" s="23">
        <v>240</v>
      </c>
      <c r="Q18" s="23">
        <v>224</v>
      </c>
      <c r="R18" s="23">
        <v>169</v>
      </c>
      <c r="S18" s="23">
        <v>206</v>
      </c>
      <c r="T18" s="23">
        <v>169</v>
      </c>
      <c r="U18" s="23">
        <v>133</v>
      </c>
      <c r="W18" s="5">
        <v>2030</v>
      </c>
      <c r="X18" s="23">
        <v>344</v>
      </c>
      <c r="Y18" s="23">
        <v>309</v>
      </c>
      <c r="Z18" s="23">
        <v>236</v>
      </c>
      <c r="AA18" s="23">
        <v>234</v>
      </c>
      <c r="AB18" s="23">
        <v>218</v>
      </c>
      <c r="AC18" s="23">
        <v>165</v>
      </c>
      <c r="AD18" s="23">
        <v>110</v>
      </c>
      <c r="AE18" s="23">
        <v>91</v>
      </c>
      <c r="AF18" s="23">
        <v>71</v>
      </c>
      <c r="AG18" s="28"/>
      <c r="AH18" s="23">
        <v>292</v>
      </c>
      <c r="AI18" s="23">
        <v>266</v>
      </c>
      <c r="AJ18" s="23">
        <v>202</v>
      </c>
      <c r="AK18" s="23">
        <v>228</v>
      </c>
      <c r="AL18" s="23">
        <v>213</v>
      </c>
      <c r="AM18" s="23">
        <v>161</v>
      </c>
      <c r="AN18" s="23">
        <v>64</v>
      </c>
      <c r="AO18" s="23">
        <v>53</v>
      </c>
      <c r="AP18" s="23">
        <v>41</v>
      </c>
      <c r="AR18" s="5">
        <v>2030</v>
      </c>
      <c r="AS18" s="23">
        <v>277</v>
      </c>
      <c r="AT18" s="23">
        <v>249</v>
      </c>
      <c r="AU18" s="23">
        <v>190</v>
      </c>
      <c r="AV18" s="23">
        <v>186</v>
      </c>
      <c r="AW18" s="23">
        <v>174</v>
      </c>
      <c r="AX18" s="23">
        <v>132</v>
      </c>
      <c r="AY18" s="23">
        <v>91</v>
      </c>
      <c r="AZ18" s="23">
        <v>75</v>
      </c>
      <c r="BA18" s="23">
        <v>59</v>
      </c>
      <c r="BB18" s="28"/>
      <c r="BC18" s="23">
        <v>240</v>
      </c>
      <c r="BD18" s="23">
        <v>218</v>
      </c>
      <c r="BE18" s="23">
        <v>166</v>
      </c>
      <c r="BF18" s="23">
        <v>186</v>
      </c>
      <c r="BG18" s="23">
        <v>174</v>
      </c>
      <c r="BH18" s="23">
        <v>132</v>
      </c>
      <c r="BI18" s="23">
        <v>54</v>
      </c>
      <c r="BJ18" s="23">
        <v>44</v>
      </c>
      <c r="BK18" s="23">
        <v>35</v>
      </c>
    </row>
    <row r="19" spans="2:63" x14ac:dyDescent="0.25">
      <c r="B19" s="4">
        <v>2031</v>
      </c>
      <c r="C19" s="22">
        <v>616</v>
      </c>
      <c r="D19" s="22">
        <v>515</v>
      </c>
      <c r="E19" s="22">
        <v>410</v>
      </c>
      <c r="F19" s="22">
        <v>233</v>
      </c>
      <c r="G19" s="22">
        <v>197</v>
      </c>
      <c r="H19" s="22">
        <v>157</v>
      </c>
      <c r="I19" s="22">
        <v>383</v>
      </c>
      <c r="J19" s="22">
        <v>319</v>
      </c>
      <c r="K19" s="22">
        <v>254</v>
      </c>
      <c r="M19" s="22">
        <v>421</v>
      </c>
      <c r="N19" s="22">
        <v>353</v>
      </c>
      <c r="O19" s="22">
        <v>281</v>
      </c>
      <c r="P19" s="22">
        <v>224</v>
      </c>
      <c r="Q19" s="22">
        <v>189</v>
      </c>
      <c r="R19" s="22">
        <v>150</v>
      </c>
      <c r="S19" s="22">
        <v>198</v>
      </c>
      <c r="T19" s="22">
        <v>164</v>
      </c>
      <c r="U19" s="22">
        <v>131</v>
      </c>
      <c r="W19" s="4">
        <v>2031</v>
      </c>
      <c r="X19" s="22">
        <v>324</v>
      </c>
      <c r="Y19" s="22">
        <v>272</v>
      </c>
      <c r="Z19" s="22">
        <v>217</v>
      </c>
      <c r="AA19" s="22">
        <v>219</v>
      </c>
      <c r="AB19" s="22">
        <v>184</v>
      </c>
      <c r="AC19" s="22">
        <v>147</v>
      </c>
      <c r="AD19" s="22">
        <v>106</v>
      </c>
      <c r="AE19" s="22">
        <v>88</v>
      </c>
      <c r="AF19" s="22">
        <v>70</v>
      </c>
      <c r="AH19" s="22">
        <v>274</v>
      </c>
      <c r="AI19" s="22">
        <v>231</v>
      </c>
      <c r="AJ19" s="22">
        <v>184</v>
      </c>
      <c r="AK19" s="22">
        <v>213</v>
      </c>
      <c r="AL19" s="22">
        <v>180</v>
      </c>
      <c r="AM19" s="22">
        <v>143</v>
      </c>
      <c r="AN19" s="22">
        <v>61</v>
      </c>
      <c r="AO19" s="22">
        <v>51</v>
      </c>
      <c r="AP19" s="22">
        <v>41</v>
      </c>
      <c r="AR19" s="4">
        <v>2031</v>
      </c>
      <c r="AS19" s="22">
        <v>261</v>
      </c>
      <c r="AT19" s="22">
        <v>219</v>
      </c>
      <c r="AU19" s="22">
        <v>175</v>
      </c>
      <c r="AV19" s="22">
        <v>174</v>
      </c>
      <c r="AW19" s="22">
        <v>147</v>
      </c>
      <c r="AX19" s="22">
        <v>117</v>
      </c>
      <c r="AY19" s="22">
        <v>87</v>
      </c>
      <c r="AZ19" s="22">
        <v>73</v>
      </c>
      <c r="BA19" s="22">
        <v>58</v>
      </c>
      <c r="BC19" s="22">
        <v>225</v>
      </c>
      <c r="BD19" s="22">
        <v>190</v>
      </c>
      <c r="BE19" s="22">
        <v>151</v>
      </c>
      <c r="BF19" s="22">
        <v>174</v>
      </c>
      <c r="BG19" s="22">
        <v>147</v>
      </c>
      <c r="BH19" s="22">
        <v>117</v>
      </c>
      <c r="BI19" s="22">
        <v>52</v>
      </c>
      <c r="BJ19" s="22">
        <v>43</v>
      </c>
      <c r="BK19" s="22">
        <v>34</v>
      </c>
    </row>
    <row r="20" spans="2:63" x14ac:dyDescent="0.25">
      <c r="B20" s="5">
        <v>2032</v>
      </c>
      <c r="C20" s="23">
        <v>585</v>
      </c>
      <c r="D20" s="23">
        <v>470</v>
      </c>
      <c r="E20" s="23">
        <v>389</v>
      </c>
      <c r="F20" s="23">
        <v>217</v>
      </c>
      <c r="G20" s="23">
        <v>160</v>
      </c>
      <c r="H20" s="23">
        <v>137</v>
      </c>
      <c r="I20" s="23">
        <v>368</v>
      </c>
      <c r="J20" s="23">
        <v>310</v>
      </c>
      <c r="K20" s="23">
        <v>252</v>
      </c>
      <c r="L20" s="28"/>
      <c r="M20" s="23">
        <v>398</v>
      </c>
      <c r="N20" s="23">
        <v>313</v>
      </c>
      <c r="O20" s="23">
        <v>261</v>
      </c>
      <c r="P20" s="23">
        <v>208</v>
      </c>
      <c r="Q20" s="23">
        <v>154</v>
      </c>
      <c r="R20" s="23">
        <v>131</v>
      </c>
      <c r="S20" s="23">
        <v>190</v>
      </c>
      <c r="T20" s="23">
        <v>160</v>
      </c>
      <c r="U20" s="23">
        <v>130</v>
      </c>
      <c r="W20" s="5">
        <v>2032</v>
      </c>
      <c r="X20" s="23">
        <v>305</v>
      </c>
      <c r="Y20" s="23">
        <v>236</v>
      </c>
      <c r="Z20" s="23">
        <v>198</v>
      </c>
      <c r="AA20" s="23">
        <v>203</v>
      </c>
      <c r="AB20" s="23">
        <v>150</v>
      </c>
      <c r="AC20" s="23">
        <v>128</v>
      </c>
      <c r="AD20" s="23">
        <v>101</v>
      </c>
      <c r="AE20" s="23">
        <v>86</v>
      </c>
      <c r="AF20" s="23">
        <v>70</v>
      </c>
      <c r="AG20" s="28"/>
      <c r="AH20" s="23">
        <v>257</v>
      </c>
      <c r="AI20" s="23">
        <v>196</v>
      </c>
      <c r="AJ20" s="23">
        <v>165</v>
      </c>
      <c r="AK20" s="23">
        <v>198</v>
      </c>
      <c r="AL20" s="23">
        <v>146</v>
      </c>
      <c r="AM20" s="23">
        <v>125</v>
      </c>
      <c r="AN20" s="23">
        <v>59</v>
      </c>
      <c r="AO20" s="23">
        <v>50</v>
      </c>
      <c r="AP20" s="23">
        <v>40</v>
      </c>
      <c r="AR20" s="5">
        <v>2032</v>
      </c>
      <c r="AS20" s="23">
        <v>245</v>
      </c>
      <c r="AT20" s="23">
        <v>190</v>
      </c>
      <c r="AU20" s="23">
        <v>159</v>
      </c>
      <c r="AV20" s="23">
        <v>162</v>
      </c>
      <c r="AW20" s="23">
        <v>119</v>
      </c>
      <c r="AX20" s="23">
        <v>102</v>
      </c>
      <c r="AY20" s="23">
        <v>84</v>
      </c>
      <c r="AZ20" s="23">
        <v>70</v>
      </c>
      <c r="BA20" s="23">
        <v>57</v>
      </c>
      <c r="BB20" s="28"/>
      <c r="BC20" s="23">
        <v>211</v>
      </c>
      <c r="BD20" s="23">
        <v>161</v>
      </c>
      <c r="BE20" s="23">
        <v>136</v>
      </c>
      <c r="BF20" s="23">
        <v>162</v>
      </c>
      <c r="BG20" s="23">
        <v>119</v>
      </c>
      <c r="BH20" s="23">
        <v>102</v>
      </c>
      <c r="BI20" s="23">
        <v>49</v>
      </c>
      <c r="BJ20" s="23">
        <v>42</v>
      </c>
      <c r="BK20" s="23">
        <v>34</v>
      </c>
    </row>
    <row r="21" spans="2:63" x14ac:dyDescent="0.25">
      <c r="B21" s="4">
        <v>2033</v>
      </c>
      <c r="C21" s="22">
        <v>564</v>
      </c>
      <c r="D21" s="22">
        <v>458</v>
      </c>
      <c r="E21" s="22">
        <v>385</v>
      </c>
      <c r="F21" s="22">
        <v>212</v>
      </c>
      <c r="G21" s="22">
        <v>157</v>
      </c>
      <c r="H21" s="22">
        <v>136</v>
      </c>
      <c r="I21" s="22">
        <v>352</v>
      </c>
      <c r="J21" s="22">
        <v>301</v>
      </c>
      <c r="K21" s="22">
        <v>249</v>
      </c>
      <c r="M21" s="22">
        <v>385</v>
      </c>
      <c r="N21" s="22">
        <v>306</v>
      </c>
      <c r="O21" s="22">
        <v>259</v>
      </c>
      <c r="P21" s="22">
        <v>203</v>
      </c>
      <c r="Q21" s="22">
        <v>151</v>
      </c>
      <c r="R21" s="22">
        <v>130</v>
      </c>
      <c r="S21" s="22">
        <v>181</v>
      </c>
      <c r="T21" s="22">
        <v>155</v>
      </c>
      <c r="U21" s="22">
        <v>128</v>
      </c>
      <c r="W21" s="4">
        <v>2033</v>
      </c>
      <c r="X21" s="22">
        <v>296</v>
      </c>
      <c r="Y21" s="22">
        <v>230</v>
      </c>
      <c r="Z21" s="22">
        <v>196</v>
      </c>
      <c r="AA21" s="22">
        <v>198</v>
      </c>
      <c r="AB21" s="22">
        <v>147</v>
      </c>
      <c r="AC21" s="22">
        <v>127</v>
      </c>
      <c r="AD21" s="22">
        <v>97</v>
      </c>
      <c r="AE21" s="22">
        <v>83</v>
      </c>
      <c r="AF21" s="22">
        <v>69</v>
      </c>
      <c r="AH21" s="22">
        <v>250</v>
      </c>
      <c r="AI21" s="22">
        <v>192</v>
      </c>
      <c r="AJ21" s="22">
        <v>164</v>
      </c>
      <c r="AK21" s="22">
        <v>193</v>
      </c>
      <c r="AL21" s="22">
        <v>144</v>
      </c>
      <c r="AM21" s="22">
        <v>124</v>
      </c>
      <c r="AN21" s="22">
        <v>56</v>
      </c>
      <c r="AO21" s="22">
        <v>48</v>
      </c>
      <c r="AP21" s="22">
        <v>40</v>
      </c>
      <c r="AR21" s="4">
        <v>2033</v>
      </c>
      <c r="AS21" s="22">
        <v>238</v>
      </c>
      <c r="AT21" s="22">
        <v>185</v>
      </c>
      <c r="AU21" s="22">
        <v>158</v>
      </c>
      <c r="AV21" s="22">
        <v>158</v>
      </c>
      <c r="AW21" s="22">
        <v>117</v>
      </c>
      <c r="AX21" s="22">
        <v>101</v>
      </c>
      <c r="AY21" s="22">
        <v>80</v>
      </c>
      <c r="AZ21" s="22">
        <v>68</v>
      </c>
      <c r="BA21" s="22">
        <v>57</v>
      </c>
      <c r="BC21" s="22">
        <v>205</v>
      </c>
      <c r="BD21" s="22">
        <v>158</v>
      </c>
      <c r="BE21" s="22">
        <v>135</v>
      </c>
      <c r="BF21" s="22">
        <v>158</v>
      </c>
      <c r="BG21" s="22">
        <v>117</v>
      </c>
      <c r="BH21" s="22">
        <v>101</v>
      </c>
      <c r="BI21" s="22">
        <v>47</v>
      </c>
      <c r="BJ21" s="22">
        <v>40</v>
      </c>
      <c r="BK21" s="22">
        <v>33</v>
      </c>
    </row>
    <row r="22" spans="2:63" x14ac:dyDescent="0.25">
      <c r="B22" s="5">
        <v>2034</v>
      </c>
      <c r="C22" s="23">
        <v>552</v>
      </c>
      <c r="D22" s="23">
        <v>450</v>
      </c>
      <c r="E22" s="23">
        <v>382</v>
      </c>
      <c r="F22" s="23">
        <v>208</v>
      </c>
      <c r="G22" s="23">
        <v>155</v>
      </c>
      <c r="H22" s="23">
        <v>135</v>
      </c>
      <c r="I22" s="23">
        <v>344</v>
      </c>
      <c r="J22" s="23">
        <v>295</v>
      </c>
      <c r="K22" s="23">
        <v>247</v>
      </c>
      <c r="L22" s="28"/>
      <c r="M22" s="23">
        <v>377</v>
      </c>
      <c r="N22" s="23">
        <v>301</v>
      </c>
      <c r="O22" s="23">
        <v>257</v>
      </c>
      <c r="P22" s="23">
        <v>200</v>
      </c>
      <c r="Q22" s="23">
        <v>149</v>
      </c>
      <c r="R22" s="23">
        <v>130</v>
      </c>
      <c r="S22" s="23">
        <v>177</v>
      </c>
      <c r="T22" s="23">
        <v>152</v>
      </c>
      <c r="U22" s="23">
        <v>127</v>
      </c>
      <c r="W22" s="5">
        <v>2034</v>
      </c>
      <c r="X22" s="23">
        <v>289</v>
      </c>
      <c r="Y22" s="23">
        <v>226</v>
      </c>
      <c r="Z22" s="23">
        <v>195</v>
      </c>
      <c r="AA22" s="23">
        <v>195</v>
      </c>
      <c r="AB22" s="23">
        <v>145</v>
      </c>
      <c r="AC22" s="23">
        <v>127</v>
      </c>
      <c r="AD22" s="23">
        <v>95</v>
      </c>
      <c r="AE22" s="23">
        <v>81</v>
      </c>
      <c r="AF22" s="23">
        <v>68</v>
      </c>
      <c r="AG22" s="28"/>
      <c r="AH22" s="23">
        <v>245</v>
      </c>
      <c r="AI22" s="23">
        <v>189</v>
      </c>
      <c r="AJ22" s="23">
        <v>163</v>
      </c>
      <c r="AK22" s="23">
        <v>190</v>
      </c>
      <c r="AL22" s="23">
        <v>141</v>
      </c>
      <c r="AM22" s="23">
        <v>123</v>
      </c>
      <c r="AN22" s="23">
        <v>55</v>
      </c>
      <c r="AO22" s="23">
        <v>47</v>
      </c>
      <c r="AP22" s="23">
        <v>39</v>
      </c>
      <c r="AR22" s="5">
        <v>2034</v>
      </c>
      <c r="AS22" s="23">
        <v>233</v>
      </c>
      <c r="AT22" s="23">
        <v>182</v>
      </c>
      <c r="AU22" s="23">
        <v>157</v>
      </c>
      <c r="AV22" s="23">
        <v>155</v>
      </c>
      <c r="AW22" s="23">
        <v>115</v>
      </c>
      <c r="AX22" s="23">
        <v>101</v>
      </c>
      <c r="AY22" s="23">
        <v>78</v>
      </c>
      <c r="AZ22" s="23">
        <v>67</v>
      </c>
      <c r="BA22" s="23">
        <v>56</v>
      </c>
      <c r="BB22" s="28"/>
      <c r="BC22" s="23">
        <v>201</v>
      </c>
      <c r="BD22" s="23">
        <v>155</v>
      </c>
      <c r="BE22" s="23">
        <v>134</v>
      </c>
      <c r="BF22" s="23">
        <v>155</v>
      </c>
      <c r="BG22" s="23">
        <v>115</v>
      </c>
      <c r="BH22" s="23">
        <v>101</v>
      </c>
      <c r="BI22" s="23">
        <v>46</v>
      </c>
      <c r="BJ22" s="23">
        <v>40</v>
      </c>
      <c r="BK22" s="23">
        <v>33</v>
      </c>
    </row>
    <row r="23" spans="2:63" x14ac:dyDescent="0.25">
      <c r="B23" s="4">
        <v>2035</v>
      </c>
      <c r="C23" s="22">
        <v>538</v>
      </c>
      <c r="D23" s="22">
        <v>442</v>
      </c>
      <c r="E23" s="22">
        <v>379</v>
      </c>
      <c r="F23" s="22">
        <v>199</v>
      </c>
      <c r="G23" s="22">
        <v>150</v>
      </c>
      <c r="H23" s="22">
        <v>134</v>
      </c>
      <c r="I23" s="22">
        <v>339</v>
      </c>
      <c r="J23" s="22">
        <v>292</v>
      </c>
      <c r="K23" s="22">
        <v>245</v>
      </c>
      <c r="M23" s="22">
        <v>365</v>
      </c>
      <c r="N23" s="22">
        <v>295</v>
      </c>
      <c r="O23" s="22">
        <v>255</v>
      </c>
      <c r="P23" s="22">
        <v>191</v>
      </c>
      <c r="Q23" s="22">
        <v>144</v>
      </c>
      <c r="R23" s="22">
        <v>129</v>
      </c>
      <c r="S23" s="22">
        <v>174</v>
      </c>
      <c r="T23" s="22">
        <v>150</v>
      </c>
      <c r="U23" s="22">
        <v>126</v>
      </c>
      <c r="W23" s="4">
        <v>2035</v>
      </c>
      <c r="X23" s="22">
        <v>279</v>
      </c>
      <c r="Y23" s="22">
        <v>221</v>
      </c>
      <c r="Z23" s="22">
        <v>193</v>
      </c>
      <c r="AA23" s="22">
        <v>186</v>
      </c>
      <c r="AB23" s="22">
        <v>141</v>
      </c>
      <c r="AC23" s="22">
        <v>125</v>
      </c>
      <c r="AD23" s="22">
        <v>93</v>
      </c>
      <c r="AE23" s="22">
        <v>80</v>
      </c>
      <c r="AF23" s="22">
        <v>68</v>
      </c>
      <c r="AH23" s="22">
        <v>235</v>
      </c>
      <c r="AI23" s="22">
        <v>184</v>
      </c>
      <c r="AJ23" s="22">
        <v>161</v>
      </c>
      <c r="AK23" s="22">
        <v>181</v>
      </c>
      <c r="AL23" s="22">
        <v>137</v>
      </c>
      <c r="AM23" s="22">
        <v>122</v>
      </c>
      <c r="AN23" s="22">
        <v>54</v>
      </c>
      <c r="AO23" s="22">
        <v>47</v>
      </c>
      <c r="AP23" s="22">
        <v>39</v>
      </c>
      <c r="AR23" s="4">
        <v>2035</v>
      </c>
      <c r="AS23" s="22">
        <v>225</v>
      </c>
      <c r="AT23" s="22">
        <v>178</v>
      </c>
      <c r="AU23" s="22">
        <v>155</v>
      </c>
      <c r="AV23" s="22">
        <v>148</v>
      </c>
      <c r="AW23" s="22">
        <v>112</v>
      </c>
      <c r="AX23" s="22">
        <v>100</v>
      </c>
      <c r="AY23" s="22">
        <v>77</v>
      </c>
      <c r="AZ23" s="22">
        <v>66</v>
      </c>
      <c r="BA23" s="22">
        <v>56</v>
      </c>
      <c r="BC23" s="22">
        <v>193</v>
      </c>
      <c r="BD23" s="22">
        <v>151</v>
      </c>
      <c r="BE23" s="22">
        <v>132</v>
      </c>
      <c r="BF23" s="22">
        <v>148</v>
      </c>
      <c r="BG23" s="22">
        <v>112</v>
      </c>
      <c r="BH23" s="22">
        <v>100</v>
      </c>
      <c r="BI23" s="22">
        <v>45</v>
      </c>
      <c r="BJ23" s="22">
        <v>39</v>
      </c>
      <c r="BK23" s="22">
        <v>33</v>
      </c>
    </row>
    <row r="24" spans="2:63" x14ac:dyDescent="0.25">
      <c r="B24" s="5">
        <v>2036</v>
      </c>
      <c r="C24" s="23">
        <v>527</v>
      </c>
      <c r="D24" s="23">
        <v>436</v>
      </c>
      <c r="E24" s="23">
        <v>377</v>
      </c>
      <c r="F24" s="23">
        <v>193</v>
      </c>
      <c r="G24" s="23">
        <v>147</v>
      </c>
      <c r="H24" s="23">
        <v>133</v>
      </c>
      <c r="I24" s="23">
        <v>334</v>
      </c>
      <c r="J24" s="23">
        <v>289</v>
      </c>
      <c r="K24" s="23">
        <v>244</v>
      </c>
      <c r="L24" s="28"/>
      <c r="M24" s="23">
        <v>357</v>
      </c>
      <c r="N24" s="23">
        <v>290</v>
      </c>
      <c r="O24" s="23">
        <v>253</v>
      </c>
      <c r="P24" s="23">
        <v>185</v>
      </c>
      <c r="Q24" s="23">
        <v>141</v>
      </c>
      <c r="R24" s="23">
        <v>128</v>
      </c>
      <c r="S24" s="23">
        <v>172</v>
      </c>
      <c r="T24" s="23">
        <v>149</v>
      </c>
      <c r="U24" s="23">
        <v>125</v>
      </c>
      <c r="W24" s="5">
        <v>2036</v>
      </c>
      <c r="X24" s="23">
        <v>272</v>
      </c>
      <c r="Y24" s="23">
        <v>217</v>
      </c>
      <c r="Z24" s="23">
        <v>191</v>
      </c>
      <c r="AA24" s="23">
        <v>180</v>
      </c>
      <c r="AB24" s="23">
        <v>138</v>
      </c>
      <c r="AC24" s="23">
        <v>124</v>
      </c>
      <c r="AD24" s="23">
        <v>92</v>
      </c>
      <c r="AE24" s="23">
        <v>79</v>
      </c>
      <c r="AF24" s="23">
        <v>67</v>
      </c>
      <c r="AG24" s="28"/>
      <c r="AH24" s="23">
        <v>229</v>
      </c>
      <c r="AI24" s="23">
        <v>180</v>
      </c>
      <c r="AJ24" s="23">
        <v>160</v>
      </c>
      <c r="AK24" s="23">
        <v>176</v>
      </c>
      <c r="AL24" s="23">
        <v>134</v>
      </c>
      <c r="AM24" s="23">
        <v>121</v>
      </c>
      <c r="AN24" s="23">
        <v>53</v>
      </c>
      <c r="AO24" s="23">
        <v>46</v>
      </c>
      <c r="AP24" s="23">
        <v>39</v>
      </c>
      <c r="AR24" s="5">
        <v>2036</v>
      </c>
      <c r="AS24" s="23">
        <v>219</v>
      </c>
      <c r="AT24" s="23">
        <v>175</v>
      </c>
      <c r="AU24" s="23">
        <v>154</v>
      </c>
      <c r="AV24" s="23">
        <v>143</v>
      </c>
      <c r="AW24" s="23">
        <v>109</v>
      </c>
      <c r="AX24" s="23">
        <v>99</v>
      </c>
      <c r="AY24" s="23">
        <v>76</v>
      </c>
      <c r="AZ24" s="23">
        <v>65</v>
      </c>
      <c r="BA24" s="23">
        <v>55</v>
      </c>
      <c r="BB24" s="28"/>
      <c r="BC24" s="23">
        <v>188</v>
      </c>
      <c r="BD24" s="23">
        <v>148</v>
      </c>
      <c r="BE24" s="23">
        <v>131</v>
      </c>
      <c r="BF24" s="23">
        <v>143</v>
      </c>
      <c r="BG24" s="23">
        <v>109</v>
      </c>
      <c r="BH24" s="23">
        <v>99</v>
      </c>
      <c r="BI24" s="23">
        <v>45</v>
      </c>
      <c r="BJ24" s="23">
        <v>39</v>
      </c>
      <c r="BK24" s="23">
        <v>33</v>
      </c>
    </row>
    <row r="25" spans="2:63" x14ac:dyDescent="0.25">
      <c r="B25" s="4">
        <v>2037</v>
      </c>
      <c r="C25" s="22">
        <v>519</v>
      </c>
      <c r="D25" s="22">
        <v>431</v>
      </c>
      <c r="E25" s="22">
        <v>375</v>
      </c>
      <c r="F25" s="22">
        <v>189</v>
      </c>
      <c r="G25" s="22">
        <v>145</v>
      </c>
      <c r="H25" s="22">
        <v>132</v>
      </c>
      <c r="I25" s="22">
        <v>330</v>
      </c>
      <c r="J25" s="22">
        <v>286</v>
      </c>
      <c r="K25" s="22">
        <v>243</v>
      </c>
      <c r="M25" s="22">
        <v>351</v>
      </c>
      <c r="N25" s="22">
        <v>286</v>
      </c>
      <c r="O25" s="22">
        <v>252</v>
      </c>
      <c r="P25" s="22">
        <v>181</v>
      </c>
      <c r="Q25" s="22">
        <v>139</v>
      </c>
      <c r="R25" s="22">
        <v>127</v>
      </c>
      <c r="S25" s="22">
        <v>170</v>
      </c>
      <c r="T25" s="22">
        <v>147</v>
      </c>
      <c r="U25" s="22">
        <v>125</v>
      </c>
      <c r="W25" s="4">
        <v>2037</v>
      </c>
      <c r="X25" s="22">
        <v>267</v>
      </c>
      <c r="Y25" s="22">
        <v>214</v>
      </c>
      <c r="Z25" s="22">
        <v>190</v>
      </c>
      <c r="AA25" s="22">
        <v>176</v>
      </c>
      <c r="AB25" s="22">
        <v>135</v>
      </c>
      <c r="AC25" s="22">
        <v>124</v>
      </c>
      <c r="AD25" s="22">
        <v>91</v>
      </c>
      <c r="AE25" s="22">
        <v>79</v>
      </c>
      <c r="AF25" s="22">
        <v>67</v>
      </c>
      <c r="AH25" s="22">
        <v>224</v>
      </c>
      <c r="AI25" s="22">
        <v>177</v>
      </c>
      <c r="AJ25" s="22">
        <v>159</v>
      </c>
      <c r="AK25" s="22">
        <v>172</v>
      </c>
      <c r="AL25" s="22">
        <v>132</v>
      </c>
      <c r="AM25" s="22">
        <v>120</v>
      </c>
      <c r="AN25" s="22">
        <v>53</v>
      </c>
      <c r="AO25" s="22">
        <v>46</v>
      </c>
      <c r="AP25" s="22">
        <v>39</v>
      </c>
      <c r="AR25" s="4">
        <v>2037</v>
      </c>
      <c r="AS25" s="22">
        <v>215</v>
      </c>
      <c r="AT25" s="22">
        <v>172</v>
      </c>
      <c r="AU25" s="22">
        <v>153</v>
      </c>
      <c r="AV25" s="22">
        <v>140</v>
      </c>
      <c r="AW25" s="22">
        <v>107</v>
      </c>
      <c r="AX25" s="22">
        <v>98</v>
      </c>
      <c r="AY25" s="22">
        <v>75</v>
      </c>
      <c r="AZ25" s="22">
        <v>65</v>
      </c>
      <c r="BA25" s="22">
        <v>55</v>
      </c>
      <c r="BC25" s="22">
        <v>184</v>
      </c>
      <c r="BD25" s="22">
        <v>146</v>
      </c>
      <c r="BE25" s="22">
        <v>131</v>
      </c>
      <c r="BF25" s="22">
        <v>140</v>
      </c>
      <c r="BG25" s="22">
        <v>107</v>
      </c>
      <c r="BH25" s="22">
        <v>98</v>
      </c>
      <c r="BI25" s="22">
        <v>44</v>
      </c>
      <c r="BJ25" s="22">
        <v>38</v>
      </c>
      <c r="BK25" s="22">
        <v>32</v>
      </c>
    </row>
    <row r="26" spans="2:63" x14ac:dyDescent="0.25">
      <c r="B26" s="5">
        <v>2038</v>
      </c>
      <c r="C26" s="23">
        <v>512</v>
      </c>
      <c r="D26" s="23">
        <v>427</v>
      </c>
      <c r="E26" s="23">
        <v>374</v>
      </c>
      <c r="F26" s="23">
        <v>186</v>
      </c>
      <c r="G26" s="23">
        <v>143</v>
      </c>
      <c r="H26" s="23">
        <v>132</v>
      </c>
      <c r="I26" s="23">
        <v>326</v>
      </c>
      <c r="J26" s="23">
        <v>284</v>
      </c>
      <c r="K26" s="23">
        <v>242</v>
      </c>
      <c r="L26" s="28"/>
      <c r="M26" s="23">
        <v>346</v>
      </c>
      <c r="N26" s="23">
        <v>283</v>
      </c>
      <c r="O26" s="23">
        <v>251</v>
      </c>
      <c r="P26" s="23">
        <v>178</v>
      </c>
      <c r="Q26" s="23">
        <v>137</v>
      </c>
      <c r="R26" s="23">
        <v>126</v>
      </c>
      <c r="S26" s="23">
        <v>168</v>
      </c>
      <c r="T26" s="23">
        <v>146</v>
      </c>
      <c r="U26" s="23">
        <v>124</v>
      </c>
      <c r="W26" s="5">
        <v>2038</v>
      </c>
      <c r="X26" s="23">
        <v>263</v>
      </c>
      <c r="Y26" s="23">
        <v>211</v>
      </c>
      <c r="Z26" s="23">
        <v>190</v>
      </c>
      <c r="AA26" s="23">
        <v>173</v>
      </c>
      <c r="AB26" s="23">
        <v>133</v>
      </c>
      <c r="AC26" s="23">
        <v>123</v>
      </c>
      <c r="AD26" s="23">
        <v>90</v>
      </c>
      <c r="AE26" s="23">
        <v>78</v>
      </c>
      <c r="AF26" s="23">
        <v>66</v>
      </c>
      <c r="AG26" s="28"/>
      <c r="AH26" s="23">
        <v>221</v>
      </c>
      <c r="AI26" s="23">
        <v>175</v>
      </c>
      <c r="AJ26" s="23">
        <v>158</v>
      </c>
      <c r="AK26" s="23">
        <v>169</v>
      </c>
      <c r="AL26" s="23">
        <v>130</v>
      </c>
      <c r="AM26" s="23">
        <v>120</v>
      </c>
      <c r="AN26" s="23">
        <v>52</v>
      </c>
      <c r="AO26" s="23">
        <v>45</v>
      </c>
      <c r="AP26" s="23">
        <v>39</v>
      </c>
      <c r="AR26" s="5">
        <v>2038</v>
      </c>
      <c r="AS26" s="23">
        <v>211</v>
      </c>
      <c r="AT26" s="23">
        <v>170</v>
      </c>
      <c r="AU26" s="23">
        <v>152</v>
      </c>
      <c r="AV26" s="23">
        <v>138</v>
      </c>
      <c r="AW26" s="23">
        <v>106</v>
      </c>
      <c r="AX26" s="23">
        <v>98</v>
      </c>
      <c r="AY26" s="23">
        <v>74</v>
      </c>
      <c r="AZ26" s="23">
        <v>64</v>
      </c>
      <c r="BA26" s="23">
        <v>55</v>
      </c>
      <c r="BB26" s="28"/>
      <c r="BC26" s="23">
        <v>181</v>
      </c>
      <c r="BD26" s="23">
        <v>144</v>
      </c>
      <c r="BE26" s="23">
        <v>130</v>
      </c>
      <c r="BF26" s="23">
        <v>138</v>
      </c>
      <c r="BG26" s="23">
        <v>106</v>
      </c>
      <c r="BH26" s="23">
        <v>98</v>
      </c>
      <c r="BI26" s="23">
        <v>44</v>
      </c>
      <c r="BJ26" s="23">
        <v>38</v>
      </c>
      <c r="BK26" s="23">
        <v>32</v>
      </c>
    </row>
    <row r="27" spans="2:63" x14ac:dyDescent="0.25">
      <c r="B27" s="4">
        <v>2039</v>
      </c>
      <c r="C27" s="22">
        <v>506</v>
      </c>
      <c r="D27" s="22">
        <v>423</v>
      </c>
      <c r="E27" s="22">
        <v>373</v>
      </c>
      <c r="F27" s="22">
        <v>183</v>
      </c>
      <c r="G27" s="22">
        <v>141</v>
      </c>
      <c r="H27" s="22">
        <v>131</v>
      </c>
      <c r="I27" s="22">
        <v>323</v>
      </c>
      <c r="J27" s="22">
        <v>282</v>
      </c>
      <c r="K27" s="22">
        <v>241</v>
      </c>
      <c r="M27" s="22">
        <v>341</v>
      </c>
      <c r="N27" s="22">
        <v>280</v>
      </c>
      <c r="O27" s="22">
        <v>250</v>
      </c>
      <c r="P27" s="22">
        <v>175</v>
      </c>
      <c r="Q27" s="22">
        <v>135</v>
      </c>
      <c r="R27" s="22">
        <v>126</v>
      </c>
      <c r="S27" s="22">
        <v>166</v>
      </c>
      <c r="T27" s="22">
        <v>145</v>
      </c>
      <c r="U27" s="22">
        <v>124</v>
      </c>
      <c r="W27" s="4">
        <v>2039</v>
      </c>
      <c r="X27" s="22">
        <v>259</v>
      </c>
      <c r="Y27" s="22">
        <v>209</v>
      </c>
      <c r="Z27" s="22">
        <v>189</v>
      </c>
      <c r="AA27" s="22">
        <v>171</v>
      </c>
      <c r="AB27" s="22">
        <v>132</v>
      </c>
      <c r="AC27" s="22">
        <v>123</v>
      </c>
      <c r="AD27" s="22">
        <v>89</v>
      </c>
      <c r="AE27" s="22">
        <v>78</v>
      </c>
      <c r="AF27" s="22">
        <v>66</v>
      </c>
      <c r="AH27" s="22">
        <v>217</v>
      </c>
      <c r="AI27" s="22">
        <v>173</v>
      </c>
      <c r="AJ27" s="22">
        <v>158</v>
      </c>
      <c r="AK27" s="22">
        <v>166</v>
      </c>
      <c r="AL27" s="22">
        <v>128</v>
      </c>
      <c r="AM27" s="22">
        <v>119</v>
      </c>
      <c r="AN27" s="22">
        <v>51</v>
      </c>
      <c r="AO27" s="22">
        <v>45</v>
      </c>
      <c r="AP27" s="22">
        <v>38</v>
      </c>
      <c r="AR27" s="4">
        <v>2039</v>
      </c>
      <c r="AS27" s="22">
        <v>208</v>
      </c>
      <c r="AT27" s="22">
        <v>168</v>
      </c>
      <c r="AU27" s="22">
        <v>152</v>
      </c>
      <c r="AV27" s="22">
        <v>135</v>
      </c>
      <c r="AW27" s="22">
        <v>104</v>
      </c>
      <c r="AX27" s="22">
        <v>97</v>
      </c>
      <c r="AY27" s="22">
        <v>73</v>
      </c>
      <c r="AZ27" s="22">
        <v>64</v>
      </c>
      <c r="BA27" s="22">
        <v>54</v>
      </c>
      <c r="BC27" s="22">
        <v>178</v>
      </c>
      <c r="BD27" s="22">
        <v>142</v>
      </c>
      <c r="BE27" s="22">
        <v>129</v>
      </c>
      <c r="BF27" s="22">
        <v>135</v>
      </c>
      <c r="BG27" s="22">
        <v>104</v>
      </c>
      <c r="BH27" s="22">
        <v>97</v>
      </c>
      <c r="BI27" s="22">
        <v>43</v>
      </c>
      <c r="BJ27" s="22">
        <v>38</v>
      </c>
      <c r="BK27" s="22">
        <v>32</v>
      </c>
    </row>
    <row r="28" spans="2:63" x14ac:dyDescent="0.25">
      <c r="B28" s="5">
        <v>2040</v>
      </c>
      <c r="C28" s="23">
        <v>502</v>
      </c>
      <c r="D28" s="23">
        <v>421</v>
      </c>
      <c r="E28" s="23">
        <v>372</v>
      </c>
      <c r="F28" s="23">
        <v>181</v>
      </c>
      <c r="G28" s="23">
        <v>140</v>
      </c>
      <c r="H28" s="23">
        <v>131</v>
      </c>
      <c r="I28" s="23">
        <v>321</v>
      </c>
      <c r="J28" s="23">
        <v>281</v>
      </c>
      <c r="K28" s="23">
        <v>241</v>
      </c>
      <c r="L28" s="28"/>
      <c r="M28" s="23">
        <v>338</v>
      </c>
      <c r="N28" s="23">
        <v>278</v>
      </c>
      <c r="O28" s="23">
        <v>249</v>
      </c>
      <c r="P28" s="23">
        <v>173</v>
      </c>
      <c r="Q28" s="23">
        <v>134</v>
      </c>
      <c r="R28" s="23">
        <v>125</v>
      </c>
      <c r="S28" s="23">
        <v>165</v>
      </c>
      <c r="T28" s="23">
        <v>144</v>
      </c>
      <c r="U28" s="23">
        <v>124</v>
      </c>
      <c r="W28" s="5">
        <v>2040</v>
      </c>
      <c r="X28" s="23">
        <v>256</v>
      </c>
      <c r="Y28" s="23">
        <v>207</v>
      </c>
      <c r="Z28" s="23">
        <v>188</v>
      </c>
      <c r="AA28" s="23">
        <v>168</v>
      </c>
      <c r="AB28" s="23">
        <v>130</v>
      </c>
      <c r="AC28" s="23">
        <v>122</v>
      </c>
      <c r="AD28" s="23">
        <v>88</v>
      </c>
      <c r="AE28" s="23">
        <v>77</v>
      </c>
      <c r="AF28" s="23">
        <v>66</v>
      </c>
      <c r="AG28" s="28"/>
      <c r="AH28" s="23">
        <v>215</v>
      </c>
      <c r="AI28" s="23">
        <v>171</v>
      </c>
      <c r="AJ28" s="23">
        <v>157</v>
      </c>
      <c r="AK28" s="23">
        <v>164</v>
      </c>
      <c r="AL28" s="23">
        <v>127</v>
      </c>
      <c r="AM28" s="23">
        <v>119</v>
      </c>
      <c r="AN28" s="23">
        <v>51</v>
      </c>
      <c r="AO28" s="23">
        <v>45</v>
      </c>
      <c r="AP28" s="23">
        <v>38</v>
      </c>
      <c r="AR28" s="5">
        <v>2040</v>
      </c>
      <c r="AS28" s="23">
        <v>206</v>
      </c>
      <c r="AT28" s="23">
        <v>166</v>
      </c>
      <c r="AU28" s="23">
        <v>151</v>
      </c>
      <c r="AV28" s="23">
        <v>133</v>
      </c>
      <c r="AW28" s="23">
        <v>103</v>
      </c>
      <c r="AX28" s="23">
        <v>97</v>
      </c>
      <c r="AY28" s="23">
        <v>72</v>
      </c>
      <c r="AZ28" s="23">
        <v>63</v>
      </c>
      <c r="BA28" s="23">
        <v>54</v>
      </c>
      <c r="BB28" s="28"/>
      <c r="BC28" s="23">
        <v>176</v>
      </c>
      <c r="BD28" s="23">
        <v>141</v>
      </c>
      <c r="BE28" s="23">
        <v>129</v>
      </c>
      <c r="BF28" s="23">
        <v>133</v>
      </c>
      <c r="BG28" s="23">
        <v>103</v>
      </c>
      <c r="BH28" s="23">
        <v>97</v>
      </c>
      <c r="BI28" s="23">
        <v>43</v>
      </c>
      <c r="BJ28" s="23">
        <v>37</v>
      </c>
      <c r="BK28" s="23">
        <v>32</v>
      </c>
    </row>
    <row r="29" spans="2:63" x14ac:dyDescent="0.25">
      <c r="B29" s="4">
        <v>2041</v>
      </c>
      <c r="C29" s="22">
        <v>497</v>
      </c>
      <c r="D29" s="22">
        <v>418</v>
      </c>
      <c r="E29" s="22">
        <v>371</v>
      </c>
      <c r="F29" s="22">
        <v>179</v>
      </c>
      <c r="G29" s="22">
        <v>139</v>
      </c>
      <c r="H29" s="22">
        <v>131</v>
      </c>
      <c r="I29" s="22">
        <v>319</v>
      </c>
      <c r="J29" s="22">
        <v>279</v>
      </c>
      <c r="K29" s="22">
        <v>240</v>
      </c>
      <c r="M29" s="22">
        <v>335</v>
      </c>
      <c r="N29" s="22">
        <v>276</v>
      </c>
      <c r="O29" s="22">
        <v>248</v>
      </c>
      <c r="P29" s="22">
        <v>171</v>
      </c>
      <c r="Q29" s="22">
        <v>133</v>
      </c>
      <c r="R29" s="22">
        <v>125</v>
      </c>
      <c r="S29" s="22">
        <v>164</v>
      </c>
      <c r="T29" s="22">
        <v>144</v>
      </c>
      <c r="U29" s="22">
        <v>123</v>
      </c>
      <c r="W29" s="4">
        <v>2041</v>
      </c>
      <c r="X29" s="22">
        <v>254</v>
      </c>
      <c r="Y29" s="22">
        <v>206</v>
      </c>
      <c r="Z29" s="22">
        <v>187</v>
      </c>
      <c r="AA29" s="22">
        <v>166</v>
      </c>
      <c r="AB29" s="22">
        <v>129</v>
      </c>
      <c r="AC29" s="22">
        <v>122</v>
      </c>
      <c r="AD29" s="22">
        <v>87</v>
      </c>
      <c r="AE29" s="22">
        <v>77</v>
      </c>
      <c r="AF29" s="22">
        <v>66</v>
      </c>
      <c r="AH29" s="22">
        <v>212</v>
      </c>
      <c r="AI29" s="22">
        <v>170</v>
      </c>
      <c r="AJ29" s="22">
        <v>156</v>
      </c>
      <c r="AK29" s="22">
        <v>162</v>
      </c>
      <c r="AL29" s="22">
        <v>126</v>
      </c>
      <c r="AM29" s="22">
        <v>118</v>
      </c>
      <c r="AN29" s="22">
        <v>51</v>
      </c>
      <c r="AO29" s="22">
        <v>44</v>
      </c>
      <c r="AP29" s="22">
        <v>38</v>
      </c>
      <c r="AR29" s="4">
        <v>2041</v>
      </c>
      <c r="AS29" s="22">
        <v>204</v>
      </c>
      <c r="AT29" s="22">
        <v>165</v>
      </c>
      <c r="AU29" s="22">
        <v>150</v>
      </c>
      <c r="AV29" s="22">
        <v>132</v>
      </c>
      <c r="AW29" s="22">
        <v>102</v>
      </c>
      <c r="AX29" s="22">
        <v>96</v>
      </c>
      <c r="AY29" s="22">
        <v>72</v>
      </c>
      <c r="AZ29" s="22">
        <v>63</v>
      </c>
      <c r="BA29" s="22">
        <v>54</v>
      </c>
      <c r="BC29" s="22">
        <v>174</v>
      </c>
      <c r="BD29" s="22">
        <v>139</v>
      </c>
      <c r="BE29" s="22">
        <v>128</v>
      </c>
      <c r="BF29" s="22">
        <v>132</v>
      </c>
      <c r="BG29" s="22">
        <v>102</v>
      </c>
      <c r="BH29" s="22">
        <v>96</v>
      </c>
      <c r="BI29" s="22">
        <v>42</v>
      </c>
      <c r="BJ29" s="22">
        <v>37</v>
      </c>
      <c r="BK29" s="22">
        <v>32</v>
      </c>
    </row>
    <row r="30" spans="2:63" x14ac:dyDescent="0.25">
      <c r="B30" s="5">
        <v>2042</v>
      </c>
      <c r="C30" s="23">
        <v>494</v>
      </c>
      <c r="D30" s="23">
        <v>416</v>
      </c>
      <c r="E30" s="23">
        <v>370</v>
      </c>
      <c r="F30" s="23">
        <v>177</v>
      </c>
      <c r="G30" s="23">
        <v>138</v>
      </c>
      <c r="H30" s="23">
        <v>130</v>
      </c>
      <c r="I30" s="23">
        <v>317</v>
      </c>
      <c r="J30" s="23">
        <v>278</v>
      </c>
      <c r="K30" s="23">
        <v>239</v>
      </c>
      <c r="L30" s="28"/>
      <c r="M30" s="23">
        <v>332</v>
      </c>
      <c r="N30" s="23">
        <v>274</v>
      </c>
      <c r="O30" s="23">
        <v>248</v>
      </c>
      <c r="P30" s="23">
        <v>169</v>
      </c>
      <c r="Q30" s="23">
        <v>132</v>
      </c>
      <c r="R30" s="23">
        <v>125</v>
      </c>
      <c r="S30" s="23">
        <v>163</v>
      </c>
      <c r="T30" s="23">
        <v>143</v>
      </c>
      <c r="U30" s="23">
        <v>123</v>
      </c>
      <c r="W30" s="5">
        <v>2042</v>
      </c>
      <c r="X30" s="23">
        <v>252</v>
      </c>
      <c r="Y30" s="23">
        <v>204</v>
      </c>
      <c r="Z30" s="23">
        <v>187</v>
      </c>
      <c r="AA30" s="23">
        <v>165</v>
      </c>
      <c r="AB30" s="23">
        <v>128</v>
      </c>
      <c r="AC30" s="23">
        <v>121</v>
      </c>
      <c r="AD30" s="23">
        <v>87</v>
      </c>
      <c r="AE30" s="23">
        <v>76</v>
      </c>
      <c r="AF30" s="23">
        <v>66</v>
      </c>
      <c r="AG30" s="28"/>
      <c r="AH30" s="23">
        <v>211</v>
      </c>
      <c r="AI30" s="23">
        <v>169</v>
      </c>
      <c r="AJ30" s="23">
        <v>156</v>
      </c>
      <c r="AK30" s="23">
        <v>160</v>
      </c>
      <c r="AL30" s="23">
        <v>125</v>
      </c>
      <c r="AM30" s="23">
        <v>118</v>
      </c>
      <c r="AN30" s="23">
        <v>50</v>
      </c>
      <c r="AO30" s="23">
        <v>44</v>
      </c>
      <c r="AP30" s="23">
        <v>38</v>
      </c>
      <c r="AR30" s="5">
        <v>2042</v>
      </c>
      <c r="AS30" s="23">
        <v>202</v>
      </c>
      <c r="AT30" s="23">
        <v>164</v>
      </c>
      <c r="AU30" s="23">
        <v>150</v>
      </c>
      <c r="AV30" s="23">
        <v>130</v>
      </c>
      <c r="AW30" s="23">
        <v>101</v>
      </c>
      <c r="AX30" s="23">
        <v>96</v>
      </c>
      <c r="AY30" s="23">
        <v>71</v>
      </c>
      <c r="AZ30" s="23">
        <v>63</v>
      </c>
      <c r="BA30" s="23">
        <v>54</v>
      </c>
      <c r="BB30" s="28"/>
      <c r="BC30" s="23">
        <v>173</v>
      </c>
      <c r="BD30" s="23">
        <v>138</v>
      </c>
      <c r="BE30" s="23">
        <v>128</v>
      </c>
      <c r="BF30" s="23">
        <v>130</v>
      </c>
      <c r="BG30" s="23">
        <v>101</v>
      </c>
      <c r="BH30" s="23">
        <v>96</v>
      </c>
      <c r="BI30" s="23">
        <v>42</v>
      </c>
      <c r="BJ30" s="23">
        <v>37</v>
      </c>
      <c r="BK30" s="23">
        <v>32</v>
      </c>
    </row>
    <row r="31" spans="2:63" x14ac:dyDescent="0.25">
      <c r="B31" s="4">
        <v>2043</v>
      </c>
      <c r="C31" s="22">
        <v>491</v>
      </c>
      <c r="D31" s="22">
        <v>414</v>
      </c>
      <c r="E31" s="22">
        <v>369</v>
      </c>
      <c r="F31" s="22">
        <v>175</v>
      </c>
      <c r="G31" s="22">
        <v>137</v>
      </c>
      <c r="H31" s="22">
        <v>130</v>
      </c>
      <c r="I31" s="22">
        <v>315</v>
      </c>
      <c r="J31" s="22">
        <v>277</v>
      </c>
      <c r="K31" s="22">
        <v>239</v>
      </c>
      <c r="M31" s="22">
        <v>330</v>
      </c>
      <c r="N31" s="22">
        <v>273</v>
      </c>
      <c r="O31" s="22">
        <v>247</v>
      </c>
      <c r="P31" s="22">
        <v>168</v>
      </c>
      <c r="Q31" s="22">
        <v>131</v>
      </c>
      <c r="R31" s="22">
        <v>124</v>
      </c>
      <c r="S31" s="22">
        <v>162</v>
      </c>
      <c r="T31" s="22">
        <v>142</v>
      </c>
      <c r="U31" s="22">
        <v>123</v>
      </c>
      <c r="W31" s="4">
        <v>2043</v>
      </c>
      <c r="X31" s="22">
        <v>250</v>
      </c>
      <c r="Y31" s="22">
        <v>203</v>
      </c>
      <c r="Z31" s="22">
        <v>186</v>
      </c>
      <c r="AA31" s="22">
        <v>163</v>
      </c>
      <c r="AB31" s="22">
        <v>127</v>
      </c>
      <c r="AC31" s="22">
        <v>121</v>
      </c>
      <c r="AD31" s="22">
        <v>86</v>
      </c>
      <c r="AE31" s="22">
        <v>76</v>
      </c>
      <c r="AF31" s="22">
        <v>65</v>
      </c>
      <c r="AH31" s="22">
        <v>209</v>
      </c>
      <c r="AI31" s="22">
        <v>168</v>
      </c>
      <c r="AJ31" s="22">
        <v>156</v>
      </c>
      <c r="AK31" s="22">
        <v>159</v>
      </c>
      <c r="AL31" s="22">
        <v>124</v>
      </c>
      <c r="AM31" s="22">
        <v>118</v>
      </c>
      <c r="AN31" s="22">
        <v>50</v>
      </c>
      <c r="AO31" s="22">
        <v>44</v>
      </c>
      <c r="AP31" s="22">
        <v>38</v>
      </c>
      <c r="AR31" s="4">
        <v>2043</v>
      </c>
      <c r="AS31" s="22">
        <v>200</v>
      </c>
      <c r="AT31" s="22">
        <v>163</v>
      </c>
      <c r="AU31" s="22">
        <v>149</v>
      </c>
      <c r="AV31" s="22">
        <v>129</v>
      </c>
      <c r="AW31" s="22">
        <v>101</v>
      </c>
      <c r="AX31" s="22">
        <v>96</v>
      </c>
      <c r="AY31" s="22">
        <v>71</v>
      </c>
      <c r="AZ31" s="22">
        <v>62</v>
      </c>
      <c r="BA31" s="22">
        <v>54</v>
      </c>
      <c r="BC31" s="22">
        <v>171</v>
      </c>
      <c r="BD31" s="22">
        <v>138</v>
      </c>
      <c r="BE31" s="22">
        <v>127</v>
      </c>
      <c r="BF31" s="22">
        <v>129</v>
      </c>
      <c r="BG31" s="22">
        <v>101</v>
      </c>
      <c r="BH31" s="22">
        <v>96</v>
      </c>
      <c r="BI31" s="22">
        <v>42</v>
      </c>
      <c r="BJ31" s="22">
        <v>37</v>
      </c>
      <c r="BK31" s="22">
        <v>32</v>
      </c>
    </row>
    <row r="32" spans="2:63" x14ac:dyDescent="0.25">
      <c r="B32" s="5">
        <v>2044</v>
      </c>
      <c r="C32" s="23">
        <v>488</v>
      </c>
      <c r="D32" s="23">
        <v>412</v>
      </c>
      <c r="E32" s="23">
        <v>368</v>
      </c>
      <c r="F32" s="23">
        <v>174</v>
      </c>
      <c r="G32" s="23">
        <v>136</v>
      </c>
      <c r="H32" s="23">
        <v>130</v>
      </c>
      <c r="I32" s="23">
        <v>314</v>
      </c>
      <c r="J32" s="23">
        <v>276</v>
      </c>
      <c r="K32" s="23">
        <v>238</v>
      </c>
      <c r="L32" s="28"/>
      <c r="M32" s="23">
        <v>328</v>
      </c>
      <c r="N32" s="23">
        <v>272</v>
      </c>
      <c r="O32" s="23">
        <v>246</v>
      </c>
      <c r="P32" s="23">
        <v>167</v>
      </c>
      <c r="Q32" s="23">
        <v>130</v>
      </c>
      <c r="R32" s="23">
        <v>124</v>
      </c>
      <c r="S32" s="23">
        <v>161</v>
      </c>
      <c r="T32" s="23">
        <v>142</v>
      </c>
      <c r="U32" s="23">
        <v>122</v>
      </c>
      <c r="W32" s="5">
        <v>2044</v>
      </c>
      <c r="X32" s="23">
        <v>248</v>
      </c>
      <c r="Y32" s="23">
        <v>202</v>
      </c>
      <c r="Z32" s="23">
        <v>186</v>
      </c>
      <c r="AA32" s="23">
        <v>162</v>
      </c>
      <c r="AB32" s="23">
        <v>127</v>
      </c>
      <c r="AC32" s="23">
        <v>121</v>
      </c>
      <c r="AD32" s="23">
        <v>86</v>
      </c>
      <c r="AE32" s="23">
        <v>76</v>
      </c>
      <c r="AF32" s="23">
        <v>65</v>
      </c>
      <c r="AG32" s="28"/>
      <c r="AH32" s="23">
        <v>208</v>
      </c>
      <c r="AI32" s="23">
        <v>167</v>
      </c>
      <c r="AJ32" s="23">
        <v>155</v>
      </c>
      <c r="AK32" s="23">
        <v>158</v>
      </c>
      <c r="AL32" s="23">
        <v>123</v>
      </c>
      <c r="AM32" s="23">
        <v>117</v>
      </c>
      <c r="AN32" s="23">
        <v>50</v>
      </c>
      <c r="AO32" s="23">
        <v>44</v>
      </c>
      <c r="AP32" s="23">
        <v>38</v>
      </c>
      <c r="AR32" s="5">
        <v>2044</v>
      </c>
      <c r="AS32" s="23">
        <v>199</v>
      </c>
      <c r="AT32" s="23">
        <v>162</v>
      </c>
      <c r="AU32" s="23">
        <v>149</v>
      </c>
      <c r="AV32" s="23">
        <v>128</v>
      </c>
      <c r="AW32" s="23">
        <v>100</v>
      </c>
      <c r="AX32" s="23">
        <v>96</v>
      </c>
      <c r="AY32" s="23">
        <v>71</v>
      </c>
      <c r="AZ32" s="23">
        <v>62</v>
      </c>
      <c r="BA32" s="23">
        <v>54</v>
      </c>
      <c r="BB32" s="28"/>
      <c r="BC32" s="23">
        <v>170</v>
      </c>
      <c r="BD32" s="23">
        <v>137</v>
      </c>
      <c r="BE32" s="23">
        <v>127</v>
      </c>
      <c r="BF32" s="23">
        <v>128</v>
      </c>
      <c r="BG32" s="23">
        <v>100</v>
      </c>
      <c r="BH32" s="23">
        <v>96</v>
      </c>
      <c r="BI32" s="23">
        <v>42</v>
      </c>
      <c r="BJ32" s="23">
        <v>37</v>
      </c>
      <c r="BK32" s="23">
        <v>32</v>
      </c>
    </row>
    <row r="33" spans="2:63" x14ac:dyDescent="0.25">
      <c r="B33" s="4">
        <v>2045</v>
      </c>
      <c r="C33" s="22">
        <v>486</v>
      </c>
      <c r="D33" s="22">
        <v>410</v>
      </c>
      <c r="E33" s="22">
        <v>367</v>
      </c>
      <c r="F33" s="22">
        <v>173</v>
      </c>
      <c r="G33" s="22">
        <v>135</v>
      </c>
      <c r="H33" s="22">
        <v>129</v>
      </c>
      <c r="I33" s="22">
        <v>312</v>
      </c>
      <c r="J33" s="22">
        <v>275</v>
      </c>
      <c r="K33" s="22">
        <v>237</v>
      </c>
      <c r="M33" s="22">
        <v>326</v>
      </c>
      <c r="N33" s="22">
        <v>271</v>
      </c>
      <c r="O33" s="22">
        <v>246</v>
      </c>
      <c r="P33" s="22">
        <v>166</v>
      </c>
      <c r="Q33" s="22">
        <v>129</v>
      </c>
      <c r="R33" s="22">
        <v>124</v>
      </c>
      <c r="S33" s="22">
        <v>160</v>
      </c>
      <c r="T33" s="22">
        <v>141</v>
      </c>
      <c r="U33" s="22">
        <v>122</v>
      </c>
      <c r="W33" s="4">
        <v>2045</v>
      </c>
      <c r="X33" s="22">
        <v>247</v>
      </c>
      <c r="Y33" s="22">
        <v>201</v>
      </c>
      <c r="Z33" s="22">
        <v>185</v>
      </c>
      <c r="AA33" s="22">
        <v>161</v>
      </c>
      <c r="AB33" s="22">
        <v>126</v>
      </c>
      <c r="AC33" s="22">
        <v>120</v>
      </c>
      <c r="AD33" s="22">
        <v>86</v>
      </c>
      <c r="AE33" s="22">
        <v>75</v>
      </c>
      <c r="AF33" s="22">
        <v>65</v>
      </c>
      <c r="AH33" s="22">
        <v>206</v>
      </c>
      <c r="AI33" s="22">
        <v>166</v>
      </c>
      <c r="AJ33" s="22">
        <v>155</v>
      </c>
      <c r="AK33" s="22">
        <v>157</v>
      </c>
      <c r="AL33" s="22">
        <v>122</v>
      </c>
      <c r="AM33" s="22">
        <v>117</v>
      </c>
      <c r="AN33" s="22">
        <v>50</v>
      </c>
      <c r="AO33" s="22">
        <v>44</v>
      </c>
      <c r="AP33" s="22">
        <v>38</v>
      </c>
      <c r="AR33" s="4">
        <v>2045</v>
      </c>
      <c r="AS33" s="22">
        <v>198</v>
      </c>
      <c r="AT33" s="22">
        <v>161</v>
      </c>
      <c r="AU33" s="22">
        <v>149</v>
      </c>
      <c r="AV33" s="22">
        <v>128</v>
      </c>
      <c r="AW33" s="22">
        <v>100</v>
      </c>
      <c r="AX33" s="22">
        <v>95</v>
      </c>
      <c r="AY33" s="22">
        <v>70</v>
      </c>
      <c r="AZ33" s="22">
        <v>62</v>
      </c>
      <c r="BA33" s="22">
        <v>53</v>
      </c>
      <c r="BC33" s="22">
        <v>169</v>
      </c>
      <c r="BD33" s="22">
        <v>136</v>
      </c>
      <c r="BE33" s="22">
        <v>127</v>
      </c>
      <c r="BF33" s="22">
        <v>128</v>
      </c>
      <c r="BG33" s="22">
        <v>100</v>
      </c>
      <c r="BH33" s="22">
        <v>95</v>
      </c>
      <c r="BI33" s="22">
        <v>41</v>
      </c>
      <c r="BJ33" s="22">
        <v>37</v>
      </c>
      <c r="BK33" s="22">
        <v>32</v>
      </c>
    </row>
    <row r="34" spans="2:63" x14ac:dyDescent="0.25">
      <c r="B34" s="5">
        <v>2046</v>
      </c>
      <c r="C34" s="23">
        <v>484</v>
      </c>
      <c r="D34" s="23">
        <v>409</v>
      </c>
      <c r="E34" s="23">
        <v>366</v>
      </c>
      <c r="F34" s="23">
        <v>172</v>
      </c>
      <c r="G34" s="23">
        <v>135</v>
      </c>
      <c r="H34" s="23">
        <v>129</v>
      </c>
      <c r="I34" s="23">
        <v>311</v>
      </c>
      <c r="J34" s="23">
        <v>274</v>
      </c>
      <c r="K34" s="23">
        <v>237</v>
      </c>
      <c r="L34" s="28"/>
      <c r="M34" s="23">
        <v>325</v>
      </c>
      <c r="N34" s="23">
        <v>270</v>
      </c>
      <c r="O34" s="23">
        <v>245</v>
      </c>
      <c r="P34" s="23">
        <v>165</v>
      </c>
      <c r="Q34" s="23">
        <v>129</v>
      </c>
      <c r="R34" s="23">
        <v>124</v>
      </c>
      <c r="S34" s="23">
        <v>160</v>
      </c>
      <c r="T34" s="23">
        <v>141</v>
      </c>
      <c r="U34" s="23">
        <v>122</v>
      </c>
      <c r="W34" s="5">
        <v>2046</v>
      </c>
      <c r="X34" s="23">
        <v>246</v>
      </c>
      <c r="Y34" s="23">
        <v>200</v>
      </c>
      <c r="Z34" s="23">
        <v>185</v>
      </c>
      <c r="AA34" s="23">
        <v>160</v>
      </c>
      <c r="AB34" s="23">
        <v>125</v>
      </c>
      <c r="AC34" s="23">
        <v>120</v>
      </c>
      <c r="AD34" s="23">
        <v>85</v>
      </c>
      <c r="AE34" s="23">
        <v>75</v>
      </c>
      <c r="AF34" s="23">
        <v>65</v>
      </c>
      <c r="AG34" s="28"/>
      <c r="AH34" s="23">
        <v>205</v>
      </c>
      <c r="AI34" s="23">
        <v>165</v>
      </c>
      <c r="AJ34" s="23">
        <v>154</v>
      </c>
      <c r="AK34" s="23">
        <v>156</v>
      </c>
      <c r="AL34" s="23">
        <v>122</v>
      </c>
      <c r="AM34" s="23">
        <v>117</v>
      </c>
      <c r="AN34" s="23">
        <v>49</v>
      </c>
      <c r="AO34" s="23">
        <v>43</v>
      </c>
      <c r="AP34" s="23">
        <v>38</v>
      </c>
      <c r="AR34" s="5">
        <v>2046</v>
      </c>
      <c r="AS34" s="23">
        <v>197</v>
      </c>
      <c r="AT34" s="23">
        <v>161</v>
      </c>
      <c r="AU34" s="23">
        <v>148</v>
      </c>
      <c r="AV34" s="23">
        <v>127</v>
      </c>
      <c r="AW34" s="23">
        <v>99</v>
      </c>
      <c r="AX34" s="23">
        <v>95</v>
      </c>
      <c r="AY34" s="23">
        <v>70</v>
      </c>
      <c r="AZ34" s="23">
        <v>62</v>
      </c>
      <c r="BA34" s="23">
        <v>53</v>
      </c>
      <c r="BB34" s="28"/>
      <c r="BC34" s="23">
        <v>168</v>
      </c>
      <c r="BD34" s="23">
        <v>136</v>
      </c>
      <c r="BE34" s="23">
        <v>127</v>
      </c>
      <c r="BF34" s="23">
        <v>127</v>
      </c>
      <c r="BG34" s="23">
        <v>99</v>
      </c>
      <c r="BH34" s="23">
        <v>95</v>
      </c>
      <c r="BI34" s="23">
        <v>41</v>
      </c>
      <c r="BJ34" s="23">
        <v>36</v>
      </c>
      <c r="BK34" s="23">
        <v>31</v>
      </c>
    </row>
    <row r="35" spans="2:63" x14ac:dyDescent="0.25">
      <c r="B35" s="4">
        <v>2047</v>
      </c>
      <c r="C35" s="22">
        <v>482</v>
      </c>
      <c r="D35" s="22">
        <v>408</v>
      </c>
      <c r="E35" s="22">
        <v>365</v>
      </c>
      <c r="F35" s="22">
        <v>172</v>
      </c>
      <c r="G35" s="22">
        <v>134</v>
      </c>
      <c r="H35" s="22">
        <v>129</v>
      </c>
      <c r="I35" s="22">
        <v>310</v>
      </c>
      <c r="J35" s="22">
        <v>273</v>
      </c>
      <c r="K35" s="22">
        <v>236</v>
      </c>
      <c r="M35" s="22">
        <v>323</v>
      </c>
      <c r="N35" s="22">
        <v>269</v>
      </c>
      <c r="O35" s="22">
        <v>245</v>
      </c>
      <c r="P35" s="22">
        <v>164</v>
      </c>
      <c r="Q35" s="22">
        <v>128</v>
      </c>
      <c r="R35" s="22">
        <v>123</v>
      </c>
      <c r="S35" s="22">
        <v>159</v>
      </c>
      <c r="T35" s="22">
        <v>140</v>
      </c>
      <c r="U35" s="22">
        <v>121</v>
      </c>
      <c r="W35" s="4">
        <v>2047</v>
      </c>
      <c r="X35" s="22">
        <v>245</v>
      </c>
      <c r="Y35" s="22">
        <v>200</v>
      </c>
      <c r="Z35" s="22">
        <v>185</v>
      </c>
      <c r="AA35" s="22">
        <v>160</v>
      </c>
      <c r="AB35" s="22">
        <v>125</v>
      </c>
      <c r="AC35" s="22">
        <v>120</v>
      </c>
      <c r="AD35" s="22">
        <v>85</v>
      </c>
      <c r="AE35" s="22">
        <v>75</v>
      </c>
      <c r="AF35" s="22">
        <v>65</v>
      </c>
      <c r="AH35" s="22">
        <v>204</v>
      </c>
      <c r="AI35" s="22">
        <v>165</v>
      </c>
      <c r="AJ35" s="22">
        <v>154</v>
      </c>
      <c r="AK35" s="22">
        <v>155</v>
      </c>
      <c r="AL35" s="22">
        <v>121</v>
      </c>
      <c r="AM35" s="22">
        <v>117</v>
      </c>
      <c r="AN35" s="22">
        <v>49</v>
      </c>
      <c r="AO35" s="22">
        <v>43</v>
      </c>
      <c r="AP35" s="22">
        <v>37</v>
      </c>
      <c r="AR35" s="4">
        <v>2047</v>
      </c>
      <c r="AS35" s="22">
        <v>196</v>
      </c>
      <c r="AT35" s="22">
        <v>160</v>
      </c>
      <c r="AU35" s="22">
        <v>148</v>
      </c>
      <c r="AV35" s="22">
        <v>126</v>
      </c>
      <c r="AW35" s="22">
        <v>99</v>
      </c>
      <c r="AX35" s="22">
        <v>95</v>
      </c>
      <c r="AY35" s="22">
        <v>70</v>
      </c>
      <c r="AZ35" s="22">
        <v>61</v>
      </c>
      <c r="BA35" s="22">
        <v>53</v>
      </c>
      <c r="BC35" s="22">
        <v>167</v>
      </c>
      <c r="BD35" s="22">
        <v>135</v>
      </c>
      <c r="BE35" s="22">
        <v>126</v>
      </c>
      <c r="BF35" s="22">
        <v>126</v>
      </c>
      <c r="BG35" s="22">
        <v>99</v>
      </c>
      <c r="BH35" s="22">
        <v>95</v>
      </c>
      <c r="BI35" s="22">
        <v>41</v>
      </c>
      <c r="BJ35" s="22">
        <v>36</v>
      </c>
      <c r="BK35" s="22">
        <v>31</v>
      </c>
    </row>
    <row r="36" spans="2:63" x14ac:dyDescent="0.25">
      <c r="B36" s="5">
        <v>2048</v>
      </c>
      <c r="C36" s="23">
        <v>480</v>
      </c>
      <c r="D36" s="23">
        <v>406</v>
      </c>
      <c r="E36" s="23">
        <v>365</v>
      </c>
      <c r="F36" s="23">
        <v>171</v>
      </c>
      <c r="G36" s="23">
        <v>134</v>
      </c>
      <c r="H36" s="23">
        <v>129</v>
      </c>
      <c r="I36" s="23">
        <v>309</v>
      </c>
      <c r="J36" s="23">
        <v>273</v>
      </c>
      <c r="K36" s="23">
        <v>236</v>
      </c>
      <c r="L36" s="28"/>
      <c r="M36" s="23">
        <v>322</v>
      </c>
      <c r="N36" s="23">
        <v>268</v>
      </c>
      <c r="O36" s="23">
        <v>244</v>
      </c>
      <c r="P36" s="23">
        <v>163</v>
      </c>
      <c r="Q36" s="23">
        <v>128</v>
      </c>
      <c r="R36" s="23">
        <v>123</v>
      </c>
      <c r="S36" s="23">
        <v>159</v>
      </c>
      <c r="T36" s="23">
        <v>140</v>
      </c>
      <c r="U36" s="23">
        <v>121</v>
      </c>
      <c r="W36" s="5">
        <v>2048</v>
      </c>
      <c r="X36" s="23">
        <v>244</v>
      </c>
      <c r="Y36" s="23">
        <v>199</v>
      </c>
      <c r="Z36" s="23">
        <v>184</v>
      </c>
      <c r="AA36" s="23">
        <v>159</v>
      </c>
      <c r="AB36" s="23">
        <v>124</v>
      </c>
      <c r="AC36" s="23">
        <v>120</v>
      </c>
      <c r="AD36" s="23">
        <v>85</v>
      </c>
      <c r="AE36" s="23">
        <v>75</v>
      </c>
      <c r="AF36" s="23">
        <v>65</v>
      </c>
      <c r="AG36" s="28"/>
      <c r="AH36" s="23">
        <v>204</v>
      </c>
      <c r="AI36" s="23">
        <v>164</v>
      </c>
      <c r="AJ36" s="23">
        <v>154</v>
      </c>
      <c r="AK36" s="23">
        <v>155</v>
      </c>
      <c r="AL36" s="23">
        <v>121</v>
      </c>
      <c r="AM36" s="23">
        <v>117</v>
      </c>
      <c r="AN36" s="23">
        <v>49</v>
      </c>
      <c r="AO36" s="23">
        <v>43</v>
      </c>
      <c r="AP36" s="23">
        <v>37</v>
      </c>
      <c r="AR36" s="5">
        <v>2048</v>
      </c>
      <c r="AS36" s="23">
        <v>195</v>
      </c>
      <c r="AT36" s="23">
        <v>160</v>
      </c>
      <c r="AU36" s="23">
        <v>148</v>
      </c>
      <c r="AV36" s="23">
        <v>126</v>
      </c>
      <c r="AW36" s="23">
        <v>98</v>
      </c>
      <c r="AX36" s="23">
        <v>95</v>
      </c>
      <c r="AY36" s="23">
        <v>69</v>
      </c>
      <c r="AZ36" s="23">
        <v>61</v>
      </c>
      <c r="BA36" s="23">
        <v>53</v>
      </c>
      <c r="BB36" s="28"/>
      <c r="BC36" s="23">
        <v>167</v>
      </c>
      <c r="BD36" s="23">
        <v>135</v>
      </c>
      <c r="BE36" s="23">
        <v>126</v>
      </c>
      <c r="BF36" s="23">
        <v>126</v>
      </c>
      <c r="BG36" s="23">
        <v>98</v>
      </c>
      <c r="BH36" s="23">
        <v>95</v>
      </c>
      <c r="BI36" s="23">
        <v>41</v>
      </c>
      <c r="BJ36" s="23">
        <v>36</v>
      </c>
      <c r="BK36" s="23">
        <v>31</v>
      </c>
    </row>
    <row r="37" spans="2:63" x14ac:dyDescent="0.25">
      <c r="B37" s="4">
        <v>2049</v>
      </c>
      <c r="C37" s="22">
        <v>479</v>
      </c>
      <c r="D37" s="22">
        <v>405</v>
      </c>
      <c r="E37" s="22">
        <v>364</v>
      </c>
      <c r="F37" s="22">
        <v>170</v>
      </c>
      <c r="G37" s="22">
        <v>134</v>
      </c>
      <c r="H37" s="22">
        <v>129</v>
      </c>
      <c r="I37" s="22">
        <v>308</v>
      </c>
      <c r="J37" s="22">
        <v>272</v>
      </c>
      <c r="K37" s="22">
        <v>236</v>
      </c>
      <c r="M37" s="22">
        <v>321</v>
      </c>
      <c r="N37" s="22">
        <v>267</v>
      </c>
      <c r="O37" s="22">
        <v>244</v>
      </c>
      <c r="P37" s="22">
        <v>163</v>
      </c>
      <c r="Q37" s="22">
        <v>128</v>
      </c>
      <c r="R37" s="22">
        <v>123</v>
      </c>
      <c r="S37" s="22">
        <v>158</v>
      </c>
      <c r="T37" s="22">
        <v>140</v>
      </c>
      <c r="U37" s="22">
        <v>121</v>
      </c>
      <c r="W37" s="4">
        <v>2049</v>
      </c>
      <c r="X37" s="22">
        <v>243</v>
      </c>
      <c r="Y37" s="22">
        <v>199</v>
      </c>
      <c r="Z37" s="22">
        <v>184</v>
      </c>
      <c r="AA37" s="22">
        <v>158</v>
      </c>
      <c r="AB37" s="22">
        <v>124</v>
      </c>
      <c r="AC37" s="22">
        <v>120</v>
      </c>
      <c r="AD37" s="22">
        <v>84</v>
      </c>
      <c r="AE37" s="22">
        <v>74</v>
      </c>
      <c r="AF37" s="22">
        <v>65</v>
      </c>
      <c r="AH37" s="22">
        <v>203</v>
      </c>
      <c r="AI37" s="22">
        <v>164</v>
      </c>
      <c r="AJ37" s="22">
        <v>154</v>
      </c>
      <c r="AK37" s="22">
        <v>154</v>
      </c>
      <c r="AL37" s="22">
        <v>121</v>
      </c>
      <c r="AM37" s="22">
        <v>116</v>
      </c>
      <c r="AN37" s="22">
        <v>49</v>
      </c>
      <c r="AO37" s="22">
        <v>43</v>
      </c>
      <c r="AP37" s="22">
        <v>37</v>
      </c>
      <c r="AR37" s="4">
        <v>2049</v>
      </c>
      <c r="AS37" s="22">
        <v>194</v>
      </c>
      <c r="AT37" s="22">
        <v>159</v>
      </c>
      <c r="AU37" s="22">
        <v>148</v>
      </c>
      <c r="AV37" s="22">
        <v>125</v>
      </c>
      <c r="AW37" s="22">
        <v>98</v>
      </c>
      <c r="AX37" s="22">
        <v>95</v>
      </c>
      <c r="AY37" s="22">
        <v>69</v>
      </c>
      <c r="AZ37" s="22">
        <v>61</v>
      </c>
      <c r="BA37" s="22">
        <v>53</v>
      </c>
      <c r="BC37" s="22">
        <v>166</v>
      </c>
      <c r="BD37" s="22">
        <v>134</v>
      </c>
      <c r="BE37" s="22">
        <v>126</v>
      </c>
      <c r="BF37" s="22">
        <v>125</v>
      </c>
      <c r="BG37" s="22">
        <v>98</v>
      </c>
      <c r="BH37" s="22">
        <v>95</v>
      </c>
      <c r="BI37" s="22">
        <v>41</v>
      </c>
      <c r="BJ37" s="22">
        <v>36</v>
      </c>
      <c r="BK37" s="22">
        <v>31</v>
      </c>
    </row>
    <row r="38" spans="2:63" x14ac:dyDescent="0.25">
      <c r="B38" s="5">
        <v>2050</v>
      </c>
      <c r="C38" s="23">
        <v>477</v>
      </c>
      <c r="D38" s="23">
        <v>405</v>
      </c>
      <c r="E38" s="23">
        <v>364</v>
      </c>
      <c r="F38" s="23">
        <v>170</v>
      </c>
      <c r="G38" s="23">
        <v>133</v>
      </c>
      <c r="H38" s="23">
        <v>129</v>
      </c>
      <c r="I38" s="23">
        <v>308</v>
      </c>
      <c r="J38" s="23">
        <v>271</v>
      </c>
      <c r="K38" s="23">
        <v>235</v>
      </c>
      <c r="L38" s="28"/>
      <c r="M38" s="23">
        <v>320</v>
      </c>
      <c r="N38" s="23">
        <v>267</v>
      </c>
      <c r="O38" s="23">
        <v>244</v>
      </c>
      <c r="P38" s="23">
        <v>162</v>
      </c>
      <c r="Q38" s="23">
        <v>127</v>
      </c>
      <c r="R38" s="23">
        <v>123</v>
      </c>
      <c r="S38" s="23">
        <v>158</v>
      </c>
      <c r="T38" s="23">
        <v>139</v>
      </c>
      <c r="U38" s="23">
        <v>121</v>
      </c>
      <c r="W38" s="5">
        <v>2050</v>
      </c>
      <c r="X38" s="23">
        <v>242</v>
      </c>
      <c r="Y38" s="23">
        <v>198</v>
      </c>
      <c r="Z38" s="23">
        <v>184</v>
      </c>
      <c r="AA38" s="23">
        <v>158</v>
      </c>
      <c r="AB38" s="23">
        <v>124</v>
      </c>
      <c r="AC38" s="23">
        <v>120</v>
      </c>
      <c r="AD38" s="23">
        <v>84</v>
      </c>
      <c r="AE38" s="23">
        <v>74</v>
      </c>
      <c r="AF38" s="23">
        <v>64</v>
      </c>
      <c r="AG38" s="28"/>
      <c r="AH38" s="23">
        <v>202</v>
      </c>
      <c r="AI38" s="23">
        <v>163</v>
      </c>
      <c r="AJ38" s="23">
        <v>154</v>
      </c>
      <c r="AK38" s="23">
        <v>153</v>
      </c>
      <c r="AL38" s="23">
        <v>120</v>
      </c>
      <c r="AM38" s="23">
        <v>116</v>
      </c>
      <c r="AN38" s="23">
        <v>49</v>
      </c>
      <c r="AO38" s="23">
        <v>43</v>
      </c>
      <c r="AP38" s="23">
        <v>37</v>
      </c>
      <c r="AR38" s="5">
        <v>2050</v>
      </c>
      <c r="AS38" s="23">
        <v>194</v>
      </c>
      <c r="AT38" s="23">
        <v>159</v>
      </c>
      <c r="AU38" s="23">
        <v>147</v>
      </c>
      <c r="AV38" s="23">
        <v>125</v>
      </c>
      <c r="AW38" s="23">
        <v>98</v>
      </c>
      <c r="AX38" s="23">
        <v>95</v>
      </c>
      <c r="AY38" s="23">
        <v>69</v>
      </c>
      <c r="AZ38" s="23">
        <v>61</v>
      </c>
      <c r="BA38" s="23">
        <v>53</v>
      </c>
      <c r="BB38" s="28"/>
      <c r="BC38" s="23">
        <v>166</v>
      </c>
      <c r="BD38" s="23">
        <v>134</v>
      </c>
      <c r="BE38" s="23">
        <v>126</v>
      </c>
      <c r="BF38" s="23">
        <v>125</v>
      </c>
      <c r="BG38" s="23">
        <v>98</v>
      </c>
      <c r="BH38" s="23">
        <v>95</v>
      </c>
      <c r="BI38" s="23">
        <v>41</v>
      </c>
      <c r="BJ38" s="23">
        <v>36</v>
      </c>
      <c r="BK38" s="23">
        <v>31</v>
      </c>
    </row>
    <row r="39" spans="2:63" x14ac:dyDescent="0.25">
      <c r="B39" s="4">
        <v>2051</v>
      </c>
      <c r="C39" s="22">
        <v>477</v>
      </c>
      <c r="D39" s="22">
        <v>404</v>
      </c>
      <c r="E39" s="22">
        <v>363</v>
      </c>
      <c r="F39" s="22">
        <v>169</v>
      </c>
      <c r="G39" s="22">
        <v>133</v>
      </c>
      <c r="H39" s="22">
        <v>129</v>
      </c>
      <c r="I39" s="22">
        <v>308</v>
      </c>
      <c r="J39" s="22">
        <v>271</v>
      </c>
      <c r="K39" s="22">
        <v>234</v>
      </c>
      <c r="L39" s="22"/>
      <c r="M39" s="22">
        <v>320</v>
      </c>
      <c r="N39" s="22">
        <v>266</v>
      </c>
      <c r="O39" s="22">
        <v>243</v>
      </c>
      <c r="P39" s="22">
        <v>162</v>
      </c>
      <c r="Q39" s="22">
        <v>127</v>
      </c>
      <c r="R39" s="22">
        <v>123</v>
      </c>
      <c r="S39" s="22">
        <v>158</v>
      </c>
      <c r="T39" s="22">
        <v>139</v>
      </c>
      <c r="U39" s="22">
        <v>120</v>
      </c>
      <c r="W39" s="4">
        <v>2051</v>
      </c>
      <c r="X39" s="22">
        <v>242</v>
      </c>
      <c r="Y39" s="22">
        <v>198</v>
      </c>
      <c r="Z39" s="22">
        <v>184</v>
      </c>
      <c r="AA39" s="22">
        <v>157</v>
      </c>
      <c r="AB39" s="22">
        <v>124</v>
      </c>
      <c r="AC39" s="22">
        <v>119</v>
      </c>
      <c r="AD39" s="22">
        <v>84</v>
      </c>
      <c r="AE39" s="22">
        <v>74</v>
      </c>
      <c r="AF39" s="22">
        <v>64</v>
      </c>
      <c r="AG39" s="22"/>
      <c r="AH39" s="22">
        <v>202</v>
      </c>
      <c r="AI39" s="22">
        <v>163</v>
      </c>
      <c r="AJ39" s="22">
        <v>153</v>
      </c>
      <c r="AK39" s="22">
        <v>153</v>
      </c>
      <c r="AL39" s="22">
        <v>120</v>
      </c>
      <c r="AM39" s="22">
        <v>116</v>
      </c>
      <c r="AN39" s="22">
        <v>49</v>
      </c>
      <c r="AO39" s="22">
        <v>43</v>
      </c>
      <c r="AP39" s="22">
        <v>37</v>
      </c>
      <c r="AR39" s="4">
        <v>2051</v>
      </c>
      <c r="AS39" s="22">
        <v>194</v>
      </c>
      <c r="AT39" s="22">
        <v>158</v>
      </c>
      <c r="AU39" s="22">
        <v>147</v>
      </c>
      <c r="AV39" s="22">
        <v>125</v>
      </c>
      <c r="AW39" s="22">
        <v>98</v>
      </c>
      <c r="AX39" s="22">
        <v>94</v>
      </c>
      <c r="AY39" s="22">
        <v>69</v>
      </c>
      <c r="AZ39" s="22">
        <v>61</v>
      </c>
      <c r="BA39" s="22">
        <v>53</v>
      </c>
      <c r="BB39" s="22"/>
      <c r="BC39" s="22">
        <v>165</v>
      </c>
      <c r="BD39" s="22">
        <v>134</v>
      </c>
      <c r="BE39" s="22">
        <v>126</v>
      </c>
      <c r="BF39" s="22">
        <v>125</v>
      </c>
      <c r="BG39" s="22">
        <v>98</v>
      </c>
      <c r="BH39" s="22">
        <v>94</v>
      </c>
      <c r="BI39" s="22">
        <v>41</v>
      </c>
      <c r="BJ39" s="22">
        <v>36</v>
      </c>
      <c r="BK39" s="22">
        <v>31</v>
      </c>
    </row>
    <row r="40" spans="2:63" x14ac:dyDescent="0.25">
      <c r="B40" s="5">
        <v>2052</v>
      </c>
      <c r="C40" s="23">
        <v>474</v>
      </c>
      <c r="D40" s="23">
        <v>402</v>
      </c>
      <c r="E40" s="23">
        <v>362</v>
      </c>
      <c r="F40" s="23">
        <v>169</v>
      </c>
      <c r="G40" s="23">
        <v>133</v>
      </c>
      <c r="H40" s="23">
        <v>128</v>
      </c>
      <c r="I40" s="23">
        <v>305</v>
      </c>
      <c r="J40" s="23">
        <v>269</v>
      </c>
      <c r="K40" s="23">
        <v>233</v>
      </c>
      <c r="L40" s="23"/>
      <c r="M40" s="23">
        <v>318</v>
      </c>
      <c r="N40" s="23">
        <v>265</v>
      </c>
      <c r="O40" s="23">
        <v>243</v>
      </c>
      <c r="P40" s="23">
        <v>162</v>
      </c>
      <c r="Q40" s="23">
        <v>127</v>
      </c>
      <c r="R40" s="23">
        <v>123</v>
      </c>
      <c r="S40" s="23">
        <v>157</v>
      </c>
      <c r="T40" s="23">
        <v>138</v>
      </c>
      <c r="U40" s="23">
        <v>120</v>
      </c>
      <c r="W40" s="5">
        <v>2052</v>
      </c>
      <c r="X40" s="23">
        <v>241</v>
      </c>
      <c r="Y40" s="23">
        <v>197</v>
      </c>
      <c r="Z40" s="23">
        <v>183</v>
      </c>
      <c r="AA40" s="23">
        <v>157</v>
      </c>
      <c r="AB40" s="23">
        <v>123</v>
      </c>
      <c r="AC40" s="23">
        <v>119</v>
      </c>
      <c r="AD40" s="23">
        <v>84</v>
      </c>
      <c r="AE40" s="23">
        <v>74</v>
      </c>
      <c r="AF40" s="23">
        <v>64</v>
      </c>
      <c r="AG40" s="23"/>
      <c r="AH40" s="23">
        <v>201</v>
      </c>
      <c r="AI40" s="23">
        <v>163</v>
      </c>
      <c r="AJ40" s="23">
        <v>153</v>
      </c>
      <c r="AK40" s="23">
        <v>153</v>
      </c>
      <c r="AL40" s="23">
        <v>120</v>
      </c>
      <c r="AM40" s="23">
        <v>116</v>
      </c>
      <c r="AN40" s="23">
        <v>48</v>
      </c>
      <c r="AO40" s="23">
        <v>43</v>
      </c>
      <c r="AP40" s="23">
        <v>37</v>
      </c>
      <c r="AR40" s="5">
        <v>2052</v>
      </c>
      <c r="AS40" s="23">
        <v>193</v>
      </c>
      <c r="AT40" s="23">
        <v>158</v>
      </c>
      <c r="AU40" s="23">
        <v>147</v>
      </c>
      <c r="AV40" s="23">
        <v>124</v>
      </c>
      <c r="AW40" s="23">
        <v>98</v>
      </c>
      <c r="AX40" s="23">
        <v>94</v>
      </c>
      <c r="AY40" s="23">
        <v>69</v>
      </c>
      <c r="AZ40" s="23">
        <v>60</v>
      </c>
      <c r="BA40" s="23">
        <v>52</v>
      </c>
      <c r="BB40" s="23"/>
      <c r="BC40" s="23">
        <v>165</v>
      </c>
      <c r="BD40" s="23">
        <v>133</v>
      </c>
      <c r="BE40" s="23">
        <v>125</v>
      </c>
      <c r="BF40" s="23">
        <v>124</v>
      </c>
      <c r="BG40" s="23">
        <v>98</v>
      </c>
      <c r="BH40" s="23">
        <v>94</v>
      </c>
      <c r="BI40" s="23">
        <v>40</v>
      </c>
      <c r="BJ40" s="23">
        <v>36</v>
      </c>
      <c r="BK40" s="23">
        <v>31</v>
      </c>
    </row>
    <row r="41" spans="2:63" x14ac:dyDescent="0.25">
      <c r="B41" s="4">
        <v>2053</v>
      </c>
      <c r="C41" s="22">
        <v>474</v>
      </c>
      <c r="D41" s="22">
        <v>401</v>
      </c>
      <c r="E41" s="22">
        <v>361</v>
      </c>
      <c r="F41" s="22">
        <v>169</v>
      </c>
      <c r="G41" s="22">
        <v>133</v>
      </c>
      <c r="H41" s="22">
        <v>128</v>
      </c>
      <c r="I41" s="22">
        <v>305</v>
      </c>
      <c r="J41" s="22">
        <v>269</v>
      </c>
      <c r="K41" s="22">
        <v>232</v>
      </c>
      <c r="L41" s="22"/>
      <c r="M41" s="22">
        <v>318</v>
      </c>
      <c r="N41" s="22">
        <v>265</v>
      </c>
      <c r="O41" s="22">
        <v>242</v>
      </c>
      <c r="P41" s="22">
        <v>162</v>
      </c>
      <c r="Q41" s="22">
        <v>127</v>
      </c>
      <c r="R41" s="22">
        <v>123</v>
      </c>
      <c r="S41" s="22">
        <v>157</v>
      </c>
      <c r="T41" s="22">
        <v>138</v>
      </c>
      <c r="U41" s="22">
        <v>119</v>
      </c>
      <c r="W41" s="4">
        <v>2053</v>
      </c>
      <c r="X41" s="22">
        <v>241</v>
      </c>
      <c r="Y41" s="22">
        <v>197</v>
      </c>
      <c r="Z41" s="22">
        <v>183</v>
      </c>
      <c r="AA41" s="22">
        <v>157</v>
      </c>
      <c r="AB41" s="22">
        <v>123</v>
      </c>
      <c r="AC41" s="22">
        <v>119</v>
      </c>
      <c r="AD41" s="22">
        <v>84</v>
      </c>
      <c r="AE41" s="22">
        <v>74</v>
      </c>
      <c r="AF41" s="22">
        <v>64</v>
      </c>
      <c r="AG41" s="22"/>
      <c r="AH41" s="22">
        <v>201</v>
      </c>
      <c r="AI41" s="22">
        <v>162</v>
      </c>
      <c r="AJ41" s="22">
        <v>153</v>
      </c>
      <c r="AK41" s="22">
        <v>153</v>
      </c>
      <c r="AL41" s="22">
        <v>120</v>
      </c>
      <c r="AM41" s="22">
        <v>116</v>
      </c>
      <c r="AN41" s="22">
        <v>48</v>
      </c>
      <c r="AO41" s="22">
        <v>43</v>
      </c>
      <c r="AP41" s="22">
        <v>37</v>
      </c>
      <c r="AR41" s="4">
        <v>2053</v>
      </c>
      <c r="AS41" s="22">
        <v>193</v>
      </c>
      <c r="AT41" s="22">
        <v>158</v>
      </c>
      <c r="AU41" s="22">
        <v>146</v>
      </c>
      <c r="AV41" s="22">
        <v>124</v>
      </c>
      <c r="AW41" s="22">
        <v>98</v>
      </c>
      <c r="AX41" s="22">
        <v>94</v>
      </c>
      <c r="AY41" s="22">
        <v>69</v>
      </c>
      <c r="AZ41" s="22">
        <v>60</v>
      </c>
      <c r="BA41" s="22">
        <v>52</v>
      </c>
      <c r="BB41" s="22"/>
      <c r="BC41" s="22">
        <v>165</v>
      </c>
      <c r="BD41" s="22">
        <v>133</v>
      </c>
      <c r="BE41" s="22">
        <v>125</v>
      </c>
      <c r="BF41" s="22">
        <v>124</v>
      </c>
      <c r="BG41" s="22">
        <v>98</v>
      </c>
      <c r="BH41" s="22">
        <v>94</v>
      </c>
      <c r="BI41" s="22">
        <v>40</v>
      </c>
      <c r="BJ41" s="22">
        <v>36</v>
      </c>
      <c r="BK41" s="22">
        <v>31</v>
      </c>
    </row>
    <row r="42" spans="2:63" x14ac:dyDescent="0.25">
      <c r="B42" s="5">
        <v>2054</v>
      </c>
      <c r="C42" s="23">
        <v>472</v>
      </c>
      <c r="D42" s="23">
        <v>399</v>
      </c>
      <c r="E42" s="23">
        <v>358</v>
      </c>
      <c r="F42" s="23">
        <v>168</v>
      </c>
      <c r="G42" s="23">
        <v>132</v>
      </c>
      <c r="H42" s="23">
        <v>128</v>
      </c>
      <c r="I42" s="23">
        <v>304</v>
      </c>
      <c r="J42" s="23">
        <v>267</v>
      </c>
      <c r="K42" s="23">
        <v>230</v>
      </c>
      <c r="L42" s="23"/>
      <c r="M42" s="23">
        <v>317</v>
      </c>
      <c r="N42" s="23">
        <v>263</v>
      </c>
      <c r="O42" s="23">
        <v>241</v>
      </c>
      <c r="P42" s="23">
        <v>161</v>
      </c>
      <c r="Q42" s="23">
        <v>126</v>
      </c>
      <c r="R42" s="23">
        <v>123</v>
      </c>
      <c r="S42" s="23">
        <v>156</v>
      </c>
      <c r="T42" s="23">
        <v>137</v>
      </c>
      <c r="U42" s="23">
        <v>118</v>
      </c>
      <c r="W42" s="5">
        <v>2054</v>
      </c>
      <c r="X42" s="23">
        <v>240</v>
      </c>
      <c r="Y42" s="23">
        <v>196</v>
      </c>
      <c r="Z42" s="23">
        <v>182</v>
      </c>
      <c r="AA42" s="23">
        <v>156</v>
      </c>
      <c r="AB42" s="23">
        <v>123</v>
      </c>
      <c r="AC42" s="23">
        <v>119</v>
      </c>
      <c r="AD42" s="23">
        <v>83</v>
      </c>
      <c r="AE42" s="23">
        <v>73</v>
      </c>
      <c r="AF42" s="23">
        <v>63</v>
      </c>
      <c r="AG42" s="23"/>
      <c r="AH42" s="23">
        <v>200</v>
      </c>
      <c r="AI42" s="23">
        <v>162</v>
      </c>
      <c r="AJ42" s="23">
        <v>152</v>
      </c>
      <c r="AK42" s="23">
        <v>152</v>
      </c>
      <c r="AL42" s="23">
        <v>120</v>
      </c>
      <c r="AM42" s="23">
        <v>116</v>
      </c>
      <c r="AN42" s="23">
        <v>48</v>
      </c>
      <c r="AO42" s="23">
        <v>42</v>
      </c>
      <c r="AP42" s="23">
        <v>36</v>
      </c>
      <c r="AR42" s="5">
        <v>2054</v>
      </c>
      <c r="AS42" s="23">
        <v>192</v>
      </c>
      <c r="AT42" s="23">
        <v>157</v>
      </c>
      <c r="AU42" s="23">
        <v>146</v>
      </c>
      <c r="AV42" s="23">
        <v>124</v>
      </c>
      <c r="AW42" s="23">
        <v>97</v>
      </c>
      <c r="AX42" s="23">
        <v>94</v>
      </c>
      <c r="AY42" s="23">
        <v>68</v>
      </c>
      <c r="AZ42" s="23">
        <v>60</v>
      </c>
      <c r="BA42" s="23">
        <v>52</v>
      </c>
      <c r="BB42" s="23"/>
      <c r="BC42" s="23">
        <v>164</v>
      </c>
      <c r="BD42" s="23">
        <v>133</v>
      </c>
      <c r="BE42" s="23">
        <v>125</v>
      </c>
      <c r="BF42" s="23">
        <v>124</v>
      </c>
      <c r="BG42" s="23">
        <v>97</v>
      </c>
      <c r="BH42" s="23">
        <v>94</v>
      </c>
      <c r="BI42" s="23">
        <v>40</v>
      </c>
      <c r="BJ42" s="23">
        <v>35</v>
      </c>
      <c r="BK42" s="23">
        <v>31</v>
      </c>
    </row>
    <row r="43" spans="2:63" ht="15.75" thickBot="1" x14ac:dyDescent="0.3">
      <c r="B43" s="38">
        <v>2055</v>
      </c>
      <c r="C43" s="39">
        <v>472</v>
      </c>
      <c r="D43" s="39">
        <v>398</v>
      </c>
      <c r="E43" s="39">
        <v>357</v>
      </c>
      <c r="F43" s="39">
        <v>168</v>
      </c>
      <c r="G43" s="39">
        <v>132</v>
      </c>
      <c r="H43" s="39">
        <v>128</v>
      </c>
      <c r="I43" s="39">
        <v>304</v>
      </c>
      <c r="J43" s="39">
        <v>266</v>
      </c>
      <c r="K43" s="39">
        <v>229</v>
      </c>
      <c r="L43" s="39"/>
      <c r="M43" s="39">
        <v>317</v>
      </c>
      <c r="N43" s="39">
        <v>263</v>
      </c>
      <c r="O43" s="39">
        <v>240</v>
      </c>
      <c r="P43" s="39">
        <v>161</v>
      </c>
      <c r="Q43" s="39">
        <v>126</v>
      </c>
      <c r="R43" s="39">
        <v>123</v>
      </c>
      <c r="S43" s="39">
        <v>156</v>
      </c>
      <c r="T43" s="39">
        <v>137</v>
      </c>
      <c r="U43" s="39">
        <v>117</v>
      </c>
      <c r="W43" s="38">
        <v>2055</v>
      </c>
      <c r="X43" s="39">
        <v>240</v>
      </c>
      <c r="Y43" s="39">
        <v>196</v>
      </c>
      <c r="Z43" s="39">
        <v>182</v>
      </c>
      <c r="AA43" s="39">
        <v>156</v>
      </c>
      <c r="AB43" s="39">
        <v>123</v>
      </c>
      <c r="AC43" s="39">
        <v>119</v>
      </c>
      <c r="AD43" s="39">
        <v>83</v>
      </c>
      <c r="AE43" s="39">
        <v>73</v>
      </c>
      <c r="AF43" s="39">
        <v>63</v>
      </c>
      <c r="AG43" s="39"/>
      <c r="AH43" s="39">
        <v>200</v>
      </c>
      <c r="AI43" s="39">
        <v>162</v>
      </c>
      <c r="AJ43" s="39">
        <v>152</v>
      </c>
      <c r="AK43" s="39">
        <v>152</v>
      </c>
      <c r="AL43" s="39">
        <v>120</v>
      </c>
      <c r="AM43" s="39">
        <v>116</v>
      </c>
      <c r="AN43" s="39">
        <v>48</v>
      </c>
      <c r="AO43" s="39">
        <v>42</v>
      </c>
      <c r="AP43" s="39">
        <v>36</v>
      </c>
      <c r="AR43" s="38">
        <v>2055</v>
      </c>
      <c r="AS43" s="39">
        <v>192</v>
      </c>
      <c r="AT43" s="39">
        <v>157</v>
      </c>
      <c r="AU43" s="39">
        <v>145</v>
      </c>
      <c r="AV43" s="39">
        <v>124</v>
      </c>
      <c r="AW43" s="39">
        <v>97</v>
      </c>
      <c r="AX43" s="39">
        <v>94</v>
      </c>
      <c r="AY43" s="39">
        <v>68</v>
      </c>
      <c r="AZ43" s="39">
        <v>60</v>
      </c>
      <c r="BA43" s="39">
        <v>51</v>
      </c>
      <c r="BB43" s="39"/>
      <c r="BC43" s="39">
        <v>164</v>
      </c>
      <c r="BD43" s="39">
        <v>132</v>
      </c>
      <c r="BE43" s="39">
        <v>125</v>
      </c>
      <c r="BF43" s="39">
        <v>124</v>
      </c>
      <c r="BG43" s="39">
        <v>97</v>
      </c>
      <c r="BH43" s="39">
        <v>94</v>
      </c>
      <c r="BI43" s="39">
        <v>40</v>
      </c>
      <c r="BJ43" s="39">
        <v>35</v>
      </c>
      <c r="BK43" s="39">
        <v>30</v>
      </c>
    </row>
    <row r="45" spans="2:63" x14ac:dyDescent="0.25">
      <c r="B45" s="3" t="s">
        <v>90</v>
      </c>
    </row>
  </sheetData>
  <mergeCells count="6">
    <mergeCell ref="BC7:BK7"/>
    <mergeCell ref="C7:K7"/>
    <mergeCell ref="M7:U7"/>
    <mergeCell ref="X7:AF7"/>
    <mergeCell ref="AH7:AP7"/>
    <mergeCell ref="AS7:BA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CA7F-0D6F-4780-9D9F-6F1A1FA60541}">
  <dimension ref="B2:Q38"/>
  <sheetViews>
    <sheetView workbookViewId="0">
      <selection activeCell="B4" sqref="B4:Q38"/>
    </sheetView>
  </sheetViews>
  <sheetFormatPr defaultRowHeight="15" x14ac:dyDescent="0.25"/>
  <sheetData>
    <row r="2" spans="2:17" x14ac:dyDescent="0.25">
      <c r="B2" t="s">
        <v>106</v>
      </c>
    </row>
    <row r="4" spans="2:17" x14ac:dyDescent="0.25">
      <c r="B4" s="8"/>
      <c r="C4" s="60" t="s">
        <v>15</v>
      </c>
      <c r="D4" s="60"/>
      <c r="E4" s="60"/>
      <c r="F4" s="60"/>
      <c r="G4" s="60"/>
      <c r="H4" s="60"/>
      <c r="I4" s="60"/>
      <c r="J4" s="8"/>
      <c r="K4" s="60" t="s">
        <v>21</v>
      </c>
      <c r="L4" s="60"/>
      <c r="M4" s="60"/>
      <c r="N4" s="60"/>
      <c r="O4" s="60"/>
      <c r="P4" s="60"/>
      <c r="Q4" s="60"/>
    </row>
    <row r="5" spans="2:17" x14ac:dyDescent="0.25">
      <c r="B5" s="7"/>
      <c r="C5" s="23" t="s">
        <v>22</v>
      </c>
      <c r="D5" s="23" t="s">
        <v>23</v>
      </c>
      <c r="E5" s="23" t="s">
        <v>24</v>
      </c>
      <c r="F5" s="23" t="s">
        <v>25</v>
      </c>
      <c r="G5" s="23" t="s">
        <v>91</v>
      </c>
      <c r="H5" s="23" t="s">
        <v>26</v>
      </c>
      <c r="I5" s="23" t="s">
        <v>33</v>
      </c>
      <c r="J5" s="7"/>
      <c r="K5" s="23" t="s">
        <v>22</v>
      </c>
      <c r="L5" s="23" t="s">
        <v>23</v>
      </c>
      <c r="M5" s="23" t="s">
        <v>24</v>
      </c>
      <c r="N5" s="23" t="s">
        <v>25</v>
      </c>
      <c r="O5" s="23" t="s">
        <v>91</v>
      </c>
      <c r="P5" s="23" t="s">
        <v>26</v>
      </c>
      <c r="Q5" s="23" t="s">
        <v>33</v>
      </c>
    </row>
    <row r="6" spans="2:17" x14ac:dyDescent="0.25">
      <c r="B6" s="4">
        <v>2023</v>
      </c>
      <c r="C6" s="22">
        <v>3809</v>
      </c>
      <c r="D6" s="22">
        <v>4139</v>
      </c>
      <c r="E6" s="22">
        <v>4356</v>
      </c>
      <c r="F6" s="22">
        <v>5808</v>
      </c>
      <c r="G6" s="22">
        <v>3601</v>
      </c>
      <c r="H6" s="22">
        <v>6818</v>
      </c>
      <c r="I6" s="22">
        <v>3136</v>
      </c>
      <c r="K6" s="22">
        <v>635</v>
      </c>
      <c r="L6" s="22">
        <v>517</v>
      </c>
      <c r="M6" s="22">
        <v>363</v>
      </c>
      <c r="N6" s="22">
        <v>242</v>
      </c>
      <c r="O6" s="22">
        <v>150</v>
      </c>
      <c r="P6" s="22">
        <v>142</v>
      </c>
      <c r="Q6" s="22">
        <v>66</v>
      </c>
    </row>
    <row r="7" spans="2:17" x14ac:dyDescent="0.25">
      <c r="B7" s="5">
        <v>2024</v>
      </c>
      <c r="C7" s="23">
        <v>3736</v>
      </c>
      <c r="D7" s="23">
        <v>4060</v>
      </c>
      <c r="E7" s="23">
        <v>4273</v>
      </c>
      <c r="F7" s="23">
        <v>5697</v>
      </c>
      <c r="G7" s="23">
        <v>3532</v>
      </c>
      <c r="H7" s="23">
        <v>6688</v>
      </c>
      <c r="I7" s="23">
        <v>3077</v>
      </c>
      <c r="J7" s="28"/>
      <c r="K7" s="23">
        <v>623</v>
      </c>
      <c r="L7" s="23">
        <v>507</v>
      </c>
      <c r="M7" s="23">
        <v>356</v>
      </c>
      <c r="N7" s="23">
        <v>237</v>
      </c>
      <c r="O7" s="23">
        <v>147</v>
      </c>
      <c r="P7" s="23">
        <v>139</v>
      </c>
      <c r="Q7" s="23">
        <v>65</v>
      </c>
    </row>
    <row r="8" spans="2:17" x14ac:dyDescent="0.25">
      <c r="B8" s="4">
        <v>2025</v>
      </c>
      <c r="C8" s="22">
        <v>3665</v>
      </c>
      <c r="D8" s="22">
        <v>3983</v>
      </c>
      <c r="E8" s="22">
        <v>4192</v>
      </c>
      <c r="F8" s="22">
        <v>5589</v>
      </c>
      <c r="G8" s="22">
        <v>3465</v>
      </c>
      <c r="H8" s="22">
        <v>6561</v>
      </c>
      <c r="I8" s="22">
        <v>3018</v>
      </c>
      <c r="K8" s="22">
        <v>611</v>
      </c>
      <c r="L8" s="22">
        <v>498</v>
      </c>
      <c r="M8" s="22">
        <v>349</v>
      </c>
      <c r="N8" s="22">
        <v>233</v>
      </c>
      <c r="O8" s="22">
        <v>144</v>
      </c>
      <c r="P8" s="22">
        <v>137</v>
      </c>
      <c r="Q8" s="22">
        <v>63</v>
      </c>
    </row>
    <row r="9" spans="2:17" x14ac:dyDescent="0.25">
      <c r="B9" s="5">
        <v>2026</v>
      </c>
      <c r="C9" s="23">
        <v>3594</v>
      </c>
      <c r="D9" s="23">
        <v>3905</v>
      </c>
      <c r="E9" s="23">
        <v>4111</v>
      </c>
      <c r="F9" s="23">
        <v>5481</v>
      </c>
      <c r="G9" s="23">
        <v>3398</v>
      </c>
      <c r="H9" s="23">
        <v>6434</v>
      </c>
      <c r="I9" s="23">
        <v>2960</v>
      </c>
      <c r="J9" s="28"/>
      <c r="K9" s="23">
        <v>599</v>
      </c>
      <c r="L9" s="23">
        <v>488</v>
      </c>
      <c r="M9" s="23">
        <v>343</v>
      </c>
      <c r="N9" s="23">
        <v>228</v>
      </c>
      <c r="O9" s="23">
        <v>142</v>
      </c>
      <c r="P9" s="23">
        <v>134</v>
      </c>
      <c r="Q9" s="23">
        <v>62</v>
      </c>
    </row>
    <row r="10" spans="2:17" x14ac:dyDescent="0.25">
      <c r="B10" s="4">
        <v>2027</v>
      </c>
      <c r="C10" s="22">
        <v>3519</v>
      </c>
      <c r="D10" s="22">
        <v>3825</v>
      </c>
      <c r="E10" s="22">
        <v>4025</v>
      </c>
      <c r="F10" s="22">
        <v>5367</v>
      </c>
      <c r="G10" s="22">
        <v>3328</v>
      </c>
      <c r="H10" s="22">
        <v>6300</v>
      </c>
      <c r="I10" s="22">
        <v>2898</v>
      </c>
      <c r="K10" s="22">
        <v>587</v>
      </c>
      <c r="L10" s="22">
        <v>478</v>
      </c>
      <c r="M10" s="22">
        <v>335</v>
      </c>
      <c r="N10" s="22">
        <v>224</v>
      </c>
      <c r="O10" s="22">
        <v>139</v>
      </c>
      <c r="P10" s="22">
        <v>131</v>
      </c>
      <c r="Q10" s="22">
        <v>61</v>
      </c>
    </row>
    <row r="11" spans="2:17" x14ac:dyDescent="0.25">
      <c r="B11" s="5">
        <v>2028</v>
      </c>
      <c r="C11" s="23">
        <v>3445</v>
      </c>
      <c r="D11" s="23">
        <v>3744</v>
      </c>
      <c r="E11" s="23">
        <v>3940</v>
      </c>
      <c r="F11" s="23">
        <v>5254</v>
      </c>
      <c r="G11" s="23">
        <v>3257</v>
      </c>
      <c r="H11" s="23">
        <v>6167</v>
      </c>
      <c r="I11" s="23">
        <v>2837</v>
      </c>
      <c r="J11" s="28"/>
      <c r="K11" s="23">
        <v>574</v>
      </c>
      <c r="L11" s="23">
        <v>468</v>
      </c>
      <c r="M11" s="23">
        <v>328</v>
      </c>
      <c r="N11" s="23">
        <v>219</v>
      </c>
      <c r="O11" s="23">
        <v>136</v>
      </c>
      <c r="P11" s="23">
        <v>128</v>
      </c>
      <c r="Q11" s="23">
        <v>60</v>
      </c>
    </row>
    <row r="12" spans="2:17" x14ac:dyDescent="0.25">
      <c r="B12" s="4">
        <v>2029</v>
      </c>
      <c r="C12" s="22">
        <v>3370</v>
      </c>
      <c r="D12" s="22">
        <v>3663</v>
      </c>
      <c r="E12" s="22">
        <v>3855</v>
      </c>
      <c r="F12" s="22">
        <v>5140</v>
      </c>
      <c r="G12" s="22">
        <v>3187</v>
      </c>
      <c r="H12" s="22">
        <v>6034</v>
      </c>
      <c r="I12" s="22">
        <v>2776</v>
      </c>
      <c r="K12" s="22">
        <v>562</v>
      </c>
      <c r="L12" s="22">
        <v>458</v>
      </c>
      <c r="M12" s="22">
        <v>321</v>
      </c>
      <c r="N12" s="22">
        <v>214</v>
      </c>
      <c r="O12" s="22">
        <v>133</v>
      </c>
      <c r="P12" s="22">
        <v>126</v>
      </c>
      <c r="Q12" s="22">
        <v>58</v>
      </c>
    </row>
    <row r="13" spans="2:17" x14ac:dyDescent="0.25">
      <c r="B13" s="5">
        <v>2030</v>
      </c>
      <c r="C13" s="23">
        <v>3296</v>
      </c>
      <c r="D13" s="23">
        <v>3582</v>
      </c>
      <c r="E13" s="23">
        <v>3770</v>
      </c>
      <c r="F13" s="23">
        <v>5026</v>
      </c>
      <c r="G13" s="23">
        <v>3116</v>
      </c>
      <c r="H13" s="23">
        <v>5901</v>
      </c>
      <c r="I13" s="23">
        <v>2714</v>
      </c>
      <c r="J13" s="28"/>
      <c r="K13" s="23">
        <v>549</v>
      </c>
      <c r="L13" s="23">
        <v>448</v>
      </c>
      <c r="M13" s="23">
        <v>314</v>
      </c>
      <c r="N13" s="23">
        <v>209</v>
      </c>
      <c r="O13" s="23">
        <v>130</v>
      </c>
      <c r="P13" s="23">
        <v>123</v>
      </c>
      <c r="Q13" s="23">
        <v>57</v>
      </c>
    </row>
    <row r="14" spans="2:17" x14ac:dyDescent="0.25">
      <c r="B14" s="4">
        <v>2031</v>
      </c>
      <c r="C14" s="22">
        <v>3292</v>
      </c>
      <c r="D14" s="22">
        <v>3577</v>
      </c>
      <c r="E14" s="22">
        <v>3765</v>
      </c>
      <c r="F14" s="22">
        <v>5020</v>
      </c>
      <c r="G14" s="22">
        <v>3113</v>
      </c>
      <c r="H14" s="22">
        <v>5893</v>
      </c>
      <c r="I14" s="22">
        <v>2711</v>
      </c>
      <c r="K14" s="22">
        <v>549</v>
      </c>
      <c r="L14" s="22">
        <v>447</v>
      </c>
      <c r="M14" s="22">
        <v>314</v>
      </c>
      <c r="N14" s="22">
        <v>209</v>
      </c>
      <c r="O14" s="22">
        <v>130</v>
      </c>
      <c r="P14" s="22">
        <v>123</v>
      </c>
      <c r="Q14" s="22">
        <v>57</v>
      </c>
    </row>
    <row r="15" spans="2:17" x14ac:dyDescent="0.25">
      <c r="B15" s="5">
        <v>2032</v>
      </c>
      <c r="C15" s="23">
        <v>3288</v>
      </c>
      <c r="D15" s="23">
        <v>3573</v>
      </c>
      <c r="E15" s="23">
        <v>3761</v>
      </c>
      <c r="F15" s="23">
        <v>5014</v>
      </c>
      <c r="G15" s="23">
        <v>3109</v>
      </c>
      <c r="H15" s="23">
        <v>5886</v>
      </c>
      <c r="I15" s="23">
        <v>2708</v>
      </c>
      <c r="J15" s="28"/>
      <c r="K15" s="23">
        <v>548</v>
      </c>
      <c r="L15" s="23">
        <v>447</v>
      </c>
      <c r="M15" s="23">
        <v>313</v>
      </c>
      <c r="N15" s="23">
        <v>209</v>
      </c>
      <c r="O15" s="23">
        <v>130</v>
      </c>
      <c r="P15" s="23">
        <v>123</v>
      </c>
      <c r="Q15" s="23">
        <v>57</v>
      </c>
    </row>
    <row r="16" spans="2:17" x14ac:dyDescent="0.25">
      <c r="B16" s="4">
        <v>2033</v>
      </c>
      <c r="C16" s="22">
        <v>3284</v>
      </c>
      <c r="D16" s="22">
        <v>3569</v>
      </c>
      <c r="E16" s="22">
        <v>3756</v>
      </c>
      <c r="F16" s="22">
        <v>5008</v>
      </c>
      <c r="G16" s="22">
        <v>3105</v>
      </c>
      <c r="H16" s="22">
        <v>5879</v>
      </c>
      <c r="I16" s="22">
        <v>2704</v>
      </c>
      <c r="K16" s="22">
        <v>547</v>
      </c>
      <c r="L16" s="22">
        <v>446</v>
      </c>
      <c r="M16" s="22">
        <v>313</v>
      </c>
      <c r="N16" s="22">
        <v>209</v>
      </c>
      <c r="O16" s="22">
        <v>129</v>
      </c>
      <c r="P16" s="22">
        <v>122</v>
      </c>
      <c r="Q16" s="22">
        <v>57</v>
      </c>
    </row>
    <row r="17" spans="2:17" x14ac:dyDescent="0.25">
      <c r="B17" s="5">
        <v>2034</v>
      </c>
      <c r="C17" s="23">
        <v>3280</v>
      </c>
      <c r="D17" s="23">
        <v>3565</v>
      </c>
      <c r="E17" s="23">
        <v>3752</v>
      </c>
      <c r="F17" s="23">
        <v>5002</v>
      </c>
      <c r="G17" s="23">
        <v>3101</v>
      </c>
      <c r="H17" s="23">
        <v>5872</v>
      </c>
      <c r="I17" s="23">
        <v>2701</v>
      </c>
      <c r="J17" s="28"/>
      <c r="K17" s="23">
        <v>547</v>
      </c>
      <c r="L17" s="23">
        <v>446</v>
      </c>
      <c r="M17" s="23">
        <v>313</v>
      </c>
      <c r="N17" s="23">
        <v>208</v>
      </c>
      <c r="O17" s="23">
        <v>129</v>
      </c>
      <c r="P17" s="23">
        <v>122</v>
      </c>
      <c r="Q17" s="23">
        <v>57</v>
      </c>
    </row>
    <row r="18" spans="2:17" x14ac:dyDescent="0.25">
      <c r="B18" s="4">
        <v>2035</v>
      </c>
      <c r="C18" s="22">
        <v>3276</v>
      </c>
      <c r="D18" s="22">
        <v>3561</v>
      </c>
      <c r="E18" s="22">
        <v>3748</v>
      </c>
      <c r="F18" s="22">
        <v>4997</v>
      </c>
      <c r="G18" s="22">
        <v>3098</v>
      </c>
      <c r="H18" s="22">
        <v>5866</v>
      </c>
      <c r="I18" s="22">
        <v>2698</v>
      </c>
      <c r="K18" s="22">
        <v>546</v>
      </c>
      <c r="L18" s="22">
        <v>445</v>
      </c>
      <c r="M18" s="22">
        <v>312</v>
      </c>
      <c r="N18" s="22">
        <v>208</v>
      </c>
      <c r="O18" s="22">
        <v>129</v>
      </c>
      <c r="P18" s="22">
        <v>122</v>
      </c>
      <c r="Q18" s="22">
        <v>57</v>
      </c>
    </row>
    <row r="19" spans="2:17" x14ac:dyDescent="0.25">
      <c r="B19" s="5">
        <v>2036</v>
      </c>
      <c r="C19" s="23">
        <v>3273</v>
      </c>
      <c r="D19" s="23">
        <v>3556</v>
      </c>
      <c r="E19" s="23">
        <v>3743</v>
      </c>
      <c r="F19" s="23">
        <v>4991</v>
      </c>
      <c r="G19" s="23">
        <v>3094</v>
      </c>
      <c r="H19" s="23">
        <v>5859</v>
      </c>
      <c r="I19" s="23">
        <v>2695</v>
      </c>
      <c r="J19" s="28"/>
      <c r="K19" s="23">
        <v>545</v>
      </c>
      <c r="L19" s="23">
        <v>445</v>
      </c>
      <c r="M19" s="23">
        <v>312</v>
      </c>
      <c r="N19" s="23">
        <v>208</v>
      </c>
      <c r="O19" s="23">
        <v>129</v>
      </c>
      <c r="P19" s="23">
        <v>122</v>
      </c>
      <c r="Q19" s="23">
        <v>57</v>
      </c>
    </row>
    <row r="20" spans="2:17" x14ac:dyDescent="0.25">
      <c r="B20" s="4">
        <v>2037</v>
      </c>
      <c r="C20" s="22">
        <v>3269</v>
      </c>
      <c r="D20" s="22">
        <v>3552</v>
      </c>
      <c r="E20" s="22">
        <v>3739</v>
      </c>
      <c r="F20" s="22">
        <v>4985</v>
      </c>
      <c r="G20" s="22">
        <v>3091</v>
      </c>
      <c r="H20" s="22">
        <v>5852</v>
      </c>
      <c r="I20" s="22">
        <v>2692</v>
      </c>
      <c r="K20" s="22">
        <v>545</v>
      </c>
      <c r="L20" s="22">
        <v>444</v>
      </c>
      <c r="M20" s="22">
        <v>312</v>
      </c>
      <c r="N20" s="22">
        <v>208</v>
      </c>
      <c r="O20" s="22">
        <v>129</v>
      </c>
      <c r="P20" s="22">
        <v>122</v>
      </c>
      <c r="Q20" s="22">
        <v>57</v>
      </c>
    </row>
    <row r="21" spans="2:17" x14ac:dyDescent="0.25">
      <c r="B21" s="5">
        <v>2038</v>
      </c>
      <c r="C21" s="23">
        <v>3265</v>
      </c>
      <c r="D21" s="23">
        <v>3548</v>
      </c>
      <c r="E21" s="23">
        <v>3735</v>
      </c>
      <c r="F21" s="23">
        <v>4979</v>
      </c>
      <c r="G21" s="23">
        <v>3087</v>
      </c>
      <c r="H21" s="23">
        <v>5845</v>
      </c>
      <c r="I21" s="23">
        <v>2689</v>
      </c>
      <c r="J21" s="28"/>
      <c r="K21" s="23">
        <v>544</v>
      </c>
      <c r="L21" s="23">
        <v>444</v>
      </c>
      <c r="M21" s="23">
        <v>311</v>
      </c>
      <c r="N21" s="23">
        <v>207</v>
      </c>
      <c r="O21" s="23">
        <v>129</v>
      </c>
      <c r="P21" s="23">
        <v>122</v>
      </c>
      <c r="Q21" s="23">
        <v>57</v>
      </c>
    </row>
    <row r="22" spans="2:17" x14ac:dyDescent="0.25">
      <c r="B22" s="4">
        <v>2039</v>
      </c>
      <c r="C22" s="22">
        <v>3261</v>
      </c>
      <c r="D22" s="22">
        <v>3544</v>
      </c>
      <c r="E22" s="22">
        <v>3730</v>
      </c>
      <c r="F22" s="22">
        <v>4974</v>
      </c>
      <c r="G22" s="22">
        <v>3084</v>
      </c>
      <c r="H22" s="22">
        <v>5839</v>
      </c>
      <c r="I22" s="22">
        <v>2686</v>
      </c>
      <c r="K22" s="22">
        <v>544</v>
      </c>
      <c r="L22" s="22">
        <v>443</v>
      </c>
      <c r="M22" s="22">
        <v>311</v>
      </c>
      <c r="N22" s="22">
        <v>207</v>
      </c>
      <c r="O22" s="22">
        <v>128</v>
      </c>
      <c r="P22" s="22">
        <v>122</v>
      </c>
      <c r="Q22" s="22">
        <v>57</v>
      </c>
    </row>
    <row r="23" spans="2:17" x14ac:dyDescent="0.25">
      <c r="B23" s="5">
        <v>2040</v>
      </c>
      <c r="C23" s="23">
        <v>3258</v>
      </c>
      <c r="D23" s="23">
        <v>3540</v>
      </c>
      <c r="E23" s="23">
        <v>3726</v>
      </c>
      <c r="F23" s="23">
        <v>4968</v>
      </c>
      <c r="G23" s="23">
        <v>3080</v>
      </c>
      <c r="H23" s="23">
        <v>5832</v>
      </c>
      <c r="I23" s="23">
        <v>2683</v>
      </c>
      <c r="J23" s="28"/>
      <c r="K23" s="23">
        <v>543</v>
      </c>
      <c r="L23" s="23">
        <v>443</v>
      </c>
      <c r="M23" s="23">
        <v>311</v>
      </c>
      <c r="N23" s="23">
        <v>207</v>
      </c>
      <c r="O23" s="23">
        <v>128</v>
      </c>
      <c r="P23" s="23">
        <v>122</v>
      </c>
      <c r="Q23" s="23">
        <v>56</v>
      </c>
    </row>
    <row r="24" spans="2:17" x14ac:dyDescent="0.25">
      <c r="B24" s="4">
        <v>2041</v>
      </c>
      <c r="C24" s="22">
        <v>3253</v>
      </c>
      <c r="D24" s="22">
        <v>3535</v>
      </c>
      <c r="E24" s="22">
        <v>3720</v>
      </c>
      <c r="F24" s="22">
        <v>4960</v>
      </c>
      <c r="G24" s="22">
        <v>3075</v>
      </c>
      <c r="H24" s="22">
        <v>5823</v>
      </c>
      <c r="I24" s="22">
        <v>2679</v>
      </c>
      <c r="K24" s="22">
        <v>542</v>
      </c>
      <c r="L24" s="22">
        <v>442</v>
      </c>
      <c r="M24" s="22">
        <v>310</v>
      </c>
      <c r="N24" s="22">
        <v>207</v>
      </c>
      <c r="O24" s="22">
        <v>128</v>
      </c>
      <c r="P24" s="22">
        <v>121</v>
      </c>
      <c r="Q24" s="22">
        <v>56</v>
      </c>
    </row>
    <row r="25" spans="2:17" x14ac:dyDescent="0.25">
      <c r="B25" s="5">
        <v>2042</v>
      </c>
      <c r="C25" s="23">
        <v>3248</v>
      </c>
      <c r="D25" s="23">
        <v>3529</v>
      </c>
      <c r="E25" s="23">
        <v>3715</v>
      </c>
      <c r="F25" s="23">
        <v>4953</v>
      </c>
      <c r="G25" s="23">
        <v>3071</v>
      </c>
      <c r="H25" s="23">
        <v>5814</v>
      </c>
      <c r="I25" s="23">
        <v>2675</v>
      </c>
      <c r="J25" s="28"/>
      <c r="K25" s="23">
        <v>541</v>
      </c>
      <c r="L25" s="23">
        <v>441</v>
      </c>
      <c r="M25" s="23">
        <v>310</v>
      </c>
      <c r="N25" s="23">
        <v>206</v>
      </c>
      <c r="O25" s="23">
        <v>128</v>
      </c>
      <c r="P25" s="23">
        <v>121</v>
      </c>
      <c r="Q25" s="23">
        <v>56</v>
      </c>
    </row>
    <row r="26" spans="2:17" x14ac:dyDescent="0.25">
      <c r="B26" s="4">
        <v>2043</v>
      </c>
      <c r="C26" s="22">
        <v>3243</v>
      </c>
      <c r="D26" s="22">
        <v>3524</v>
      </c>
      <c r="E26" s="22">
        <v>3709</v>
      </c>
      <c r="F26" s="22">
        <v>4945</v>
      </c>
      <c r="G26" s="22">
        <v>3066</v>
      </c>
      <c r="H26" s="22">
        <v>5805</v>
      </c>
      <c r="I26" s="22">
        <v>2670</v>
      </c>
      <c r="K26" s="22">
        <v>540</v>
      </c>
      <c r="L26" s="22">
        <v>440</v>
      </c>
      <c r="M26" s="22">
        <v>309</v>
      </c>
      <c r="N26" s="22">
        <v>206</v>
      </c>
      <c r="O26" s="22">
        <v>128</v>
      </c>
      <c r="P26" s="22">
        <v>121</v>
      </c>
      <c r="Q26" s="22">
        <v>56</v>
      </c>
    </row>
    <row r="27" spans="2:17" x14ac:dyDescent="0.25">
      <c r="B27" s="5">
        <v>2044</v>
      </c>
      <c r="C27" s="23">
        <v>3238</v>
      </c>
      <c r="D27" s="23">
        <v>3519</v>
      </c>
      <c r="E27" s="23">
        <v>3703</v>
      </c>
      <c r="F27" s="23">
        <v>4938</v>
      </c>
      <c r="G27" s="23">
        <v>3061</v>
      </c>
      <c r="H27" s="23">
        <v>5796</v>
      </c>
      <c r="I27" s="23">
        <v>2666</v>
      </c>
      <c r="J27" s="28"/>
      <c r="K27" s="23">
        <v>540</v>
      </c>
      <c r="L27" s="23">
        <v>440</v>
      </c>
      <c r="M27" s="23">
        <v>309</v>
      </c>
      <c r="N27" s="23">
        <v>206</v>
      </c>
      <c r="O27" s="23">
        <v>128</v>
      </c>
      <c r="P27" s="23">
        <v>121</v>
      </c>
      <c r="Q27" s="23">
        <v>56</v>
      </c>
    </row>
    <row r="28" spans="2:17" x14ac:dyDescent="0.25">
      <c r="B28" s="4">
        <v>2045</v>
      </c>
      <c r="C28" s="22">
        <v>3233</v>
      </c>
      <c r="D28" s="22">
        <v>3513</v>
      </c>
      <c r="E28" s="22">
        <v>3698</v>
      </c>
      <c r="F28" s="22">
        <v>4930</v>
      </c>
      <c r="G28" s="22">
        <v>3057</v>
      </c>
      <c r="H28" s="22">
        <v>5788</v>
      </c>
      <c r="I28" s="22">
        <v>2662</v>
      </c>
      <c r="K28" s="22">
        <v>539</v>
      </c>
      <c r="L28" s="22">
        <v>439</v>
      </c>
      <c r="M28" s="22">
        <v>308</v>
      </c>
      <c r="N28" s="22">
        <v>205</v>
      </c>
      <c r="O28" s="22">
        <v>127</v>
      </c>
      <c r="P28" s="22">
        <v>121</v>
      </c>
      <c r="Q28" s="22">
        <v>56</v>
      </c>
    </row>
    <row r="29" spans="2:17" x14ac:dyDescent="0.25">
      <c r="B29" s="5">
        <v>2046</v>
      </c>
      <c r="C29" s="23">
        <v>3228</v>
      </c>
      <c r="D29" s="23">
        <v>3508</v>
      </c>
      <c r="E29" s="23">
        <v>3692</v>
      </c>
      <c r="F29" s="23">
        <v>4923</v>
      </c>
      <c r="G29" s="23">
        <v>3052</v>
      </c>
      <c r="H29" s="23">
        <v>5779</v>
      </c>
      <c r="I29" s="23">
        <v>2658</v>
      </c>
      <c r="J29" s="28"/>
      <c r="K29" s="23">
        <v>538</v>
      </c>
      <c r="L29" s="23">
        <v>438</v>
      </c>
      <c r="M29" s="23">
        <v>308</v>
      </c>
      <c r="N29" s="23">
        <v>205</v>
      </c>
      <c r="O29" s="23">
        <v>127</v>
      </c>
      <c r="P29" s="23">
        <v>120</v>
      </c>
      <c r="Q29" s="23">
        <v>56</v>
      </c>
    </row>
    <row r="30" spans="2:17" x14ac:dyDescent="0.25">
      <c r="B30" s="4">
        <v>2047</v>
      </c>
      <c r="C30" s="22">
        <v>3223</v>
      </c>
      <c r="D30" s="22">
        <v>3503</v>
      </c>
      <c r="E30" s="22">
        <v>3687</v>
      </c>
      <c r="F30" s="22">
        <v>4915</v>
      </c>
      <c r="G30" s="22">
        <v>3047</v>
      </c>
      <c r="H30" s="22">
        <v>5770</v>
      </c>
      <c r="I30" s="22">
        <v>2654</v>
      </c>
      <c r="K30" s="22">
        <v>537</v>
      </c>
      <c r="L30" s="22">
        <v>438</v>
      </c>
      <c r="M30" s="22">
        <v>307</v>
      </c>
      <c r="N30" s="22">
        <v>205</v>
      </c>
      <c r="O30" s="22">
        <v>127</v>
      </c>
      <c r="P30" s="22">
        <v>120</v>
      </c>
      <c r="Q30" s="22">
        <v>56</v>
      </c>
    </row>
    <row r="31" spans="2:17" x14ac:dyDescent="0.25">
      <c r="B31" s="5">
        <v>2048</v>
      </c>
      <c r="C31" s="23">
        <v>3218</v>
      </c>
      <c r="D31" s="23">
        <v>3497</v>
      </c>
      <c r="E31" s="23">
        <v>3681</v>
      </c>
      <c r="F31" s="23">
        <v>4908</v>
      </c>
      <c r="G31" s="23">
        <v>3043</v>
      </c>
      <c r="H31" s="23">
        <v>5761</v>
      </c>
      <c r="I31" s="23">
        <v>2650</v>
      </c>
      <c r="J31" s="28"/>
      <c r="K31" s="23">
        <v>536</v>
      </c>
      <c r="L31" s="23">
        <v>437</v>
      </c>
      <c r="M31" s="23">
        <v>307</v>
      </c>
      <c r="N31" s="23">
        <v>204</v>
      </c>
      <c r="O31" s="23">
        <v>127</v>
      </c>
      <c r="P31" s="23">
        <v>120</v>
      </c>
      <c r="Q31" s="23">
        <v>56</v>
      </c>
    </row>
    <row r="32" spans="2:17" x14ac:dyDescent="0.25">
      <c r="B32" s="4">
        <v>2049</v>
      </c>
      <c r="C32" s="22">
        <v>3213</v>
      </c>
      <c r="D32" s="22">
        <v>3492</v>
      </c>
      <c r="E32" s="22">
        <v>3675</v>
      </c>
      <c r="F32" s="22">
        <v>4900</v>
      </c>
      <c r="G32" s="22">
        <v>3038</v>
      </c>
      <c r="H32" s="22">
        <v>5752</v>
      </c>
      <c r="I32" s="22">
        <v>2646</v>
      </c>
      <c r="K32" s="22">
        <v>536</v>
      </c>
      <c r="L32" s="22">
        <v>436</v>
      </c>
      <c r="M32" s="22">
        <v>306</v>
      </c>
      <c r="N32" s="22">
        <v>204</v>
      </c>
      <c r="O32" s="22">
        <v>127</v>
      </c>
      <c r="P32" s="22">
        <v>120</v>
      </c>
      <c r="Q32" s="22">
        <v>56</v>
      </c>
    </row>
    <row r="33" spans="2:17" x14ac:dyDescent="0.25">
      <c r="B33" s="5">
        <v>2050</v>
      </c>
      <c r="C33" s="23">
        <v>3208</v>
      </c>
      <c r="D33" s="23">
        <v>3487</v>
      </c>
      <c r="E33" s="23">
        <v>3670</v>
      </c>
      <c r="F33" s="23">
        <v>4893</v>
      </c>
      <c r="G33" s="23">
        <v>3034</v>
      </c>
      <c r="H33" s="23">
        <v>5744</v>
      </c>
      <c r="I33" s="23">
        <v>2642</v>
      </c>
      <c r="J33" s="28"/>
      <c r="K33" s="23">
        <v>535</v>
      </c>
      <c r="L33" s="23">
        <v>436</v>
      </c>
      <c r="M33" s="23">
        <v>306</v>
      </c>
      <c r="N33" s="23">
        <v>204</v>
      </c>
      <c r="O33" s="23">
        <v>126</v>
      </c>
      <c r="P33" s="23">
        <v>120</v>
      </c>
      <c r="Q33" s="23">
        <v>56</v>
      </c>
    </row>
    <row r="34" spans="2:17" x14ac:dyDescent="0.25">
      <c r="B34" s="4">
        <v>2051</v>
      </c>
      <c r="C34" s="22">
        <v>3203</v>
      </c>
      <c r="D34" s="22">
        <v>3481</v>
      </c>
      <c r="E34" s="22">
        <v>3663</v>
      </c>
      <c r="F34" s="22">
        <v>4884</v>
      </c>
      <c r="G34" s="22">
        <v>3028</v>
      </c>
      <c r="H34" s="22">
        <v>5734</v>
      </c>
      <c r="I34" s="22">
        <v>2638</v>
      </c>
      <c r="J34" s="22"/>
      <c r="K34" s="22">
        <v>534</v>
      </c>
      <c r="L34" s="22">
        <v>435</v>
      </c>
      <c r="M34" s="22">
        <v>305</v>
      </c>
      <c r="N34" s="22">
        <v>204</v>
      </c>
      <c r="O34" s="22">
        <v>126</v>
      </c>
      <c r="P34" s="22">
        <v>119</v>
      </c>
      <c r="Q34" s="22">
        <v>55</v>
      </c>
    </row>
    <row r="35" spans="2:17" x14ac:dyDescent="0.25">
      <c r="B35" s="5">
        <v>2052</v>
      </c>
      <c r="C35" s="23">
        <v>3197</v>
      </c>
      <c r="D35" s="23">
        <v>3475</v>
      </c>
      <c r="E35" s="23">
        <v>3657</v>
      </c>
      <c r="F35" s="23">
        <v>4876</v>
      </c>
      <c r="G35" s="23">
        <v>3023</v>
      </c>
      <c r="H35" s="23">
        <v>5724</v>
      </c>
      <c r="I35" s="23">
        <v>2633</v>
      </c>
      <c r="J35" s="23"/>
      <c r="K35" s="23">
        <v>533</v>
      </c>
      <c r="L35" s="23">
        <v>434</v>
      </c>
      <c r="M35" s="23">
        <v>305</v>
      </c>
      <c r="N35" s="23">
        <v>203</v>
      </c>
      <c r="O35" s="23">
        <v>126</v>
      </c>
      <c r="P35" s="23">
        <v>119</v>
      </c>
      <c r="Q35" s="23">
        <v>55</v>
      </c>
    </row>
    <row r="36" spans="2:17" x14ac:dyDescent="0.25">
      <c r="B36" s="4">
        <v>2053</v>
      </c>
      <c r="C36" s="22">
        <v>3192</v>
      </c>
      <c r="D36" s="22">
        <v>3469</v>
      </c>
      <c r="E36" s="22">
        <v>3651</v>
      </c>
      <c r="F36" s="22">
        <v>4868</v>
      </c>
      <c r="G36" s="22">
        <v>3018</v>
      </c>
      <c r="H36" s="22">
        <v>5714</v>
      </c>
      <c r="I36" s="22">
        <v>2629</v>
      </c>
      <c r="J36" s="22"/>
      <c r="K36" s="22">
        <v>532</v>
      </c>
      <c r="L36" s="22">
        <v>434</v>
      </c>
      <c r="M36" s="22">
        <v>304</v>
      </c>
      <c r="N36" s="22">
        <v>203</v>
      </c>
      <c r="O36" s="22">
        <v>126</v>
      </c>
      <c r="P36" s="22">
        <v>119</v>
      </c>
      <c r="Q36" s="22">
        <v>55</v>
      </c>
    </row>
    <row r="37" spans="2:17" x14ac:dyDescent="0.25">
      <c r="B37" s="5">
        <v>2054</v>
      </c>
      <c r="C37" s="23">
        <v>3187</v>
      </c>
      <c r="D37" s="23">
        <v>3463</v>
      </c>
      <c r="E37" s="23">
        <v>3645</v>
      </c>
      <c r="F37" s="23">
        <v>4859</v>
      </c>
      <c r="G37" s="23">
        <v>3013</v>
      </c>
      <c r="H37" s="23">
        <v>5705</v>
      </c>
      <c r="I37" s="23">
        <v>2624</v>
      </c>
      <c r="J37" s="23"/>
      <c r="K37" s="23">
        <v>531</v>
      </c>
      <c r="L37" s="23">
        <v>433</v>
      </c>
      <c r="M37" s="23">
        <v>304</v>
      </c>
      <c r="N37" s="23">
        <v>202</v>
      </c>
      <c r="O37" s="23">
        <v>126</v>
      </c>
      <c r="P37" s="23">
        <v>119</v>
      </c>
      <c r="Q37" s="23">
        <v>55</v>
      </c>
    </row>
    <row r="38" spans="2:17" ht="15.75" thickBot="1" x14ac:dyDescent="0.3">
      <c r="B38" s="38">
        <v>2055</v>
      </c>
      <c r="C38" s="39">
        <v>3181</v>
      </c>
      <c r="D38" s="39">
        <v>3457</v>
      </c>
      <c r="E38" s="39">
        <v>3638</v>
      </c>
      <c r="F38" s="39">
        <v>4851</v>
      </c>
      <c r="G38" s="39">
        <v>3008</v>
      </c>
      <c r="H38" s="39">
        <v>5695</v>
      </c>
      <c r="I38" s="39">
        <v>2620</v>
      </c>
      <c r="J38" s="39"/>
      <c r="K38" s="39">
        <v>530</v>
      </c>
      <c r="L38" s="39">
        <v>432</v>
      </c>
      <c r="M38" s="39">
        <v>303</v>
      </c>
      <c r="N38" s="39">
        <v>202</v>
      </c>
      <c r="O38" s="39">
        <v>125</v>
      </c>
      <c r="P38" s="39">
        <v>119</v>
      </c>
      <c r="Q38" s="39">
        <v>55</v>
      </c>
    </row>
  </sheetData>
  <mergeCells count="2">
    <mergeCell ref="C4:I4"/>
    <mergeCell ref="K4: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45DD-A5D5-4232-8035-659F50AA7A84}">
  <dimension ref="C3:T22"/>
  <sheetViews>
    <sheetView workbookViewId="0">
      <selection activeCell="J19" sqref="J19"/>
    </sheetView>
  </sheetViews>
  <sheetFormatPr defaultRowHeight="15" x14ac:dyDescent="0.25"/>
  <cols>
    <col min="3" max="3" width="14.140625" customWidth="1"/>
    <col min="4" max="4" width="10.140625" customWidth="1"/>
    <col min="7" max="7" width="10.85546875" customWidth="1"/>
    <col min="12" max="12" width="14.28515625" customWidth="1"/>
  </cols>
  <sheetData>
    <row r="3" spans="3:20" x14ac:dyDescent="0.25">
      <c r="C3" t="s">
        <v>107</v>
      </c>
    </row>
    <row r="7" spans="3:20" x14ac:dyDescent="0.25">
      <c r="C7" s="8"/>
      <c r="D7" s="60" t="s">
        <v>21</v>
      </c>
      <c r="E7" s="60"/>
      <c r="F7" s="60"/>
      <c r="G7" s="60"/>
      <c r="H7" s="60"/>
      <c r="I7" s="60"/>
      <c r="J7" s="60"/>
      <c r="K7" s="60"/>
      <c r="L7" s="60"/>
      <c r="M7" s="60" t="s">
        <v>15</v>
      </c>
      <c r="N7" s="60"/>
      <c r="O7" s="60"/>
      <c r="P7" s="60"/>
      <c r="Q7" s="60"/>
      <c r="R7" s="60"/>
      <c r="S7" s="60"/>
      <c r="T7" s="60"/>
    </row>
    <row r="8" spans="3:20" x14ac:dyDescent="0.25">
      <c r="C8" s="7"/>
      <c r="D8" s="52" t="s">
        <v>79</v>
      </c>
      <c r="E8" s="52" t="s">
        <v>80</v>
      </c>
      <c r="F8" s="52" t="s">
        <v>88</v>
      </c>
      <c r="G8" s="52" t="s">
        <v>96</v>
      </c>
      <c r="H8" s="52" t="s">
        <v>111</v>
      </c>
      <c r="I8" s="52" t="s">
        <v>81</v>
      </c>
      <c r="J8" s="52" t="s">
        <v>92</v>
      </c>
      <c r="K8" s="52" t="s">
        <v>100</v>
      </c>
      <c r="L8" s="61" t="s">
        <v>79</v>
      </c>
      <c r="M8" s="61"/>
      <c r="N8" s="52" t="s">
        <v>80</v>
      </c>
      <c r="O8" s="52" t="s">
        <v>88</v>
      </c>
      <c r="P8" s="52" t="s">
        <v>96</v>
      </c>
      <c r="Q8" s="52" t="s">
        <v>111</v>
      </c>
      <c r="R8" s="52" t="s">
        <v>81</v>
      </c>
      <c r="S8" s="52" t="s">
        <v>92</v>
      </c>
      <c r="T8" s="52" t="s">
        <v>100</v>
      </c>
    </row>
    <row r="9" spans="3:20" x14ac:dyDescent="0.25">
      <c r="C9" s="41" t="s">
        <v>34</v>
      </c>
      <c r="D9" s="53">
        <v>1158</v>
      </c>
      <c r="E9" s="53">
        <v>923</v>
      </c>
      <c r="F9" s="53">
        <v>873</v>
      </c>
      <c r="G9" s="53">
        <v>987</v>
      </c>
      <c r="H9" s="53">
        <v>1009</v>
      </c>
      <c r="I9" s="53" t="s">
        <v>35</v>
      </c>
      <c r="J9" s="53" t="s">
        <v>35</v>
      </c>
      <c r="K9" s="53" t="s">
        <v>35</v>
      </c>
      <c r="L9" s="62">
        <v>1158</v>
      </c>
      <c r="M9" s="62"/>
      <c r="N9" s="53">
        <v>923</v>
      </c>
      <c r="O9" s="53">
        <v>873</v>
      </c>
      <c r="P9" s="53">
        <v>987</v>
      </c>
      <c r="Q9" s="53">
        <v>1009</v>
      </c>
      <c r="R9" s="53" t="s">
        <v>35</v>
      </c>
      <c r="S9" s="53" t="s">
        <v>35</v>
      </c>
      <c r="T9" s="53" t="s">
        <v>35</v>
      </c>
    </row>
    <row r="10" spans="3:20" x14ac:dyDescent="0.25">
      <c r="C10" s="42" t="s">
        <v>36</v>
      </c>
      <c r="D10" s="54">
        <v>729</v>
      </c>
      <c r="E10" s="54">
        <v>618</v>
      </c>
      <c r="F10" s="54">
        <v>580</v>
      </c>
      <c r="G10" s="54">
        <v>713</v>
      </c>
      <c r="H10" s="54">
        <v>731</v>
      </c>
      <c r="I10" s="54" t="s">
        <v>35</v>
      </c>
      <c r="J10" s="54" t="s">
        <v>35</v>
      </c>
      <c r="K10" s="54" t="s">
        <v>35</v>
      </c>
      <c r="L10" s="63">
        <v>1458</v>
      </c>
      <c r="M10" s="63"/>
      <c r="N10" s="54">
        <v>1236</v>
      </c>
      <c r="O10" s="54">
        <v>1161</v>
      </c>
      <c r="P10" s="54">
        <v>1427</v>
      </c>
      <c r="Q10" s="54">
        <v>1461</v>
      </c>
      <c r="R10" s="54" t="s">
        <v>35</v>
      </c>
      <c r="S10" s="54" t="s">
        <v>35</v>
      </c>
      <c r="T10" s="54" t="s">
        <v>35</v>
      </c>
    </row>
    <row r="11" spans="3:20" x14ac:dyDescent="0.25">
      <c r="C11" s="41" t="s">
        <v>37</v>
      </c>
      <c r="D11" s="53">
        <v>575</v>
      </c>
      <c r="E11" s="53">
        <v>491</v>
      </c>
      <c r="F11" s="53">
        <v>458</v>
      </c>
      <c r="G11" s="53">
        <v>579</v>
      </c>
      <c r="H11" s="53">
        <v>592</v>
      </c>
      <c r="I11" s="53" t="s">
        <v>35</v>
      </c>
      <c r="J11" s="53" t="s">
        <v>35</v>
      </c>
      <c r="K11" s="53" t="s">
        <v>35</v>
      </c>
      <c r="L11" s="62">
        <v>2301</v>
      </c>
      <c r="M11" s="62"/>
      <c r="N11" s="53">
        <v>1966</v>
      </c>
      <c r="O11" s="53">
        <v>1833</v>
      </c>
      <c r="P11" s="53">
        <v>2317</v>
      </c>
      <c r="Q11" s="53">
        <v>2367</v>
      </c>
      <c r="R11" s="53" t="s">
        <v>35</v>
      </c>
      <c r="S11" s="53" t="s">
        <v>35</v>
      </c>
      <c r="T11" s="53" t="s">
        <v>35</v>
      </c>
    </row>
    <row r="12" spans="3:20" x14ac:dyDescent="0.25">
      <c r="C12" s="42" t="s">
        <v>38</v>
      </c>
      <c r="D12" s="54">
        <v>522</v>
      </c>
      <c r="E12" s="54">
        <v>434</v>
      </c>
      <c r="F12" s="54">
        <v>402</v>
      </c>
      <c r="G12" s="54">
        <v>515</v>
      </c>
      <c r="H12" s="54">
        <v>519</v>
      </c>
      <c r="I12" s="54" t="s">
        <v>35</v>
      </c>
      <c r="J12" s="54" t="s">
        <v>35</v>
      </c>
      <c r="K12" s="54" t="s">
        <v>35</v>
      </c>
      <c r="L12" s="63">
        <v>4176</v>
      </c>
      <c r="M12" s="63"/>
      <c r="N12" s="54">
        <v>3468</v>
      </c>
      <c r="O12" s="54">
        <v>3218</v>
      </c>
      <c r="P12" s="54">
        <v>4116</v>
      </c>
      <c r="Q12" s="54">
        <v>4149</v>
      </c>
      <c r="R12" s="54" t="s">
        <v>35</v>
      </c>
      <c r="S12" s="54" t="s">
        <v>35</v>
      </c>
      <c r="T12" s="54" t="s">
        <v>35</v>
      </c>
    </row>
    <row r="13" spans="3:20" x14ac:dyDescent="0.25">
      <c r="C13" s="41" t="s">
        <v>112</v>
      </c>
      <c r="D13" s="53" t="s">
        <v>35</v>
      </c>
      <c r="E13" s="53" t="s">
        <v>35</v>
      </c>
      <c r="F13" s="53" t="s">
        <v>35</v>
      </c>
      <c r="G13" s="53" t="s">
        <v>35</v>
      </c>
      <c r="H13" s="53">
        <v>478</v>
      </c>
      <c r="I13" s="53" t="s">
        <v>35</v>
      </c>
      <c r="J13" s="53" t="s">
        <v>35</v>
      </c>
      <c r="K13" s="53" t="s">
        <v>35</v>
      </c>
      <c r="L13" s="62" t="s">
        <v>35</v>
      </c>
      <c r="M13" s="62"/>
      <c r="N13" s="53" t="s">
        <v>35</v>
      </c>
      <c r="O13" s="53" t="s">
        <v>35</v>
      </c>
      <c r="P13" s="53" t="s">
        <v>35</v>
      </c>
      <c r="Q13" s="53">
        <v>11472</v>
      </c>
      <c r="R13" s="53" t="s">
        <v>35</v>
      </c>
      <c r="S13" s="53" t="s">
        <v>35</v>
      </c>
      <c r="T13" s="53" t="s">
        <v>35</v>
      </c>
    </row>
    <row r="14" spans="3:20" x14ac:dyDescent="0.25">
      <c r="C14" s="42" t="s">
        <v>113</v>
      </c>
      <c r="D14" s="54" t="s">
        <v>35</v>
      </c>
      <c r="E14" s="54" t="s">
        <v>35</v>
      </c>
      <c r="F14" s="54" t="s">
        <v>35</v>
      </c>
      <c r="G14" s="54" t="s">
        <v>35</v>
      </c>
      <c r="H14" s="54">
        <v>427</v>
      </c>
      <c r="I14" s="54" t="s">
        <v>35</v>
      </c>
      <c r="J14" s="54" t="s">
        <v>35</v>
      </c>
      <c r="K14" s="54" t="s">
        <v>35</v>
      </c>
      <c r="L14" s="63" t="s">
        <v>35</v>
      </c>
      <c r="M14" s="63"/>
      <c r="N14" s="54" t="s">
        <v>35</v>
      </c>
      <c r="O14" s="54" t="s">
        <v>35</v>
      </c>
      <c r="P14" s="54" t="s">
        <v>35</v>
      </c>
      <c r="Q14" s="54">
        <v>20491</v>
      </c>
      <c r="R14" s="54" t="s">
        <v>35</v>
      </c>
      <c r="S14" s="54" t="s">
        <v>35</v>
      </c>
      <c r="T14" s="54" t="s">
        <v>35</v>
      </c>
    </row>
    <row r="15" spans="3:20" x14ac:dyDescent="0.25">
      <c r="C15" s="41" t="s">
        <v>89</v>
      </c>
      <c r="D15" s="53" t="s">
        <v>35</v>
      </c>
      <c r="E15" s="53" t="s">
        <v>35</v>
      </c>
      <c r="F15" s="53" t="s">
        <v>35</v>
      </c>
      <c r="G15" s="53" t="s">
        <v>35</v>
      </c>
      <c r="H15" s="53" t="s">
        <v>35</v>
      </c>
      <c r="I15" s="53">
        <v>292</v>
      </c>
      <c r="J15" s="53">
        <v>315</v>
      </c>
      <c r="K15" s="53">
        <v>392</v>
      </c>
      <c r="L15" s="62" t="s">
        <v>35</v>
      </c>
      <c r="M15" s="62"/>
      <c r="N15" s="53" t="s">
        <v>35</v>
      </c>
      <c r="O15" s="53" t="s">
        <v>35</v>
      </c>
      <c r="P15" s="53" t="s">
        <v>35</v>
      </c>
      <c r="Q15" s="53" t="s">
        <v>35</v>
      </c>
      <c r="R15" s="53">
        <v>2336</v>
      </c>
      <c r="S15" s="53">
        <v>2520</v>
      </c>
      <c r="T15" s="53">
        <v>3135</v>
      </c>
    </row>
    <row r="16" spans="3:20" x14ac:dyDescent="0.25">
      <c r="C16" s="42" t="s">
        <v>101</v>
      </c>
      <c r="D16" s="54" t="s">
        <v>35</v>
      </c>
      <c r="E16" s="54" t="s">
        <v>35</v>
      </c>
      <c r="F16" s="54" t="s">
        <v>35</v>
      </c>
      <c r="G16" s="54">
        <v>371</v>
      </c>
      <c r="H16" s="54" t="s">
        <v>35</v>
      </c>
      <c r="I16" s="54" t="s">
        <v>35</v>
      </c>
      <c r="J16" s="54" t="s">
        <v>35</v>
      </c>
      <c r="K16" s="54" t="s">
        <v>35</v>
      </c>
      <c r="L16" s="63" t="s">
        <v>35</v>
      </c>
      <c r="M16" s="63"/>
      <c r="N16" s="54" t="s">
        <v>35</v>
      </c>
      <c r="O16" s="54" t="s">
        <v>35</v>
      </c>
      <c r="P16" s="54">
        <v>4456</v>
      </c>
      <c r="Q16" s="54" t="s">
        <v>35</v>
      </c>
      <c r="R16" s="54" t="s">
        <v>35</v>
      </c>
      <c r="S16" s="54" t="s">
        <v>35</v>
      </c>
      <c r="T16" s="54" t="s">
        <v>35</v>
      </c>
    </row>
    <row r="17" spans="3:20" x14ac:dyDescent="0.25">
      <c r="C17" s="41" t="s">
        <v>39</v>
      </c>
      <c r="D17" s="53" t="s">
        <v>35</v>
      </c>
      <c r="E17" s="53" t="s">
        <v>35</v>
      </c>
      <c r="F17" s="53" t="s">
        <v>35</v>
      </c>
      <c r="G17" s="53" t="s">
        <v>35</v>
      </c>
      <c r="H17" s="53" t="s">
        <v>35</v>
      </c>
      <c r="I17" s="53">
        <v>207</v>
      </c>
      <c r="J17" s="53">
        <v>226</v>
      </c>
      <c r="K17" s="53">
        <v>280</v>
      </c>
      <c r="L17" s="62" t="s">
        <v>35</v>
      </c>
      <c r="M17" s="62"/>
      <c r="N17" s="53" t="s">
        <v>35</v>
      </c>
      <c r="O17" s="53" t="s">
        <v>35</v>
      </c>
      <c r="P17" s="53" t="s">
        <v>35</v>
      </c>
      <c r="Q17" s="53" t="s">
        <v>35</v>
      </c>
      <c r="R17" s="53">
        <v>2482</v>
      </c>
      <c r="S17" s="53">
        <v>2711</v>
      </c>
      <c r="T17" s="53">
        <v>3365</v>
      </c>
    </row>
    <row r="18" spans="3:20" x14ac:dyDescent="0.25">
      <c r="C18" s="42" t="s">
        <v>114</v>
      </c>
      <c r="D18" s="54" t="s">
        <v>35</v>
      </c>
      <c r="E18" s="54" t="s">
        <v>35</v>
      </c>
      <c r="F18" s="54" t="s">
        <v>35</v>
      </c>
      <c r="G18" s="54" t="s">
        <v>35</v>
      </c>
      <c r="H18" s="54">
        <v>294</v>
      </c>
      <c r="I18" s="54" t="s">
        <v>35</v>
      </c>
      <c r="J18" s="54" t="s">
        <v>35</v>
      </c>
      <c r="K18" s="54" t="s">
        <v>35</v>
      </c>
      <c r="L18" s="63" t="s">
        <v>35</v>
      </c>
      <c r="M18" s="63"/>
      <c r="N18" s="54" t="s">
        <v>35</v>
      </c>
      <c r="O18" s="54" t="s">
        <v>35</v>
      </c>
      <c r="P18" s="54" t="s">
        <v>35</v>
      </c>
      <c r="Q18" s="54">
        <v>7057</v>
      </c>
      <c r="R18" s="54" t="s">
        <v>35</v>
      </c>
      <c r="S18" s="54" t="s">
        <v>35</v>
      </c>
      <c r="T18" s="54" t="s">
        <v>35</v>
      </c>
    </row>
    <row r="19" spans="3:20" x14ac:dyDescent="0.25">
      <c r="C19" s="41" t="s">
        <v>40</v>
      </c>
      <c r="D19" s="53" t="s">
        <v>35</v>
      </c>
      <c r="E19" s="53" t="s">
        <v>35</v>
      </c>
      <c r="F19" s="53" t="s">
        <v>35</v>
      </c>
      <c r="G19" s="53" t="s">
        <v>35</v>
      </c>
      <c r="H19" s="53">
        <v>242</v>
      </c>
      <c r="I19" s="53">
        <v>153</v>
      </c>
      <c r="J19" s="53">
        <v>147</v>
      </c>
      <c r="K19" s="53">
        <v>183</v>
      </c>
      <c r="L19" s="62" t="s">
        <v>35</v>
      </c>
      <c r="M19" s="62"/>
      <c r="N19" s="53" t="s">
        <v>35</v>
      </c>
      <c r="O19" s="53" t="s">
        <v>35</v>
      </c>
      <c r="P19" s="53" t="s">
        <v>35</v>
      </c>
      <c r="Q19" s="53">
        <v>5808</v>
      </c>
      <c r="R19" s="53">
        <v>3678</v>
      </c>
      <c r="S19" s="53">
        <v>3537</v>
      </c>
      <c r="T19" s="53">
        <v>4399</v>
      </c>
    </row>
    <row r="20" spans="3:20" x14ac:dyDescent="0.25">
      <c r="C20" s="42" t="s">
        <v>93</v>
      </c>
      <c r="D20" s="54" t="s">
        <v>35</v>
      </c>
      <c r="E20" s="54" t="s">
        <v>35</v>
      </c>
      <c r="F20" s="54" t="s">
        <v>35</v>
      </c>
      <c r="G20" s="54" t="s">
        <v>35</v>
      </c>
      <c r="H20" s="54" t="s">
        <v>35</v>
      </c>
      <c r="I20" s="54" t="s">
        <v>35</v>
      </c>
      <c r="J20" s="54">
        <v>91</v>
      </c>
      <c r="K20" s="54">
        <v>114</v>
      </c>
      <c r="L20" s="63" t="s">
        <v>35</v>
      </c>
      <c r="M20" s="63"/>
      <c r="N20" s="54" t="s">
        <v>35</v>
      </c>
      <c r="O20" s="54" t="s">
        <v>35</v>
      </c>
      <c r="P20" s="54" t="s">
        <v>35</v>
      </c>
      <c r="Q20" s="54" t="s">
        <v>35</v>
      </c>
      <c r="R20" s="54" t="s">
        <v>35</v>
      </c>
      <c r="S20" s="54">
        <v>2185</v>
      </c>
      <c r="T20" s="54">
        <v>2727</v>
      </c>
    </row>
    <row r="21" spans="3:20" x14ac:dyDescent="0.25">
      <c r="C21" s="41" t="s">
        <v>41</v>
      </c>
      <c r="D21" s="53" t="s">
        <v>35</v>
      </c>
      <c r="E21" s="53" t="s">
        <v>35</v>
      </c>
      <c r="F21" s="53" t="s">
        <v>35</v>
      </c>
      <c r="G21" s="53" t="s">
        <v>35</v>
      </c>
      <c r="H21" s="53">
        <v>142</v>
      </c>
      <c r="I21" s="53">
        <v>86</v>
      </c>
      <c r="J21" s="53">
        <v>111</v>
      </c>
      <c r="K21" s="53">
        <v>138</v>
      </c>
      <c r="L21" s="62" t="s">
        <v>35</v>
      </c>
      <c r="M21" s="62"/>
      <c r="N21" s="53" t="s">
        <v>35</v>
      </c>
      <c r="O21" s="53" t="s">
        <v>35</v>
      </c>
      <c r="P21" s="53" t="s">
        <v>35</v>
      </c>
      <c r="Q21" s="53">
        <v>6818</v>
      </c>
      <c r="R21" s="53">
        <v>4121</v>
      </c>
      <c r="S21" s="53">
        <v>5313</v>
      </c>
      <c r="T21" s="53">
        <v>6608</v>
      </c>
    </row>
    <row r="22" spans="3:20" ht="15.75" thickBot="1" x14ac:dyDescent="0.3">
      <c r="C22" s="55" t="s">
        <v>42</v>
      </c>
      <c r="D22" s="56" t="s">
        <v>35</v>
      </c>
      <c r="E22" s="56" t="s">
        <v>35</v>
      </c>
      <c r="F22" s="56" t="s">
        <v>35</v>
      </c>
      <c r="G22" s="56" t="s">
        <v>35</v>
      </c>
      <c r="H22" s="56" t="s">
        <v>35</v>
      </c>
      <c r="I22" s="56" t="s">
        <v>35</v>
      </c>
      <c r="J22" s="56">
        <v>51</v>
      </c>
      <c r="K22" s="56">
        <v>64</v>
      </c>
      <c r="L22" s="64" t="s">
        <v>35</v>
      </c>
      <c r="M22" s="64"/>
      <c r="N22" s="56" t="s">
        <v>35</v>
      </c>
      <c r="O22" s="56" t="s">
        <v>35</v>
      </c>
      <c r="P22" s="56" t="s">
        <v>35</v>
      </c>
      <c r="Q22" s="56" t="s">
        <v>35</v>
      </c>
      <c r="R22" s="56" t="s">
        <v>35</v>
      </c>
      <c r="S22" s="56">
        <v>2468</v>
      </c>
      <c r="T22" s="56">
        <v>3040</v>
      </c>
    </row>
  </sheetData>
  <mergeCells count="17">
    <mergeCell ref="L21:M21"/>
    <mergeCell ref="L22:M22"/>
    <mergeCell ref="L14:M14"/>
    <mergeCell ref="L15:M15"/>
    <mergeCell ref="L16:M16"/>
    <mergeCell ref="L17:M17"/>
    <mergeCell ref="L18:M18"/>
    <mergeCell ref="L11:M11"/>
    <mergeCell ref="L12:M12"/>
    <mergeCell ref="L13:M13"/>
    <mergeCell ref="L19:M19"/>
    <mergeCell ref="L20:M20"/>
    <mergeCell ref="D7:L7"/>
    <mergeCell ref="M7:T7"/>
    <mergeCell ref="L8:M8"/>
    <mergeCell ref="L9:M9"/>
    <mergeCell ref="L10:M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6A7E-98E7-470E-8E31-B34111E61C87}">
  <dimension ref="B2:BT80"/>
  <sheetViews>
    <sheetView tabSelected="1" zoomScaleNormal="100" workbookViewId="0">
      <pane xSplit="2" ySplit="7" topLeftCell="V8" activePane="bottomRight" state="frozen"/>
      <selection pane="topRight" activeCell="C1" sqref="C1"/>
      <selection pane="bottomLeft" activeCell="A8" sqref="A8"/>
      <selection pane="bottomRight" activeCell="AI2" sqref="AI2"/>
    </sheetView>
  </sheetViews>
  <sheetFormatPr defaultRowHeight="15" x14ac:dyDescent="0.25"/>
  <cols>
    <col min="2" max="2" width="22" customWidth="1"/>
    <col min="3" max="3" width="15.28515625" bestFit="1" customWidth="1"/>
    <col min="4" max="4" width="9.42578125" bestFit="1" customWidth="1"/>
    <col min="5" max="5" width="9.42578125" style="44" bestFit="1" customWidth="1"/>
    <col min="6" max="6" width="8.85546875" customWidth="1"/>
    <col min="7" max="7" width="9.7109375" customWidth="1"/>
    <col min="8" max="8" width="9.42578125" bestFit="1" customWidth="1"/>
    <col min="9" max="9" width="3.7109375" customWidth="1"/>
    <col min="10" max="10" width="10.140625" customWidth="1"/>
    <col min="11" max="11" width="9.42578125" customWidth="1"/>
    <col min="12" max="12" width="9.42578125" bestFit="1" customWidth="1"/>
    <col min="13" max="13" width="2.85546875" customWidth="1"/>
    <col min="14" max="14" width="9.5703125" customWidth="1"/>
    <col min="15" max="15" width="7" customWidth="1"/>
    <col min="16" max="16" width="9.42578125" bestFit="1" customWidth="1"/>
    <col min="17" max="17" width="3.28515625" customWidth="1"/>
    <col min="18" max="18" width="4" customWidth="1"/>
    <col min="36" max="36" width="31.28515625" bestFit="1" customWidth="1"/>
    <col min="37" max="37" width="20.85546875" bestFit="1" customWidth="1"/>
  </cols>
  <sheetData>
    <row r="2" spans="2:72" x14ac:dyDescent="0.25">
      <c r="B2" t="s">
        <v>108</v>
      </c>
      <c r="T2" t="s">
        <v>43</v>
      </c>
      <c r="V2">
        <v>5.9900000000000002E-2</v>
      </c>
    </row>
    <row r="4" spans="2:72" x14ac:dyDescent="0.25">
      <c r="B4" s="8"/>
      <c r="C4" s="34" t="s">
        <v>44</v>
      </c>
      <c r="D4" s="8"/>
      <c r="E4" s="45"/>
      <c r="F4" s="8"/>
      <c r="G4" s="8"/>
      <c r="H4" s="8"/>
      <c r="I4" s="8"/>
      <c r="J4" s="65" t="s">
        <v>45</v>
      </c>
      <c r="K4" s="65"/>
      <c r="L4" s="8"/>
      <c r="M4" s="8"/>
      <c r="N4" s="65" t="s">
        <v>46</v>
      </c>
      <c r="O4" s="65"/>
      <c r="P4" s="8"/>
      <c r="Q4" s="8"/>
      <c r="R4" s="8"/>
      <c r="U4" s="11" t="s">
        <v>47</v>
      </c>
      <c r="AA4" s="11" t="s">
        <v>48</v>
      </c>
      <c r="AI4" t="s">
        <v>109</v>
      </c>
    </row>
    <row r="5" spans="2:72" x14ac:dyDescent="0.25">
      <c r="B5" s="7"/>
      <c r="C5" s="35" t="s">
        <v>49</v>
      </c>
      <c r="D5" s="35" t="s">
        <v>50</v>
      </c>
      <c r="E5" s="46" t="s">
        <v>51</v>
      </c>
      <c r="F5" s="35" t="s">
        <v>52</v>
      </c>
      <c r="G5" s="35" t="s">
        <v>53</v>
      </c>
      <c r="H5" s="66" t="s">
        <v>54</v>
      </c>
      <c r="I5" s="66"/>
      <c r="J5" s="35" t="s">
        <v>55</v>
      </c>
      <c r="K5" s="35" t="s">
        <v>56</v>
      </c>
      <c r="L5" s="35" t="s">
        <v>57</v>
      </c>
      <c r="M5" s="35"/>
      <c r="N5" s="35" t="s">
        <v>55</v>
      </c>
      <c r="O5" s="35" t="s">
        <v>56</v>
      </c>
      <c r="P5" s="35" t="s">
        <v>57</v>
      </c>
      <c r="Q5" s="12"/>
      <c r="R5" s="12"/>
      <c r="U5" t="s">
        <v>55</v>
      </c>
      <c r="V5" t="s">
        <v>56</v>
      </c>
      <c r="W5" t="s">
        <v>58</v>
      </c>
      <c r="X5" t="s">
        <v>59</v>
      </c>
      <c r="Z5" t="s">
        <v>19</v>
      </c>
      <c r="AA5" t="s">
        <v>55</v>
      </c>
      <c r="AB5" t="s">
        <v>56</v>
      </c>
      <c r="AC5" t="s">
        <v>58</v>
      </c>
      <c r="AD5" t="s">
        <v>59</v>
      </c>
      <c r="AF5" t="s">
        <v>19</v>
      </c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</row>
    <row r="6" spans="2:72" x14ac:dyDescent="0.25">
      <c r="B6" s="6"/>
      <c r="C6" s="32" t="s">
        <v>60</v>
      </c>
      <c r="D6" s="32" t="s">
        <v>60</v>
      </c>
      <c r="E6" s="47"/>
      <c r="F6" s="32" t="s">
        <v>15</v>
      </c>
      <c r="G6" s="32" t="s">
        <v>61</v>
      </c>
      <c r="H6" s="32" t="s">
        <v>61</v>
      </c>
      <c r="I6" s="33"/>
      <c r="J6" s="32" t="s">
        <v>15</v>
      </c>
      <c r="K6" s="32" t="s">
        <v>62</v>
      </c>
      <c r="L6" s="33"/>
      <c r="M6" s="32"/>
      <c r="N6" s="32" t="s">
        <v>15</v>
      </c>
      <c r="O6" s="32" t="s">
        <v>62</v>
      </c>
      <c r="P6" s="33"/>
      <c r="Q6" s="13"/>
      <c r="R6" s="13"/>
      <c r="AI6" s="14" t="s">
        <v>63</v>
      </c>
      <c r="AJ6" s="14" t="s">
        <v>64</v>
      </c>
      <c r="AK6" s="14" t="s">
        <v>65</v>
      </c>
      <c r="AL6" s="15">
        <v>2023</v>
      </c>
      <c r="AM6" s="8"/>
      <c r="AN6" s="15">
        <v>2030</v>
      </c>
      <c r="AO6" s="8"/>
      <c r="AP6" s="15">
        <v>2040</v>
      </c>
      <c r="AQ6" s="8"/>
      <c r="AR6" s="15">
        <v>2050</v>
      </c>
      <c r="AS6" s="8"/>
    </row>
    <row r="7" spans="2:72" x14ac:dyDescent="0.25">
      <c r="B7" s="16">
        <v>2023</v>
      </c>
      <c r="C7" s="7"/>
      <c r="D7" s="7"/>
      <c r="E7" s="4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AI7" s="7"/>
      <c r="AJ7" s="7"/>
      <c r="AK7" s="7"/>
      <c r="AL7" s="9" t="s">
        <v>47</v>
      </c>
      <c r="AM7" s="9" t="s">
        <v>48</v>
      </c>
      <c r="AN7" s="9" t="s">
        <v>47</v>
      </c>
      <c r="AO7" s="9" t="s">
        <v>48</v>
      </c>
      <c r="AP7" s="9" t="s">
        <v>47</v>
      </c>
      <c r="AQ7" s="9" t="s">
        <v>48</v>
      </c>
      <c r="AR7" s="9" t="s">
        <v>47</v>
      </c>
      <c r="AS7" s="9" t="s">
        <v>48</v>
      </c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</row>
    <row r="8" spans="2:72" x14ac:dyDescent="0.25">
      <c r="B8" s="30" t="str">
        <f>'[1]Table data (2)'!A6</f>
        <v>Gas with CCS</v>
      </c>
      <c r="C8">
        <v>25</v>
      </c>
      <c r="D8" s="67">
        <v>1.5</v>
      </c>
      <c r="E8" s="44">
        <v>0.439</v>
      </c>
      <c r="F8" s="67">
        <v>16.350000000000001</v>
      </c>
      <c r="G8" s="67">
        <v>7.2</v>
      </c>
      <c r="H8" s="67">
        <v>1.92</v>
      </c>
      <c r="J8" s="18">
        <v>5078.6693109927974</v>
      </c>
      <c r="K8" s="67">
        <v>13.488567481816821</v>
      </c>
      <c r="L8" s="44">
        <v>0.89</v>
      </c>
      <c r="N8" s="18">
        <v>5078.6693109927974</v>
      </c>
      <c r="O8" s="67">
        <v>19.50129615505406</v>
      </c>
      <c r="P8" s="44">
        <v>0.53</v>
      </c>
      <c r="Q8" s="17"/>
      <c r="R8" s="17"/>
      <c r="U8" s="18">
        <f t="shared" ref="U8:U20" si="0">J8*1000*((1+$V$2)^$D8)*$V$2*((1+$V$2)^$C8)/(((1+$V$2)^$C8)-1)/(8760*L8)</f>
        <v>55.551461818442768</v>
      </c>
      <c r="V8" s="18">
        <f t="shared" ref="V8:V20" si="1">K8*3.6/$E8</f>
        <v>110.61239848414705</v>
      </c>
      <c r="W8" s="18">
        <f t="shared" ref="W8:W20" si="2">$G8+(($F8*1000)/(8760*L8))</f>
        <v>9.2971217484993076</v>
      </c>
      <c r="X8" s="18">
        <f>$H8</f>
        <v>1.92</v>
      </c>
      <c r="Y8" s="18"/>
      <c r="Z8" s="18">
        <f>SUM(U8:Y8)</f>
        <v>177.38098205108912</v>
      </c>
      <c r="AA8" s="18">
        <f t="shared" ref="AA8:AA20" si="3">N8*1000*((1+$V$2)^$D8)*$V$2*((1+$V$2)^$C8)/(((1+$V$2)^$C8)-1)/(8760*P8)</f>
        <v>93.284530223422763</v>
      </c>
      <c r="AB8" s="18">
        <f>O8*3.6/$E8</f>
        <v>159.91951288882601</v>
      </c>
      <c r="AC8" s="18">
        <f>$G8+(($F8*1000)/(8760*P8))</f>
        <v>10.721581804083744</v>
      </c>
      <c r="AD8" s="18">
        <f>$H8</f>
        <v>1.92</v>
      </c>
      <c r="AE8" s="18"/>
      <c r="AF8" s="18">
        <f>SUM(AA8:AE8)</f>
        <v>265.84562491633255</v>
      </c>
      <c r="AH8" s="18"/>
      <c r="AI8" s="27" t="s">
        <v>66</v>
      </c>
      <c r="AJ8" s="10"/>
      <c r="AK8" s="10" t="s">
        <v>27</v>
      </c>
      <c r="AL8" s="19">
        <f>Z10</f>
        <v>236.2538042852749</v>
      </c>
      <c r="AM8" s="19">
        <f>AF10</f>
        <v>296.48147046127394</v>
      </c>
      <c r="AN8" s="19">
        <f>Z26</f>
        <v>166.81323072837961</v>
      </c>
      <c r="AO8" s="19">
        <f>AF26</f>
        <v>227.50324809129489</v>
      </c>
      <c r="AP8" s="19">
        <f>Z42</f>
        <v>163.97226799142078</v>
      </c>
      <c r="AQ8" s="19">
        <f>AF42</f>
        <v>240.28805932723606</v>
      </c>
      <c r="AR8" s="19">
        <f>Z58</f>
        <v>162.08134501180882</v>
      </c>
      <c r="AS8" s="19">
        <f>AF58</f>
        <v>238.3971363476241</v>
      </c>
      <c r="AW8" s="27"/>
      <c r="AY8" s="18"/>
      <c r="AZ8" s="18"/>
      <c r="BA8" s="18"/>
      <c r="BB8" s="18"/>
      <c r="BC8" s="18"/>
      <c r="BD8" s="18"/>
      <c r="BE8" s="18"/>
      <c r="BF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</row>
    <row r="9" spans="2:72" x14ac:dyDescent="0.25">
      <c r="B9" s="30" t="str">
        <f>'[1]Table data (2)'!A7</f>
        <v>Gas combined cycle</v>
      </c>
      <c r="C9">
        <v>25</v>
      </c>
      <c r="D9" s="67">
        <v>1.5</v>
      </c>
      <c r="E9" s="44">
        <v>0.50900000000000001</v>
      </c>
      <c r="F9" s="67">
        <v>10.9</v>
      </c>
      <c r="G9" s="67">
        <v>3.7</v>
      </c>
      <c r="H9" s="67">
        <v>0</v>
      </c>
      <c r="J9" s="18">
        <v>2125.5</v>
      </c>
      <c r="K9" s="67">
        <v>13.488567481816821</v>
      </c>
      <c r="L9" s="44">
        <v>0.89</v>
      </c>
      <c r="N9" s="18">
        <v>2125.5</v>
      </c>
      <c r="O9" s="67">
        <v>19.50129615505406</v>
      </c>
      <c r="P9" s="44">
        <v>0.53</v>
      </c>
      <c r="Q9" s="17"/>
      <c r="R9" s="17"/>
      <c r="U9" s="18">
        <f t="shared" si="0"/>
        <v>23.249127845265914</v>
      </c>
      <c r="V9" s="18">
        <f t="shared" si="1"/>
        <v>95.400477278075755</v>
      </c>
      <c r="W9" s="18">
        <f t="shared" si="2"/>
        <v>5.0980811656662048</v>
      </c>
      <c r="X9" s="18">
        <f t="shared" ref="X9:X13" si="4">$H9</f>
        <v>0</v>
      </c>
      <c r="Y9" s="18"/>
      <c r="Z9" s="18">
        <f t="shared" ref="Z9:Z11" si="5">SUM(U9:Y9)</f>
        <v>123.74768628900787</v>
      </c>
      <c r="AA9" s="18">
        <f t="shared" si="3"/>
        <v>39.040988268465398</v>
      </c>
      <c r="AB9" s="18">
        <f t="shared" ref="AB9:AB12" si="6">O9*3.6/$E9</f>
        <v>137.92665257012695</v>
      </c>
      <c r="AC9" s="18">
        <f t="shared" ref="AC9:AC12" si="7">$G9+(($F9*1000)/(8760*P9))</f>
        <v>6.0477212027224949</v>
      </c>
      <c r="AD9" s="18">
        <f t="shared" ref="AD9:AD13" si="8">$H9</f>
        <v>0</v>
      </c>
      <c r="AE9" s="18"/>
      <c r="AF9" s="18">
        <f t="shared" ref="AF9:AF11" si="9">SUM(AA9:AE9)</f>
        <v>183.01536204131483</v>
      </c>
      <c r="AH9" s="18"/>
      <c r="AI9" s="6"/>
      <c r="AJ9" s="6"/>
      <c r="AK9" t="s">
        <v>28</v>
      </c>
      <c r="AL9" s="19">
        <f>Z11</f>
        <v>204.17465967772591</v>
      </c>
      <c r="AM9" s="19">
        <f>AF11</f>
        <v>269.17713182083116</v>
      </c>
      <c r="AN9" s="19">
        <f>Z27</f>
        <v>138.12975071584398</v>
      </c>
      <c r="AO9" s="19">
        <f>AF27</f>
        <v>204.19773270928675</v>
      </c>
      <c r="AP9" s="19">
        <f>Z43</f>
        <v>136.1904920234785</v>
      </c>
      <c r="AQ9" s="19">
        <f>AF43</f>
        <v>218.55654429402506</v>
      </c>
      <c r="AR9" s="19">
        <f>Z59</f>
        <v>135.01909584894398</v>
      </c>
      <c r="AS9" s="19">
        <f>AF59</f>
        <v>217.38514811949054</v>
      </c>
      <c r="AW9" s="27"/>
      <c r="AY9" s="18"/>
      <c r="AZ9" s="18"/>
      <c r="BA9" s="18"/>
      <c r="BB9" s="18"/>
      <c r="BC9" s="18"/>
      <c r="BD9" s="18"/>
      <c r="BE9" s="18"/>
      <c r="BF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</row>
    <row r="10" spans="2:72" x14ac:dyDescent="0.25">
      <c r="B10" s="30" t="str">
        <f>'[1]Table data (2)'!A8</f>
        <v>Gas open cycle (small)</v>
      </c>
      <c r="C10">
        <v>25</v>
      </c>
      <c r="D10" s="67">
        <v>1.5</v>
      </c>
      <c r="E10" s="44">
        <v>0.3594</v>
      </c>
      <c r="F10" s="67">
        <v>12.6</v>
      </c>
      <c r="G10" s="67">
        <v>12</v>
      </c>
      <c r="H10" s="67">
        <v>0</v>
      </c>
      <c r="J10" s="18">
        <v>1683.6412534598655</v>
      </c>
      <c r="K10" s="67">
        <v>13.488567481816821</v>
      </c>
      <c r="L10" s="44">
        <v>0.2</v>
      </c>
      <c r="N10" s="18">
        <v>1683.6412534598655</v>
      </c>
      <c r="O10" s="67">
        <v>19.50129615505406</v>
      </c>
      <c r="P10" s="44">
        <v>0.2</v>
      </c>
      <c r="Q10" s="17"/>
      <c r="R10" s="17"/>
      <c r="U10" s="18">
        <f t="shared" si="0"/>
        <v>81.951163879215301</v>
      </c>
      <c r="V10" s="18">
        <f t="shared" si="1"/>
        <v>135.11085958414179</v>
      </c>
      <c r="W10" s="18">
        <f t="shared" si="2"/>
        <v>19.19178082191781</v>
      </c>
      <c r="X10" s="18">
        <f t="shared" si="4"/>
        <v>0</v>
      </c>
      <c r="Y10" s="18"/>
      <c r="Z10" s="18">
        <f t="shared" si="5"/>
        <v>236.2538042852749</v>
      </c>
      <c r="AA10" s="18">
        <f t="shared" si="3"/>
        <v>81.951163879215301</v>
      </c>
      <c r="AB10" s="18">
        <f t="shared" si="6"/>
        <v>195.33852576014084</v>
      </c>
      <c r="AC10" s="18">
        <f t="shared" si="7"/>
        <v>19.19178082191781</v>
      </c>
      <c r="AD10" s="18">
        <f t="shared" si="8"/>
        <v>0</v>
      </c>
      <c r="AE10" s="18"/>
      <c r="AF10" s="18">
        <f t="shared" si="9"/>
        <v>296.48147046127394</v>
      </c>
      <c r="AH10" s="18"/>
      <c r="AK10" t="s">
        <v>5</v>
      </c>
      <c r="AL10" s="19">
        <f>Z12</f>
        <v>230.87458574221577</v>
      </c>
      <c r="AM10" s="19">
        <f>AF12</f>
        <v>283.7983589051841</v>
      </c>
      <c r="AN10" s="19">
        <f>Z28</f>
        <v>175.9325839173257</v>
      </c>
      <c r="AO10" s="19">
        <f>AF28</f>
        <v>229.54299313251465</v>
      </c>
      <c r="AP10" s="19">
        <f>Z44</f>
        <v>173.29908358141131</v>
      </c>
      <c r="AQ10" s="19">
        <f>AF44</f>
        <v>240.35995254496146</v>
      </c>
      <c r="AR10" s="19">
        <f>Z60</f>
        <v>170.95547747907014</v>
      </c>
      <c r="AS10" s="19">
        <f>AF60</f>
        <v>238.01634644262029</v>
      </c>
      <c r="AU10" s="18"/>
      <c r="AV10" s="18"/>
      <c r="AW10" s="27"/>
      <c r="AY10" s="18"/>
      <c r="AZ10" s="18"/>
      <c r="BA10" s="18"/>
      <c r="BB10" s="18"/>
      <c r="BC10" s="18"/>
      <c r="BD10" s="18"/>
      <c r="BE10" s="18"/>
      <c r="BF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</row>
    <row r="11" spans="2:72" ht="18" x14ac:dyDescent="0.35">
      <c r="B11" s="30" t="str">
        <f>'[1]Table data (2)'!A9</f>
        <v>Gas open cycle (large)</v>
      </c>
      <c r="C11">
        <v>25</v>
      </c>
      <c r="D11" s="67">
        <v>1.25</v>
      </c>
      <c r="E11" s="44">
        <v>0.33300000000000002</v>
      </c>
      <c r="F11" s="67">
        <v>10.199999999999999</v>
      </c>
      <c r="G11" s="67">
        <v>7.3</v>
      </c>
      <c r="H11" s="67">
        <v>0</v>
      </c>
      <c r="J11" s="18">
        <v>942.84650393049253</v>
      </c>
      <c r="K11" s="67">
        <v>13.488567481816821</v>
      </c>
      <c r="L11" s="44">
        <v>0.2</v>
      </c>
      <c r="N11" s="18">
        <v>942.84650393049253</v>
      </c>
      <c r="O11" s="67">
        <v>19.50129615505406</v>
      </c>
      <c r="P11" s="44">
        <v>0.2</v>
      </c>
      <c r="Q11" s="17"/>
      <c r="R11" s="17"/>
      <c r="U11" s="18">
        <f t="shared" si="0"/>
        <v>45.230390714730291</v>
      </c>
      <c r="V11" s="18">
        <f t="shared" si="1"/>
        <v>145.82235115477644</v>
      </c>
      <c r="W11" s="18">
        <f t="shared" si="2"/>
        <v>13.121917808219177</v>
      </c>
      <c r="X11" s="18">
        <f t="shared" si="4"/>
        <v>0</v>
      </c>
      <c r="Y11" s="18"/>
      <c r="Z11" s="18">
        <f t="shared" si="5"/>
        <v>204.17465967772591</v>
      </c>
      <c r="AA11" s="18">
        <f t="shared" si="3"/>
        <v>45.230390714730291</v>
      </c>
      <c r="AB11" s="18">
        <f t="shared" si="6"/>
        <v>210.82482329788172</v>
      </c>
      <c r="AC11" s="18">
        <f t="shared" si="7"/>
        <v>13.121917808219177</v>
      </c>
      <c r="AD11" s="18">
        <f t="shared" si="8"/>
        <v>0</v>
      </c>
      <c r="AE11" s="18"/>
      <c r="AF11" s="18">
        <f t="shared" si="9"/>
        <v>269.17713182083116</v>
      </c>
      <c r="AH11" s="18"/>
      <c r="AK11" t="s">
        <v>95</v>
      </c>
      <c r="AL11" s="19">
        <f>Z13</f>
        <v>579.61760743812727</v>
      </c>
      <c r="AM11" s="19">
        <f>AF13</f>
        <v>605.95286248812727</v>
      </c>
      <c r="AN11" s="19">
        <f>Z29</f>
        <v>521.04463098003771</v>
      </c>
      <c r="AO11" s="19">
        <f>AF29</f>
        <v>557.25006601773907</v>
      </c>
      <c r="AP11" s="19">
        <f>Z45</f>
        <v>397.40898740213788</v>
      </c>
      <c r="AQ11" s="19">
        <f>AF45</f>
        <v>449.00645495213786</v>
      </c>
      <c r="AR11" s="19">
        <f>Z61</f>
        <v>318.91069038052353</v>
      </c>
      <c r="AS11" s="19">
        <f>AF61</f>
        <v>373.82833443052351</v>
      </c>
      <c r="AW11" s="27"/>
      <c r="AY11" s="18"/>
      <c r="AZ11" s="18"/>
      <c r="BA11" s="18"/>
      <c r="BB11" s="18"/>
      <c r="BC11" s="18"/>
      <c r="BD11" s="18"/>
      <c r="BE11" s="18"/>
      <c r="BF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</row>
    <row r="12" spans="2:72" x14ac:dyDescent="0.25">
      <c r="B12" s="30" t="str">
        <f>'[1]Table data (2)'!A10</f>
        <v>Gas reciprocating</v>
      </c>
      <c r="C12">
        <v>25</v>
      </c>
      <c r="D12" s="67">
        <v>1.1153846153846154</v>
      </c>
      <c r="E12" s="44">
        <v>0.40899999999999997</v>
      </c>
      <c r="F12" s="67">
        <v>24.1</v>
      </c>
      <c r="G12" s="67">
        <v>7.6</v>
      </c>
      <c r="H12" s="67">
        <v>0</v>
      </c>
      <c r="J12" s="18">
        <v>1907.5</v>
      </c>
      <c r="K12" s="67">
        <v>13.488567481816821</v>
      </c>
      <c r="L12" s="44">
        <v>0.2</v>
      </c>
      <c r="N12" s="18">
        <v>1907.5</v>
      </c>
      <c r="O12" s="67">
        <v>19.50129615505406</v>
      </c>
      <c r="P12" s="44">
        <v>0.2</v>
      </c>
      <c r="Q12" s="17"/>
      <c r="R12" s="17"/>
      <c r="U12" s="18">
        <f t="shared" si="0"/>
        <v>90.793100633593752</v>
      </c>
      <c r="V12" s="18">
        <f t="shared" si="1"/>
        <v>118.72577734606494</v>
      </c>
      <c r="W12" s="18">
        <f t="shared" si="2"/>
        <v>21.355707762557078</v>
      </c>
      <c r="X12" s="18">
        <f t="shared" si="4"/>
        <v>0</v>
      </c>
      <c r="Y12" s="18"/>
      <c r="Z12" s="18">
        <f t="shared" ref="Z12" si="10">SUM(U12:Y12)</f>
        <v>230.87458574221577</v>
      </c>
      <c r="AA12" s="18">
        <f t="shared" si="3"/>
        <v>90.793100633593752</v>
      </c>
      <c r="AB12" s="18">
        <f t="shared" si="6"/>
        <v>171.6495505090333</v>
      </c>
      <c r="AC12" s="18">
        <f t="shared" si="7"/>
        <v>21.355707762557078</v>
      </c>
      <c r="AD12" s="18">
        <f t="shared" si="8"/>
        <v>0</v>
      </c>
      <c r="AE12" s="18"/>
      <c r="AF12" s="18">
        <f t="shared" ref="AF12" si="11">SUM(AA12:AE12)</f>
        <v>283.7983589051841</v>
      </c>
      <c r="AH12" s="18"/>
      <c r="AI12" s="27" t="s">
        <v>115</v>
      </c>
      <c r="AJ12" s="10"/>
      <c r="AK12" s="10" t="s">
        <v>0</v>
      </c>
      <c r="AL12" s="19">
        <f>SUM(U15:X15)</f>
        <v>106.67092053918444</v>
      </c>
      <c r="AM12" s="19">
        <f>SUM(AA15:AD15)</f>
        <v>210.58966120077361</v>
      </c>
      <c r="AN12" s="19">
        <f>SUM(U31:X31)</f>
        <v>87.790413176130329</v>
      </c>
      <c r="AO12" s="19">
        <f>SUM(AA31:AD31)</f>
        <v>141.41298474473155</v>
      </c>
      <c r="AP12" s="19">
        <f>SUM(U47:X47)</f>
        <v>86.758837037638386</v>
      </c>
      <c r="AQ12" s="19">
        <f>SUM(AA47:AD47)</f>
        <v>139.88741877185356</v>
      </c>
      <c r="AR12" s="19">
        <f>SUM(U63:X63)</f>
        <v>86.174558436636687</v>
      </c>
      <c r="AS12" s="19">
        <f>SUM(AA63:AD63)</f>
        <v>140.43332810642642</v>
      </c>
      <c r="AW12" s="27"/>
      <c r="AY12" s="18"/>
      <c r="AZ12" s="18"/>
      <c r="BA12" s="18"/>
      <c r="BB12" s="18"/>
      <c r="BC12" s="18"/>
      <c r="BD12" s="18"/>
      <c r="BE12" s="18"/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</row>
    <row r="13" spans="2:72" x14ac:dyDescent="0.25">
      <c r="B13" s="30" t="str">
        <f>'[1]Table data (2)'!A11</f>
        <v>Hydrogen reciprocating</v>
      </c>
      <c r="C13">
        <v>25</v>
      </c>
      <c r="D13" s="67">
        <v>1</v>
      </c>
      <c r="E13" s="44">
        <v>0.32</v>
      </c>
      <c r="F13" s="67">
        <v>33</v>
      </c>
      <c r="G13" s="67">
        <v>0</v>
      </c>
      <c r="H13" s="67">
        <v>0</v>
      </c>
      <c r="J13" s="18">
        <v>2134.4740601503759</v>
      </c>
      <c r="K13" s="67">
        <v>40.876894885714279</v>
      </c>
      <c r="L13" s="44">
        <v>0.2</v>
      </c>
      <c r="M13" s="18"/>
      <c r="N13" s="18">
        <v>2134.4740601503759</v>
      </c>
      <c r="O13" s="67">
        <v>43.217806445714281</v>
      </c>
      <c r="P13" s="44">
        <v>0.2</v>
      </c>
      <c r="Q13" s="17"/>
      <c r="R13" s="17"/>
      <c r="U13" s="18">
        <f t="shared" si="0"/>
        <v>100.91692353548544</v>
      </c>
      <c r="V13" s="18">
        <f t="shared" si="1"/>
        <v>459.86506746428563</v>
      </c>
      <c r="W13" s="18">
        <f t="shared" si="2"/>
        <v>18.835616438356166</v>
      </c>
      <c r="X13" s="18">
        <f t="shared" si="4"/>
        <v>0</v>
      </c>
      <c r="Y13" s="18"/>
      <c r="Z13" s="18">
        <f t="shared" ref="Z13" si="12">SUM(U13:Y13)</f>
        <v>579.61760743812727</v>
      </c>
      <c r="AA13" s="18">
        <f t="shared" si="3"/>
        <v>100.91692353548544</v>
      </c>
      <c r="AB13" s="18">
        <f t="shared" ref="AB13" si="13">O13*3.6/$E13</f>
        <v>486.20032251428569</v>
      </c>
      <c r="AC13" s="18">
        <f t="shared" ref="AC13" si="14">$G13+(($F13*1000)/(8760*P13))</f>
        <v>18.835616438356166</v>
      </c>
      <c r="AD13" s="18">
        <f t="shared" si="8"/>
        <v>0</v>
      </c>
      <c r="AE13" s="18"/>
      <c r="AF13" s="18">
        <f t="shared" ref="AF13" si="15">SUM(AA13:AE13)</f>
        <v>605.95286248812727</v>
      </c>
      <c r="AH13" s="18"/>
      <c r="AI13" s="6"/>
      <c r="AJ13" s="6"/>
      <c r="AK13" s="10" t="s">
        <v>2</v>
      </c>
      <c r="AL13" s="19">
        <f>SUM(U16:X16)</f>
        <v>118.0076648177461</v>
      </c>
      <c r="AM13" s="19">
        <f>SUM(AA16:AD16)</f>
        <v>198.54591017499578</v>
      </c>
      <c r="AN13" s="19">
        <f>SUM(U32:X32)</f>
        <v>109.74715031903068</v>
      </c>
      <c r="AO13" s="19">
        <f>SUM(AA32:AD32)</f>
        <v>174.51235801616062</v>
      </c>
      <c r="AP13" s="19">
        <f>SUM(U48:X48)</f>
        <v>108.24260668094323</v>
      </c>
      <c r="AQ13" s="19">
        <f>SUM(AA48:AD48)</f>
        <v>172.75519933214997</v>
      </c>
      <c r="AR13" s="19">
        <f>SUM(U64:X64)</f>
        <v>105.87113050606422</v>
      </c>
      <c r="AS13" s="19">
        <f>SUM(AA64:AD64)</f>
        <v>168.77290915169274</v>
      </c>
      <c r="AW13" s="27"/>
      <c r="AY13" s="18"/>
      <c r="AZ13" s="18"/>
      <c r="BA13" s="18"/>
      <c r="BB13" s="18"/>
      <c r="BC13" s="18"/>
      <c r="BD13" s="18"/>
      <c r="BE13" s="18"/>
      <c r="BF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</row>
    <row r="14" spans="2:72" x14ac:dyDescent="0.25">
      <c r="B14" s="30" t="str">
        <f>'[1]Table data (2)'!A12</f>
        <v>Black coal with CCS</v>
      </c>
      <c r="C14">
        <v>30</v>
      </c>
      <c r="D14" s="67">
        <v>2</v>
      </c>
      <c r="E14" s="44">
        <v>0.30049999999999999</v>
      </c>
      <c r="F14" s="67">
        <v>77.8</v>
      </c>
      <c r="G14" s="67">
        <v>7.95</v>
      </c>
      <c r="H14" s="67">
        <v>4.13</v>
      </c>
      <c r="J14" s="18">
        <v>11407.425948380391</v>
      </c>
      <c r="K14" s="67">
        <v>4.3186741280322831</v>
      </c>
      <c r="L14" s="44">
        <v>0.89</v>
      </c>
      <c r="N14" s="18">
        <v>11407.425948380391</v>
      </c>
      <c r="O14" s="67">
        <v>11.26786247030835</v>
      </c>
      <c r="P14" s="44">
        <v>0.53</v>
      </c>
      <c r="Q14" s="17"/>
      <c r="R14" s="17"/>
      <c r="U14" s="18">
        <f t="shared" si="0"/>
        <v>119.28548221413119</v>
      </c>
      <c r="V14" s="18">
        <f t="shared" si="1"/>
        <v>51.737859770103896</v>
      </c>
      <c r="W14" s="18">
        <f t="shared" si="2"/>
        <v>17.928964650351443</v>
      </c>
      <c r="X14" s="18">
        <f t="shared" ref="X14:X20" si="16">$H14</f>
        <v>4.13</v>
      </c>
      <c r="Y14" s="18"/>
      <c r="Z14" s="18">
        <f t="shared" ref="Z14:Z20" si="17">SUM(U14:Y14)</f>
        <v>193.08230663458653</v>
      </c>
      <c r="AA14" s="18">
        <f t="shared" si="3"/>
        <v>200.30958334071087</v>
      </c>
      <c r="AB14" s="18">
        <f t="shared" ref="AB14:AB20" si="18">O14*3.6/$E14</f>
        <v>134.98936736475895</v>
      </c>
      <c r="AC14" s="18">
        <f t="shared" ref="AC14:AC20" si="19">$G14+(($F14*1000)/(8760*P14))</f>
        <v>24.707129318514689</v>
      </c>
      <c r="AD14" s="18">
        <f t="shared" ref="AD14:AD20" si="20">$H14</f>
        <v>4.13</v>
      </c>
      <c r="AE14" s="18"/>
      <c r="AF14" s="18">
        <f t="shared" ref="AF14:AF20" si="21">SUM(AA14:AE14)</f>
        <v>364.1360800239845</v>
      </c>
      <c r="AH14" s="18"/>
      <c r="AI14" s="6"/>
      <c r="AJ14" s="6"/>
      <c r="AK14" s="10" t="s">
        <v>67</v>
      </c>
      <c r="AL14" s="19">
        <f>SUM(U9:X9)</f>
        <v>123.74768628900787</v>
      </c>
      <c r="AM14" s="19">
        <f>SUM(AA9:AD9)</f>
        <v>183.01536204131483</v>
      </c>
      <c r="AN14" s="19">
        <f>SUM(U25:X25)</f>
        <v>78.859895326989331</v>
      </c>
      <c r="AO14" s="19">
        <f>SUM(AA25:AD25)</f>
        <v>135.70691375746932</v>
      </c>
      <c r="AP14" s="19">
        <f>SUM(U41:X41)</f>
        <v>77.544376911213021</v>
      </c>
      <c r="AQ14" s="19">
        <f>SUM(AA41:AD41)</f>
        <v>145.02353195248494</v>
      </c>
      <c r="AR14" s="19">
        <f>SUM(U57:X57)</f>
        <v>77.030841692117988</v>
      </c>
      <c r="AS14" s="19">
        <f>SUM(AA57:AD57)</f>
        <v>144.16118035815555</v>
      </c>
      <c r="AW14" s="27"/>
      <c r="AY14" s="18"/>
      <c r="AZ14" s="18"/>
      <c r="BA14" s="18"/>
      <c r="BB14" s="18"/>
      <c r="BC14" s="18"/>
      <c r="BD14" s="18"/>
      <c r="BE14" s="18"/>
      <c r="BF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</row>
    <row r="15" spans="2:72" x14ac:dyDescent="0.25">
      <c r="B15" s="30" t="str">
        <f>'[1]Table data (2)'!A13</f>
        <v>Black coal</v>
      </c>
      <c r="C15">
        <v>30</v>
      </c>
      <c r="D15" s="67">
        <v>2</v>
      </c>
      <c r="E15" s="44">
        <v>0.42120000000000002</v>
      </c>
      <c r="F15" s="67">
        <v>53.2</v>
      </c>
      <c r="G15" s="67">
        <v>4.21</v>
      </c>
      <c r="H15" s="67">
        <v>0</v>
      </c>
      <c r="J15" s="18">
        <v>5615.9973186354837</v>
      </c>
      <c r="K15" s="67">
        <v>4.3186741280322831</v>
      </c>
      <c r="L15" s="44">
        <v>0.89</v>
      </c>
      <c r="N15" s="18">
        <v>5615.9973186354837</v>
      </c>
      <c r="O15" s="67">
        <v>11.26786247030835</v>
      </c>
      <c r="P15" s="44">
        <v>0.53</v>
      </c>
      <c r="Q15" s="17"/>
      <c r="R15" s="17"/>
      <c r="U15" s="18">
        <f t="shared" si="0"/>
        <v>58.725513652079762</v>
      </c>
      <c r="V15" s="18">
        <f t="shared" si="1"/>
        <v>36.911744684036606</v>
      </c>
      <c r="W15" s="18">
        <f t="shared" si="2"/>
        <v>11.033662203068083</v>
      </c>
      <c r="X15" s="18">
        <f t="shared" si="16"/>
        <v>0</v>
      </c>
      <c r="Y15" s="18"/>
      <c r="Z15" s="18">
        <f t="shared" si="17"/>
        <v>106.67092053918444</v>
      </c>
      <c r="AA15" s="18">
        <f t="shared" si="3"/>
        <v>98.61454179311508</v>
      </c>
      <c r="AB15" s="18">
        <f t="shared" si="18"/>
        <v>96.30651684024231</v>
      </c>
      <c r="AC15" s="18">
        <f t="shared" si="19"/>
        <v>15.668602567416215</v>
      </c>
      <c r="AD15" s="18">
        <f t="shared" si="20"/>
        <v>0</v>
      </c>
      <c r="AE15" s="18"/>
      <c r="AF15" s="18">
        <f t="shared" si="21"/>
        <v>210.58966120077361</v>
      </c>
      <c r="AH15" s="18"/>
      <c r="AI15" s="27" t="s">
        <v>116</v>
      </c>
      <c r="AJ15" s="10"/>
      <c r="AK15" s="10" t="s">
        <v>1</v>
      </c>
      <c r="AL15" s="18">
        <f>Z14</f>
        <v>193.08230663458653</v>
      </c>
      <c r="AM15" s="18">
        <f>AF14</f>
        <v>364.1360800239845</v>
      </c>
      <c r="AN15" s="18">
        <f>Z30</f>
        <v>156.2648287750099</v>
      </c>
      <c r="AO15" s="18">
        <f>AF30</f>
        <v>247.78314787704775</v>
      </c>
      <c r="AP15" s="18">
        <f>Z46</f>
        <v>143.85170576829668</v>
      </c>
      <c r="AQ15" s="18">
        <f>AF46</f>
        <v>239.06095021226272</v>
      </c>
      <c r="AR15" s="18">
        <f>Z62</f>
        <v>141.58045716932526</v>
      </c>
      <c r="AS15" s="18">
        <f>AF62</f>
        <v>232.29863653476741</v>
      </c>
      <c r="AW15" s="27"/>
      <c r="AY15" s="18"/>
      <c r="AZ15" s="18"/>
      <c r="BA15" s="18"/>
      <c r="BB15" s="18"/>
      <c r="BC15" s="18"/>
      <c r="BD15" s="18"/>
      <c r="BE15" s="18"/>
      <c r="BF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</row>
    <row r="16" spans="2:72" x14ac:dyDescent="0.25">
      <c r="B16" s="30" t="str">
        <f>'[1]Table data (2)'!A14</f>
        <v>Brown coal</v>
      </c>
      <c r="C16">
        <v>30</v>
      </c>
      <c r="D16" s="67">
        <v>4</v>
      </c>
      <c r="E16" s="44">
        <v>0.31754432389521037</v>
      </c>
      <c r="F16" s="67">
        <v>69</v>
      </c>
      <c r="G16" s="67">
        <v>5.27</v>
      </c>
      <c r="H16" s="67">
        <v>0</v>
      </c>
      <c r="J16" s="18">
        <v>8235.6775448500921</v>
      </c>
      <c r="K16" s="67">
        <v>0.63</v>
      </c>
      <c r="L16" s="44">
        <v>0.89</v>
      </c>
      <c r="N16" s="18">
        <v>8670.9539970996266</v>
      </c>
      <c r="O16" s="67">
        <v>0.65</v>
      </c>
      <c r="P16" s="44">
        <v>0.53</v>
      </c>
      <c r="Q16" s="17"/>
      <c r="R16" s="17"/>
      <c r="U16" s="18">
        <f t="shared" si="0"/>
        <v>96.745116246097652</v>
      </c>
      <c r="V16" s="18">
        <f t="shared" si="1"/>
        <v>7.142310000000001</v>
      </c>
      <c r="W16" s="18">
        <f t="shared" si="2"/>
        <v>14.120238571648452</v>
      </c>
      <c r="X16" s="18">
        <f t="shared" si="16"/>
        <v>0</v>
      </c>
      <c r="Y16" s="18"/>
      <c r="Z16" s="18">
        <f t="shared" si="17"/>
        <v>118.0076648177461</v>
      </c>
      <c r="AA16" s="18">
        <f t="shared" si="3"/>
        <v>171.0451387999635</v>
      </c>
      <c r="AB16" s="18">
        <f t="shared" si="18"/>
        <v>7.3690500000000014</v>
      </c>
      <c r="AC16" s="18">
        <f t="shared" si="19"/>
        <v>20.131721375032306</v>
      </c>
      <c r="AD16" s="18">
        <f t="shared" si="20"/>
        <v>0</v>
      </c>
      <c r="AE16" s="18"/>
      <c r="AF16" s="18">
        <f t="shared" si="21"/>
        <v>198.54591017499578</v>
      </c>
      <c r="AH16" s="18"/>
      <c r="AI16" s="6"/>
      <c r="AJ16" s="6"/>
      <c r="AK16" s="10" t="s">
        <v>4</v>
      </c>
      <c r="AL16" s="18">
        <f>Z8</f>
        <v>177.38098205108912</v>
      </c>
      <c r="AM16" s="18">
        <f>AF8</f>
        <v>265.84562491633255</v>
      </c>
      <c r="AN16" s="18">
        <f>Z24</f>
        <v>119.10235146304151</v>
      </c>
      <c r="AO16" s="18">
        <f>AF24</f>
        <v>200.02772975002671</v>
      </c>
      <c r="AP16" s="18">
        <f>Z40</f>
        <v>108.7286106599811</v>
      </c>
      <c r="AQ16" s="18">
        <f>AF40</f>
        <v>207.89689485901965</v>
      </c>
      <c r="AR16" s="18">
        <f>Z56</f>
        <v>108.04314645029932</v>
      </c>
      <c r="AS16" s="18">
        <f>AF56</f>
        <v>203.48281582254899</v>
      </c>
      <c r="AW16" s="27"/>
      <c r="AY16" s="18"/>
      <c r="AZ16" s="18"/>
      <c r="BA16" s="18"/>
      <c r="BB16" s="18"/>
      <c r="BC16" s="18"/>
      <c r="BD16" s="18"/>
      <c r="BE16" s="18"/>
      <c r="BF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</row>
    <row r="17" spans="2:72" x14ac:dyDescent="0.25">
      <c r="B17" s="30" t="s">
        <v>118</v>
      </c>
      <c r="C17">
        <v>30</v>
      </c>
      <c r="D17" s="67">
        <v>4.416666666666667</v>
      </c>
      <c r="E17" s="44">
        <v>0.33</v>
      </c>
      <c r="F17">
        <v>200</v>
      </c>
      <c r="G17" s="67">
        <v>5.33</v>
      </c>
      <c r="H17" s="67">
        <v>0</v>
      </c>
      <c r="J17">
        <v>28581</v>
      </c>
      <c r="K17" s="67">
        <v>1.092857142857143</v>
      </c>
      <c r="L17" s="44">
        <v>0.89</v>
      </c>
      <c r="N17">
        <v>28581</v>
      </c>
      <c r="O17" s="67">
        <v>1.3357142857142859</v>
      </c>
      <c r="P17" s="44">
        <v>0.53</v>
      </c>
      <c r="Q17" s="17"/>
      <c r="R17" s="17"/>
      <c r="U17" s="18">
        <f t="shared" si="0"/>
        <v>343.98077842930991</v>
      </c>
      <c r="V17" s="18">
        <f t="shared" si="1"/>
        <v>11.922077922077923</v>
      </c>
      <c r="W17" s="18">
        <f t="shared" si="2"/>
        <v>30.982865425067978</v>
      </c>
      <c r="X17" s="18">
        <f t="shared" si="16"/>
        <v>0</v>
      </c>
      <c r="Y17" s="18"/>
      <c r="Z17" s="18">
        <f t="shared" si="17"/>
        <v>386.8857217764558</v>
      </c>
      <c r="AA17" s="18">
        <f t="shared" si="3"/>
        <v>577.62809962657707</v>
      </c>
      <c r="AB17" s="18">
        <f t="shared" si="18"/>
        <v>14.571428571428575</v>
      </c>
      <c r="AC17" s="18">
        <f t="shared" si="19"/>
        <v>48.407453260963209</v>
      </c>
      <c r="AD17" s="18">
        <f t="shared" si="20"/>
        <v>0</v>
      </c>
      <c r="AE17" s="18"/>
      <c r="AF17" s="18">
        <f t="shared" si="21"/>
        <v>640.60698145896879</v>
      </c>
      <c r="AH17" s="18"/>
      <c r="AI17" s="6"/>
      <c r="AJ17" s="6"/>
      <c r="AK17" s="10" t="s">
        <v>118</v>
      </c>
      <c r="AL17" s="18">
        <f t="shared" ref="AL17:AL22" si="22">Z17</f>
        <v>386.8857217764558</v>
      </c>
      <c r="AM17" s="18">
        <f t="shared" ref="AM17:AM22" si="23">AF17</f>
        <v>640.60698145896879</v>
      </c>
      <c r="AN17" s="18">
        <f t="shared" ref="AN17:AN22" si="24">Z33</f>
        <v>229.50548052199477</v>
      </c>
      <c r="AO17" s="18">
        <f t="shared" ref="AO17:AO22" si="25">AF33</f>
        <v>382.0388060760136</v>
      </c>
      <c r="AP17" s="18">
        <f t="shared" ref="AP17:AP22" si="26">Z49</f>
        <v>171.46154984275185</v>
      </c>
      <c r="AQ17" s="18">
        <f t="shared" ref="AQ17:AQ22" si="27">AF49</f>
        <v>366.01274760906796</v>
      </c>
      <c r="AR17" s="18">
        <f t="shared" ref="AR17:AR22" si="28">Z65</f>
        <v>172.13074525852096</v>
      </c>
      <c r="AS17" s="18">
        <f t="shared" ref="AS17:AS22" si="29">AF65</f>
        <v>348.64588908045249</v>
      </c>
      <c r="AW17" s="27"/>
      <c r="AY17" s="18"/>
      <c r="AZ17" s="18"/>
      <c r="BA17" s="18"/>
      <c r="BB17" s="18"/>
      <c r="BC17" s="18"/>
      <c r="BD17" s="18"/>
      <c r="BE17" s="18"/>
      <c r="BF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</row>
    <row r="18" spans="2:72" x14ac:dyDescent="0.25">
      <c r="B18" s="30" t="s">
        <v>119</v>
      </c>
      <c r="C18">
        <v>30</v>
      </c>
      <c r="D18" s="67">
        <v>5.75</v>
      </c>
      <c r="E18" s="44">
        <v>0.33</v>
      </c>
      <c r="F18">
        <v>200</v>
      </c>
      <c r="G18" s="67">
        <v>5.33</v>
      </c>
      <c r="H18" s="67">
        <v>0</v>
      </c>
      <c r="J18" s="18">
        <v>8655</v>
      </c>
      <c r="K18" s="67">
        <v>1.092857142857143</v>
      </c>
      <c r="L18" s="44">
        <v>0.89</v>
      </c>
      <c r="N18" s="18">
        <v>8655</v>
      </c>
      <c r="O18" s="67">
        <v>1.3357142857142859</v>
      </c>
      <c r="P18" s="44">
        <v>0.53</v>
      </c>
      <c r="Q18" s="17"/>
      <c r="R18" s="17"/>
      <c r="U18" s="18">
        <f t="shared" ref="U18" si="30">J18*1000*((1+$V$2)^$D18)*$V$2*((1+$V$2)^$C18)/(((1+$V$2)^$C18)-1)/(8760*L18)</f>
        <v>112.56680772029597</v>
      </c>
      <c r="V18" s="18">
        <f t="shared" ref="V18" si="31">K18*3.6/$E18</f>
        <v>11.922077922077923</v>
      </c>
      <c r="W18" s="18">
        <f t="shared" ref="W18" si="32">$G18+(($F18*1000)/(8760*L18))</f>
        <v>30.982865425067978</v>
      </c>
      <c r="X18" s="18">
        <f t="shared" si="16"/>
        <v>0</v>
      </c>
      <c r="Y18" s="18"/>
      <c r="Z18" s="18">
        <f t="shared" ref="Z18" si="33">SUM(U18:Y18)</f>
        <v>155.47175106744186</v>
      </c>
      <c r="AA18" s="18">
        <f t="shared" ref="AA18" si="34">N18*1000*((1+$V$2)^$D18)*$V$2*((1+$V$2)^$C18)/(((1+$V$2)^$C18)-1)/(8760*P18)</f>
        <v>189.02728088879891</v>
      </c>
      <c r="AB18" s="18">
        <f t="shared" ref="AB18" si="35">O18*3.6/$E18</f>
        <v>14.571428571428575</v>
      </c>
      <c r="AC18" s="18">
        <f t="shared" ref="AC18" si="36">$G18+(($F18*1000)/(8760*P18))</f>
        <v>48.407453260963209</v>
      </c>
      <c r="AD18" s="18">
        <f t="shared" si="20"/>
        <v>0</v>
      </c>
      <c r="AE18" s="18"/>
      <c r="AF18" s="18">
        <f t="shared" ref="AF18" si="37">SUM(AA18:AE18)</f>
        <v>252.00616272119072</v>
      </c>
      <c r="AH18" s="18"/>
      <c r="AK18" t="s">
        <v>119</v>
      </c>
      <c r="AL18" s="18">
        <f t="shared" si="22"/>
        <v>155.47175106744186</v>
      </c>
      <c r="AM18" s="18">
        <f t="shared" si="23"/>
        <v>252.00616272119072</v>
      </c>
      <c r="AN18" s="18">
        <f t="shared" si="24"/>
        <v>141.28337988364814</v>
      </c>
      <c r="AO18" s="18">
        <f t="shared" si="25"/>
        <v>232.65846828875681</v>
      </c>
      <c r="AP18" s="18">
        <f t="shared" si="26"/>
        <v>136.36233173533151</v>
      </c>
      <c r="AQ18" s="18">
        <f t="shared" si="27"/>
        <v>225.61655815572834</v>
      </c>
      <c r="AR18" s="18">
        <f t="shared" si="28"/>
        <v>133.49235040557608</v>
      </c>
      <c r="AS18" s="18">
        <f t="shared" si="29"/>
        <v>220.74619551466338</v>
      </c>
      <c r="AW18" s="27"/>
      <c r="AY18" s="18"/>
      <c r="AZ18" s="18"/>
      <c r="BA18" s="18"/>
      <c r="BB18" s="18"/>
      <c r="BC18" s="18"/>
      <c r="BD18" s="18"/>
      <c r="BE18" s="18"/>
      <c r="BF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</row>
    <row r="19" spans="2:72" x14ac:dyDescent="0.25">
      <c r="B19" s="30" t="s">
        <v>120</v>
      </c>
      <c r="C19">
        <v>25</v>
      </c>
      <c r="D19" s="67">
        <v>1.75</v>
      </c>
      <c r="E19" s="44">
        <v>1</v>
      </c>
      <c r="F19" s="67">
        <v>124.17</v>
      </c>
      <c r="G19" s="67">
        <v>0</v>
      </c>
      <c r="H19" s="67">
        <v>0</v>
      </c>
      <c r="J19" s="18">
        <v>8278</v>
      </c>
      <c r="K19" s="67">
        <v>0</v>
      </c>
      <c r="L19" s="44">
        <v>0.71399999999999997</v>
      </c>
      <c r="N19" s="18">
        <v>8179</v>
      </c>
      <c r="O19" s="67">
        <v>0</v>
      </c>
      <c r="P19" s="44">
        <v>0.56599999999999995</v>
      </c>
      <c r="Q19" s="17"/>
      <c r="R19" s="17"/>
      <c r="U19" s="18">
        <f t="shared" ref="U19" si="38">J19*1000*((1+$V$2)^$D19)*$V$2*((1+$V$2)^$C19)/(((1+$V$2)^$C19)-1)/(8760*L19)</f>
        <v>114.51938216368831</v>
      </c>
      <c r="V19" s="18">
        <f t="shared" ref="V19" si="39">K19*3.6/$E19</f>
        <v>0</v>
      </c>
      <c r="W19" s="18">
        <f t="shared" ref="W19" si="40">$G19+(($F19*1000)/(8760*L19))</f>
        <v>19.85246153255823</v>
      </c>
      <c r="X19" s="18">
        <f t="shared" si="16"/>
        <v>0</v>
      </c>
      <c r="Y19" s="18"/>
      <c r="Z19" s="18">
        <f t="shared" ref="Z19" si="41">SUM(U19:Y19)</f>
        <v>134.37184369624654</v>
      </c>
      <c r="AA19" s="18">
        <f t="shared" ref="AA19" si="42">N19*1000*((1+$V$2)^$D19)*$V$2*((1+$V$2)^$C19)/(((1+$V$2)^$C19)-1)/(8760*P19)</f>
        <v>142.73667080349207</v>
      </c>
      <c r="AB19" s="18">
        <f t="shared" ref="AB19" si="43">O19*3.6/$E19</f>
        <v>0</v>
      </c>
      <c r="AC19" s="18">
        <f t="shared" ref="AC19" si="44">$G19+(($F19*1000)/(8760*P19))</f>
        <v>25.043564548138825</v>
      </c>
      <c r="AD19" s="18">
        <f t="shared" si="20"/>
        <v>0</v>
      </c>
      <c r="AE19" s="18"/>
      <c r="AF19" s="18">
        <f t="shared" ref="AF19" si="45">SUM(AA19:AE19)</f>
        <v>167.78023535163089</v>
      </c>
      <c r="AH19" s="18"/>
      <c r="AK19" s="10" t="s">
        <v>120</v>
      </c>
      <c r="AL19" s="18">
        <f t="shared" si="22"/>
        <v>134.37184369624654</v>
      </c>
      <c r="AM19" s="18">
        <f t="shared" si="23"/>
        <v>167.78023535163089</v>
      </c>
      <c r="AN19" s="18">
        <f t="shared" si="24"/>
        <v>108.58586560699965</v>
      </c>
      <c r="AO19" s="18">
        <f t="shared" si="25"/>
        <v>148.00306541301541</v>
      </c>
      <c r="AP19" s="18">
        <f t="shared" si="26"/>
        <v>89.293749614786208</v>
      </c>
      <c r="AQ19" s="18">
        <f t="shared" si="27"/>
        <v>132.09772862119522</v>
      </c>
      <c r="AR19" s="18">
        <f t="shared" si="28"/>
        <v>75.814981189484001</v>
      </c>
      <c r="AS19" s="18">
        <f t="shared" si="29"/>
        <v>114.99564899802388</v>
      </c>
      <c r="AW19" s="27"/>
      <c r="AY19" s="18"/>
      <c r="AZ19" s="18"/>
      <c r="BA19" s="18"/>
      <c r="BB19" s="18"/>
      <c r="BC19" s="18"/>
      <c r="BD19" s="18"/>
      <c r="BE19" s="18"/>
      <c r="BF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  <row r="20" spans="2:72" x14ac:dyDescent="0.25">
      <c r="B20" s="30" t="str">
        <f>'[1]Table data (2)'!A16</f>
        <v>Large scale solar PV</v>
      </c>
      <c r="C20">
        <v>30</v>
      </c>
      <c r="D20" s="67">
        <v>0.5</v>
      </c>
      <c r="E20" s="44">
        <v>1</v>
      </c>
      <c r="F20" s="67">
        <v>17</v>
      </c>
      <c r="G20" s="67">
        <v>0</v>
      </c>
      <c r="H20" s="67">
        <v>0</v>
      </c>
      <c r="J20" s="18">
        <v>1526.3999999999999</v>
      </c>
      <c r="K20" s="67">
        <v>0</v>
      </c>
      <c r="L20" s="44">
        <v>0.32</v>
      </c>
      <c r="N20" s="18">
        <v>1526.3999999999999</v>
      </c>
      <c r="O20" s="67">
        <v>0</v>
      </c>
      <c r="P20" s="44">
        <v>0.19</v>
      </c>
      <c r="Q20" s="17"/>
      <c r="R20" s="17"/>
      <c r="U20" s="18">
        <f t="shared" si="0"/>
        <v>40.682813499961831</v>
      </c>
      <c r="V20" s="18">
        <f t="shared" si="1"/>
        <v>0</v>
      </c>
      <c r="W20" s="18">
        <f t="shared" si="2"/>
        <v>6.0644977168949765</v>
      </c>
      <c r="X20" s="18">
        <f t="shared" si="16"/>
        <v>0</v>
      </c>
      <c r="Y20" s="18"/>
      <c r="Z20" s="18">
        <f t="shared" si="17"/>
        <v>46.747311216856808</v>
      </c>
      <c r="AA20" s="18">
        <f t="shared" si="3"/>
        <v>68.518422736777822</v>
      </c>
      <c r="AB20" s="18">
        <f t="shared" si="18"/>
        <v>0</v>
      </c>
      <c r="AC20" s="18">
        <f t="shared" si="19"/>
        <v>10.213890891612593</v>
      </c>
      <c r="AD20" s="18">
        <f t="shared" si="20"/>
        <v>0</v>
      </c>
      <c r="AE20" s="18"/>
      <c r="AF20" s="18">
        <f t="shared" si="21"/>
        <v>78.732313628390415</v>
      </c>
      <c r="AH20" s="18"/>
      <c r="AI20" s="27" t="s">
        <v>68</v>
      </c>
      <c r="AJ20" s="10" t="s">
        <v>69</v>
      </c>
      <c r="AK20" s="10" t="s">
        <v>70</v>
      </c>
      <c r="AL20" s="18">
        <f t="shared" si="22"/>
        <v>46.747311216856808</v>
      </c>
      <c r="AM20" s="18">
        <f t="shared" si="23"/>
        <v>78.732313628390415</v>
      </c>
      <c r="AN20" s="18">
        <f t="shared" si="24"/>
        <v>37.146944122486744</v>
      </c>
      <c r="AO20" s="18">
        <f t="shared" si="25"/>
        <v>62.857158774192619</v>
      </c>
      <c r="AP20" s="18">
        <f t="shared" si="26"/>
        <v>28.230285008223778</v>
      </c>
      <c r="AQ20" s="18">
        <f t="shared" si="27"/>
        <v>54.836956415007982</v>
      </c>
      <c r="AR20" s="18">
        <f t="shared" si="28"/>
        <v>21.605453605159717</v>
      </c>
      <c r="AS20" s="18">
        <f t="shared" si="29"/>
        <v>45.705373506205241</v>
      </c>
      <c r="AW20" s="27"/>
      <c r="AY20" s="18"/>
      <c r="AZ20" s="18"/>
      <c r="BA20" s="18"/>
      <c r="BB20" s="18"/>
      <c r="BC20" s="18"/>
      <c r="BD20" s="18"/>
      <c r="BE20" s="18"/>
      <c r="BF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</row>
    <row r="21" spans="2:72" x14ac:dyDescent="0.25">
      <c r="B21" s="30" t="str">
        <f>'[1]Table data (2)'!A18</f>
        <v>Wind onshore</v>
      </c>
      <c r="C21">
        <v>25</v>
      </c>
      <c r="D21" s="67">
        <v>1</v>
      </c>
      <c r="E21" s="44">
        <v>1</v>
      </c>
      <c r="F21" s="67">
        <v>25</v>
      </c>
      <c r="G21" s="67">
        <v>0</v>
      </c>
      <c r="H21" s="67">
        <v>0</v>
      </c>
      <c r="J21" s="18">
        <v>3038.1417584701721</v>
      </c>
      <c r="K21" s="67">
        <v>0</v>
      </c>
      <c r="L21" s="44">
        <v>0.48</v>
      </c>
      <c r="N21" s="18">
        <v>3038.1417584701721</v>
      </c>
      <c r="O21" s="67">
        <v>0</v>
      </c>
      <c r="P21" s="44">
        <v>0.28999999999999998</v>
      </c>
      <c r="Q21" s="17"/>
      <c r="R21" s="17"/>
      <c r="U21" s="18">
        <f>J21*1000*((1+$V$2)^$D21)*$V$2*((1+$V$2)^$C21)/(((1+$V$2)^$C21)-1)/(8760*L21)</f>
        <v>59.850793624366993</v>
      </c>
      <c r="V21" s="18">
        <f>K21*3.6/$E21</f>
        <v>0</v>
      </c>
      <c r="W21" s="18">
        <f>$G21+(($F21*1000)/(8760*L21))</f>
        <v>5.9455859969558595</v>
      </c>
      <c r="X21" s="18">
        <f>$H21</f>
        <v>0</v>
      </c>
      <c r="Y21" s="18"/>
      <c r="Z21" s="18">
        <f>SUM(U21:Y21)</f>
        <v>65.796379621322856</v>
      </c>
      <c r="AA21" s="18">
        <f>N21*1000*((1+$V$2)^$D21)*$V$2*((1+$V$2)^$C21)/(((1+$V$2)^$C21)-1)/(8760*P21)</f>
        <v>99.063382550676423</v>
      </c>
      <c r="AB21" s="18">
        <f>O21*3.6/$E21</f>
        <v>0</v>
      </c>
      <c r="AC21" s="18">
        <f>$G21+(($F21*1000)/(8760*P21))</f>
        <v>9.8409699259959069</v>
      </c>
      <c r="AD21" s="18">
        <f>$H21</f>
        <v>0</v>
      </c>
      <c r="AE21" s="18"/>
      <c r="AF21" s="18">
        <f>SUM(AA21:AE21)</f>
        <v>108.90435247667233</v>
      </c>
      <c r="AH21" s="18"/>
      <c r="AK21" s="10" t="s">
        <v>94</v>
      </c>
      <c r="AL21" s="18">
        <f t="shared" si="22"/>
        <v>65.796379621322856</v>
      </c>
      <c r="AM21" s="18">
        <f t="shared" si="23"/>
        <v>108.90435247667233</v>
      </c>
      <c r="AN21" s="18">
        <f t="shared" si="24"/>
        <v>52.391251962979027</v>
      </c>
      <c r="AO21" s="18">
        <f t="shared" si="25"/>
        <v>88.048182514029946</v>
      </c>
      <c r="AP21" s="18">
        <f t="shared" si="26"/>
        <v>42.813014594980046</v>
      </c>
      <c r="AQ21" s="18">
        <f t="shared" si="27"/>
        <v>73.805317265922881</v>
      </c>
      <c r="AR21" s="18">
        <f t="shared" si="28"/>
        <v>40.669158621737253</v>
      </c>
      <c r="AS21" s="18">
        <f t="shared" si="29"/>
        <v>72.560293456354401</v>
      </c>
      <c r="AW21" s="27"/>
      <c r="AY21" s="18"/>
      <c r="AZ21" s="18"/>
      <c r="BA21" s="18"/>
      <c r="BB21" s="18"/>
      <c r="BC21" s="18"/>
      <c r="BD21" s="18"/>
      <c r="BE21" s="18"/>
      <c r="BF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</row>
    <row r="22" spans="2:72" x14ac:dyDescent="0.25">
      <c r="B22" s="30" t="str">
        <f>'[1]Table data (2)'!A19</f>
        <v>Wind offshore</v>
      </c>
      <c r="C22">
        <v>25</v>
      </c>
      <c r="D22" s="67">
        <v>3</v>
      </c>
      <c r="E22" s="44">
        <v>1</v>
      </c>
      <c r="F22" s="67">
        <v>149.9</v>
      </c>
      <c r="G22" s="67">
        <v>0</v>
      </c>
      <c r="H22" s="67">
        <v>0</v>
      </c>
      <c r="J22" s="18">
        <v>5544.791666666667</v>
      </c>
      <c r="K22" s="67">
        <v>0</v>
      </c>
      <c r="L22" s="44">
        <v>0.52</v>
      </c>
      <c r="N22" s="18">
        <v>5544.791666666667</v>
      </c>
      <c r="O22" s="67">
        <v>0</v>
      </c>
      <c r="P22" s="44">
        <v>0.4</v>
      </c>
      <c r="U22" s="18">
        <f>J22*1000*((1+$V$2)^$D22)*$V$2*((1+$V$2)^$C22)/(((1+$V$2)^$C22)-1)/(8760*L22)</f>
        <v>113.26997136614784</v>
      </c>
      <c r="V22" s="18">
        <f>K22*3.6/$E22</f>
        <v>0</v>
      </c>
      <c r="W22" s="18">
        <f>$G22+(($F22*1000)/(8760*L22))</f>
        <v>32.907446434843699</v>
      </c>
      <c r="X22" s="18">
        <f>$H22</f>
        <v>0</v>
      </c>
      <c r="Y22" s="18"/>
      <c r="Z22" s="18">
        <f>SUM(U22:Y22)</f>
        <v>146.17741780099155</v>
      </c>
      <c r="AA22" s="18">
        <f>N22*1000*((1+$V$2)^$D22)*$V$2*((1+$V$2)^$C22)/(((1+$V$2)^$C22)-1)/(8760*P22)</f>
        <v>147.25096277599218</v>
      </c>
      <c r="AB22" s="18">
        <f>O22*3.6/$E22</f>
        <v>0</v>
      </c>
      <c r="AC22" s="18">
        <f>$G22+(($F22*1000)/(8760*P22))</f>
        <v>42.779680365296805</v>
      </c>
      <c r="AD22" s="18">
        <f>$H22</f>
        <v>0</v>
      </c>
      <c r="AE22" s="18"/>
      <c r="AF22" s="18">
        <f>SUM(AA22:AE22)</f>
        <v>190.03064314128898</v>
      </c>
      <c r="AH22" s="18"/>
      <c r="AI22" s="6"/>
      <c r="AJ22" s="6"/>
      <c r="AK22" s="10" t="s">
        <v>102</v>
      </c>
      <c r="AL22" s="18">
        <f t="shared" si="22"/>
        <v>146.17741780099155</v>
      </c>
      <c r="AM22" s="18">
        <f t="shared" si="23"/>
        <v>190.03064314128898</v>
      </c>
      <c r="AN22" s="18">
        <f t="shared" si="24"/>
        <v>104.86264920503632</v>
      </c>
      <c r="AO22" s="18">
        <f t="shared" si="25"/>
        <v>181.6789930974638</v>
      </c>
      <c r="AP22" s="18">
        <f t="shared" si="26"/>
        <v>81.364986614849698</v>
      </c>
      <c r="AQ22" s="18">
        <f t="shared" si="27"/>
        <v>173.85615626214891</v>
      </c>
      <c r="AR22" s="18">
        <f t="shared" si="28"/>
        <v>74.911325028968619</v>
      </c>
      <c r="AS22" s="18">
        <f t="shared" si="29"/>
        <v>169.67409382584498</v>
      </c>
      <c r="AW22" s="27"/>
      <c r="AY22" s="18"/>
      <c r="AZ22" s="18"/>
      <c r="BA22" s="18"/>
      <c r="BB22" s="18"/>
      <c r="BC22" s="18"/>
      <c r="BD22" s="18"/>
      <c r="BE22" s="18"/>
      <c r="BF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</row>
    <row r="23" spans="2:72" x14ac:dyDescent="0.25">
      <c r="B23" s="30">
        <f>'[1]Table data (2)'!A20</f>
        <v>2030</v>
      </c>
      <c r="D23" s="67"/>
      <c r="F23" s="67"/>
      <c r="G23" s="67"/>
      <c r="H23" s="67"/>
      <c r="J23" s="18"/>
      <c r="K23" s="67"/>
      <c r="L23" s="44"/>
      <c r="N23" s="18"/>
      <c r="O23" s="67"/>
      <c r="P23" s="44"/>
      <c r="Q23" s="17"/>
      <c r="R23" s="17"/>
      <c r="AE23" s="18"/>
      <c r="AF23" s="18"/>
      <c r="AH23" s="18"/>
      <c r="AI23" s="11" t="s">
        <v>73</v>
      </c>
      <c r="AJ23" t="s">
        <v>74</v>
      </c>
      <c r="AK23" t="s">
        <v>75</v>
      </c>
      <c r="AL23" s="18">
        <v>98.890817210351415</v>
      </c>
      <c r="AM23" s="18">
        <v>138.77826094989237</v>
      </c>
      <c r="AN23" s="18">
        <v>72.835405792520902</v>
      </c>
      <c r="AO23" s="18">
        <v>109.16384605941023</v>
      </c>
      <c r="AW23" s="27"/>
      <c r="AY23" s="18"/>
      <c r="AZ23" s="18"/>
      <c r="BA23" s="18"/>
      <c r="BB23" s="18"/>
      <c r="BC23" s="18"/>
      <c r="BD23" s="18"/>
      <c r="BE23" s="18"/>
      <c r="BF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</row>
    <row r="24" spans="2:72" x14ac:dyDescent="0.25">
      <c r="B24" s="30" t="str">
        <f>'[1]Table data (2)'!A21</f>
        <v>Gas with CCS</v>
      </c>
      <c r="C24">
        <v>25</v>
      </c>
      <c r="D24" s="67">
        <v>1.5</v>
      </c>
      <c r="E24" s="44">
        <v>0.439</v>
      </c>
      <c r="F24" s="67">
        <v>16.350000000000001</v>
      </c>
      <c r="G24" s="67">
        <v>7.2</v>
      </c>
      <c r="H24" s="67">
        <v>1.92</v>
      </c>
      <c r="J24" s="18">
        <v>4070.2256738686347</v>
      </c>
      <c r="K24" s="67">
        <v>7.7269266019172385</v>
      </c>
      <c r="L24" s="44">
        <v>0.89</v>
      </c>
      <c r="N24" s="18">
        <v>4023.6744104708137</v>
      </c>
      <c r="O24" s="67">
        <v>13.838214936310695</v>
      </c>
      <c r="P24" s="44">
        <v>0.53</v>
      </c>
      <c r="Q24" s="17"/>
      <c r="R24" s="17"/>
      <c r="U24" s="18">
        <f t="shared" ref="U24:U38" si="46">J24*1000*((1+$V$2)^$D24)*$V$2*((1+$V$2)^$C24)/(((1+$V$2)^$C24)-1)/(8760*L24)</f>
        <v>44.520911338911091</v>
      </c>
      <c r="V24" s="18">
        <f t="shared" ref="V24:V38" si="47">K24*3.6/$E24</f>
        <v>63.364318375631115</v>
      </c>
      <c r="W24" s="18">
        <f t="shared" ref="W24:W38" si="48">$G24+(($F24*1000)/(8760*L24))</f>
        <v>9.2971217484993076</v>
      </c>
      <c r="X24" s="18">
        <f t="shared" ref="X24:X38" si="49">$H24</f>
        <v>1.92</v>
      </c>
      <c r="Y24" s="18"/>
      <c r="Z24" s="18">
        <f t="shared" ref="Z24:Z28" si="50">SUM(U24:Y24)</f>
        <v>119.10235146304151</v>
      </c>
      <c r="AA24" s="18">
        <f t="shared" ref="AA24:AA38" si="51">N24*1000*((1+$V$2)^$D24)*$V$2*((1+$V$2)^$C24)/(((1+$V$2)^$C24)-1)/(8760*P24)</f>
        <v>73.906481042256189</v>
      </c>
      <c r="AB24" s="18">
        <f t="shared" ref="AB24:AB38" si="52">O24*3.6/$E24</f>
        <v>113.47966690368679</v>
      </c>
      <c r="AC24" s="18">
        <f t="shared" ref="AC24:AC38" si="53">$G24+(($F24*1000)/(8760*P24))</f>
        <v>10.721581804083744</v>
      </c>
      <c r="AD24" s="18">
        <f t="shared" ref="AD24:AD38" si="54">$H24</f>
        <v>1.92</v>
      </c>
      <c r="AE24" s="18"/>
      <c r="AF24" s="18">
        <f>SUM(AA24:AE24)</f>
        <v>200.02772975002671</v>
      </c>
      <c r="AI24" s="18"/>
      <c r="AK24" t="s">
        <v>76</v>
      </c>
      <c r="AL24" s="18">
        <v>97.068277635775686</v>
      </c>
      <c r="AM24" s="18">
        <v>137.87374068721599</v>
      </c>
      <c r="AN24" s="18">
        <v>77.725700163456153</v>
      </c>
      <c r="AO24" s="18">
        <v>113.35341749580942</v>
      </c>
      <c r="AW24" s="27"/>
      <c r="AY24" s="18"/>
      <c r="AZ24" s="18"/>
      <c r="BA24" s="18"/>
      <c r="BB24" s="18"/>
      <c r="BC24" s="18"/>
      <c r="BD24" s="18"/>
      <c r="BE24" s="18"/>
      <c r="BF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</row>
    <row r="25" spans="2:72" x14ac:dyDescent="0.25">
      <c r="B25" s="30" t="str">
        <f>'[1]Table data (2)'!A22</f>
        <v>Gas combined cycle</v>
      </c>
      <c r="C25">
        <v>25</v>
      </c>
      <c r="D25" s="67">
        <v>1.5</v>
      </c>
      <c r="E25" s="44">
        <v>0.50900000000000001</v>
      </c>
      <c r="F25" s="67">
        <v>10.9</v>
      </c>
      <c r="G25" s="67">
        <v>3.7</v>
      </c>
      <c r="H25" s="67">
        <v>0</v>
      </c>
      <c r="J25" s="18">
        <v>1747.2398587087196</v>
      </c>
      <c r="K25" s="67">
        <v>7.7269266019172385</v>
      </c>
      <c r="L25" s="44">
        <v>0.89</v>
      </c>
      <c r="N25" s="18">
        <v>1730.505555130587</v>
      </c>
      <c r="O25" s="67">
        <v>13.838214936310695</v>
      </c>
      <c r="P25" s="44">
        <v>0.53</v>
      </c>
      <c r="Q25" s="17"/>
      <c r="R25" s="17"/>
      <c r="U25" s="18">
        <f t="shared" si="46"/>
        <v>19.111645660533227</v>
      </c>
      <c r="V25" s="18">
        <f t="shared" si="47"/>
        <v>54.650168500789903</v>
      </c>
      <c r="W25" s="18">
        <f t="shared" si="48"/>
        <v>5.0980811656662048</v>
      </c>
      <c r="X25" s="18">
        <f t="shared" si="49"/>
        <v>0</v>
      </c>
      <c r="Y25" s="18"/>
      <c r="Z25" s="18">
        <f t="shared" si="50"/>
        <v>78.859895326989331</v>
      </c>
      <c r="AA25" s="18">
        <f t="shared" si="51"/>
        <v>31.785766679071966</v>
      </c>
      <c r="AB25" s="18">
        <f t="shared" si="52"/>
        <v>97.873425875674855</v>
      </c>
      <c r="AC25" s="18">
        <f t="shared" si="53"/>
        <v>6.0477212027224949</v>
      </c>
      <c r="AD25" s="18">
        <f t="shared" si="54"/>
        <v>0</v>
      </c>
      <c r="AE25" s="18"/>
      <c r="AF25" s="18">
        <f>SUM(AA25:AE25)</f>
        <v>135.70691375746932</v>
      </c>
      <c r="AH25" s="18"/>
      <c r="AI25" s="18"/>
      <c r="AK25" t="s">
        <v>77</v>
      </c>
      <c r="AL25" s="18">
        <v>97.658111486519061</v>
      </c>
      <c r="AM25" s="18">
        <v>139.2335398781006</v>
      </c>
      <c r="AN25" s="18">
        <v>82.748682315048242</v>
      </c>
      <c r="AO25" s="18">
        <v>119.8326349011177</v>
      </c>
      <c r="AW25" s="27"/>
      <c r="AY25" s="18"/>
      <c r="AZ25" s="18"/>
      <c r="BA25" s="18"/>
      <c r="BB25" s="18"/>
      <c r="BC25" s="18"/>
      <c r="BD25" s="18"/>
      <c r="BE25" s="18"/>
      <c r="BF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</row>
    <row r="26" spans="2:72" x14ac:dyDescent="0.25">
      <c r="B26" s="30" t="str">
        <f>'[1]Table data (2)'!A23</f>
        <v>Gas open cycle (small)</v>
      </c>
      <c r="C26">
        <v>25</v>
      </c>
      <c r="D26" s="67">
        <v>1.5</v>
      </c>
      <c r="E26" s="44">
        <v>0.3594</v>
      </c>
      <c r="F26" s="67">
        <v>12.6</v>
      </c>
      <c r="G26" s="67">
        <v>12</v>
      </c>
      <c r="H26" s="67">
        <v>0</v>
      </c>
      <c r="J26" s="18">
        <v>1442.6964623710114</v>
      </c>
      <c r="K26" s="67">
        <v>7.7269266019172385</v>
      </c>
      <c r="L26" s="44">
        <v>0.2</v>
      </c>
      <c r="N26" s="18">
        <v>1431.9128711471824</v>
      </c>
      <c r="O26" s="67">
        <v>13.838214936310695</v>
      </c>
      <c r="P26" s="44">
        <v>0.2</v>
      </c>
      <c r="Q26" s="17"/>
      <c r="R26" s="17"/>
      <c r="U26" s="18">
        <f t="shared" si="46"/>
        <v>70.223186782082109</v>
      </c>
      <c r="V26" s="18">
        <f t="shared" si="47"/>
        <v>77.398263124379682</v>
      </c>
      <c r="W26" s="18">
        <f t="shared" si="48"/>
        <v>19.19178082191781</v>
      </c>
      <c r="X26" s="18">
        <f t="shared" si="49"/>
        <v>0</v>
      </c>
      <c r="Y26" s="18"/>
      <c r="Z26" s="18">
        <f t="shared" si="50"/>
        <v>166.81323072837961</v>
      </c>
      <c r="AA26" s="18">
        <f t="shared" si="51"/>
        <v>69.698295954077949</v>
      </c>
      <c r="AB26" s="18">
        <f t="shared" si="52"/>
        <v>138.61317131529913</v>
      </c>
      <c r="AC26" s="18">
        <f t="shared" si="53"/>
        <v>19.19178082191781</v>
      </c>
      <c r="AD26" s="18">
        <f t="shared" si="54"/>
        <v>0</v>
      </c>
      <c r="AE26" s="18"/>
      <c r="AF26" s="18">
        <f>SUM(AA26:AE26)</f>
        <v>227.50324809129489</v>
      </c>
      <c r="AH26" s="18"/>
      <c r="AI26" s="18"/>
      <c r="AK26" t="s">
        <v>78</v>
      </c>
      <c r="AL26" s="18">
        <v>100.44934521814466</v>
      </c>
      <c r="AM26" s="18">
        <v>143.04737359388747</v>
      </c>
      <c r="AN26" s="18">
        <v>89.475184463327764</v>
      </c>
      <c r="AO26" s="18">
        <v>128.13535847313423</v>
      </c>
      <c r="AQ26" s="18"/>
      <c r="AR26" s="18"/>
      <c r="AS26" s="18"/>
      <c r="AY26" s="18"/>
      <c r="AZ26" s="18"/>
      <c r="BA26" s="18"/>
      <c r="BB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</row>
    <row r="27" spans="2:72" x14ac:dyDescent="0.25">
      <c r="B27" s="30" t="str">
        <f>'[1]Table data (2)'!A24</f>
        <v>Gas open cycle (large)</v>
      </c>
      <c r="C27">
        <v>25</v>
      </c>
      <c r="D27" s="67">
        <v>1.25</v>
      </c>
      <c r="E27" s="44">
        <v>0.33300000000000002</v>
      </c>
      <c r="F27" s="67">
        <v>10.199999999999999</v>
      </c>
      <c r="G27" s="67">
        <v>7.3</v>
      </c>
      <c r="H27" s="67">
        <v>0</v>
      </c>
      <c r="J27" s="18">
        <v>864.53235595249339</v>
      </c>
      <c r="K27" s="67">
        <v>7.7269266019172385</v>
      </c>
      <c r="L27" s="44">
        <v>0.2</v>
      </c>
      <c r="N27" s="18">
        <v>864.53235595249339</v>
      </c>
      <c r="O27" s="67">
        <v>13.838214936310695</v>
      </c>
      <c r="P27" s="44">
        <v>0.2</v>
      </c>
      <c r="Q27" s="17"/>
      <c r="R27" s="17"/>
      <c r="U27" s="18">
        <f t="shared" si="46"/>
        <v>41.47349126527628</v>
      </c>
      <c r="V27" s="18">
        <f t="shared" si="47"/>
        <v>83.534341642348522</v>
      </c>
      <c r="W27" s="18">
        <f t="shared" si="48"/>
        <v>13.121917808219177</v>
      </c>
      <c r="X27" s="18">
        <f t="shared" si="49"/>
        <v>0</v>
      </c>
      <c r="Y27" s="18"/>
      <c r="Z27" s="18">
        <f t="shared" si="50"/>
        <v>138.12975071584398</v>
      </c>
      <c r="AA27" s="18">
        <f t="shared" si="51"/>
        <v>41.47349126527628</v>
      </c>
      <c r="AB27" s="18">
        <f t="shared" si="52"/>
        <v>149.60232363579129</v>
      </c>
      <c r="AC27" s="18">
        <f t="shared" si="53"/>
        <v>13.121917808219177</v>
      </c>
      <c r="AD27" s="18">
        <f t="shared" si="54"/>
        <v>0</v>
      </c>
      <c r="AE27" s="18"/>
      <c r="AF27" s="18">
        <f>SUM(AA27:AE27)</f>
        <v>204.19773270928675</v>
      </c>
      <c r="AH27" s="18"/>
      <c r="AX27" s="18"/>
      <c r="AY27" s="18"/>
      <c r="AZ27" s="18"/>
      <c r="BA27" s="18"/>
      <c r="BB27" s="18"/>
      <c r="BC27" s="18"/>
      <c r="BD27" s="18"/>
      <c r="BE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</row>
    <row r="28" spans="2:72" x14ac:dyDescent="0.25">
      <c r="B28" s="30" t="str">
        <f>'[1]Table data (2)'!A25</f>
        <v>Gas reciprocating</v>
      </c>
      <c r="C28">
        <v>25</v>
      </c>
      <c r="D28" s="67">
        <v>1.1153846153846154</v>
      </c>
      <c r="E28" s="44">
        <v>0.40899999999999997</v>
      </c>
      <c r="F28" s="67">
        <v>24.1</v>
      </c>
      <c r="G28" s="67">
        <v>7.6</v>
      </c>
      <c r="H28" s="67">
        <v>0</v>
      </c>
      <c r="J28" s="18">
        <v>1818.6665133501754</v>
      </c>
      <c r="K28" s="67">
        <v>7.7269266019172385</v>
      </c>
      <c r="L28" s="44">
        <v>0.2</v>
      </c>
      <c r="N28" s="18">
        <v>1814.8663134307317</v>
      </c>
      <c r="O28" s="67">
        <v>13.838214936310695</v>
      </c>
      <c r="P28" s="44">
        <v>0.2</v>
      </c>
      <c r="Q28" s="17"/>
      <c r="R28" s="17"/>
      <c r="U28" s="18">
        <f t="shared" si="46"/>
        <v>86.564808265032525</v>
      </c>
      <c r="V28" s="18">
        <f t="shared" si="47"/>
        <v>68.012067889736088</v>
      </c>
      <c r="W28" s="18">
        <f t="shared" si="48"/>
        <v>21.355707762557078</v>
      </c>
      <c r="X28" s="18">
        <f t="shared" si="49"/>
        <v>0</v>
      </c>
      <c r="Y28" s="18"/>
      <c r="Z28" s="18">
        <f t="shared" si="50"/>
        <v>175.9325839173257</v>
      </c>
      <c r="AA28" s="18">
        <f t="shared" si="51"/>
        <v>86.383926517345074</v>
      </c>
      <c r="AB28" s="18">
        <f t="shared" si="52"/>
        <v>121.80335885261249</v>
      </c>
      <c r="AC28" s="18">
        <f t="shared" si="53"/>
        <v>21.355707762557078</v>
      </c>
      <c r="AD28" s="18">
        <f t="shared" si="54"/>
        <v>0</v>
      </c>
      <c r="AF28" s="18">
        <f>SUM(AA28:AE28)</f>
        <v>229.54299313251465</v>
      </c>
      <c r="AX28" s="18"/>
      <c r="AY28" s="18"/>
      <c r="AZ28" s="18"/>
      <c r="BA28" s="18"/>
      <c r="BB28" s="18"/>
      <c r="BC28" s="18"/>
      <c r="BD28" s="18"/>
      <c r="BE28" s="18"/>
      <c r="BF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</row>
    <row r="29" spans="2:72" x14ac:dyDescent="0.25">
      <c r="B29" s="30" t="str">
        <f>'[1]Table data (2)'!A26</f>
        <v>Hydrogen reciprocating</v>
      </c>
      <c r="C29">
        <v>25</v>
      </c>
      <c r="D29" s="67">
        <v>1</v>
      </c>
      <c r="E29" s="44">
        <v>0.32</v>
      </c>
      <c r="F29" s="67">
        <v>33</v>
      </c>
      <c r="G29" s="67">
        <v>0</v>
      </c>
      <c r="H29" s="67">
        <v>0</v>
      </c>
      <c r="J29" s="18">
        <v>2203.614340584787</v>
      </c>
      <c r="K29" s="67">
        <v>35.37983744571428</v>
      </c>
      <c r="L29" s="44">
        <v>0.2</v>
      </c>
      <c r="M29" s="18"/>
      <c r="N29" s="18">
        <v>2207.8098455129812</v>
      </c>
      <c r="O29" s="67">
        <v>38.580466205714281</v>
      </c>
      <c r="P29" s="44">
        <v>0.2</v>
      </c>
      <c r="Q29" s="17"/>
      <c r="R29" s="17"/>
      <c r="U29" s="18">
        <f t="shared" si="46"/>
        <v>104.18584327739597</v>
      </c>
      <c r="V29" s="18">
        <f t="shared" si="47"/>
        <v>398.02317126428562</v>
      </c>
      <c r="W29" s="18">
        <f t="shared" si="48"/>
        <v>18.835616438356166</v>
      </c>
      <c r="X29" s="18">
        <f t="shared" si="49"/>
        <v>0</v>
      </c>
      <c r="Y29" s="18"/>
      <c r="Z29" s="18">
        <f t="shared" ref="Z29" si="55">SUM(U29:Y29)</f>
        <v>521.04463098003771</v>
      </c>
      <c r="AA29" s="18">
        <f t="shared" si="51"/>
        <v>104.38420476509729</v>
      </c>
      <c r="AB29" s="18">
        <f t="shared" si="52"/>
        <v>434.03024481428565</v>
      </c>
      <c r="AC29" s="18">
        <f t="shared" si="53"/>
        <v>18.835616438356166</v>
      </c>
      <c r="AD29" s="18">
        <f t="shared" si="54"/>
        <v>0</v>
      </c>
      <c r="AF29" s="18">
        <f t="shared" ref="AF29" si="56">SUM(AA29:AE29)</f>
        <v>557.25006601773907</v>
      </c>
      <c r="AH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</row>
    <row r="30" spans="2:72" x14ac:dyDescent="0.25">
      <c r="B30" s="30" t="str">
        <f>'[1]Table data (2)'!A27</f>
        <v>Black coal with CCS</v>
      </c>
      <c r="C30">
        <v>30</v>
      </c>
      <c r="D30" s="67">
        <v>2</v>
      </c>
      <c r="E30" s="44">
        <v>0.30049999999999999</v>
      </c>
      <c r="F30" s="67">
        <v>77.8</v>
      </c>
      <c r="G30" s="67">
        <v>7.95</v>
      </c>
      <c r="H30" s="67">
        <v>4.13</v>
      </c>
      <c r="J30" s="18">
        <v>9751.111609529662</v>
      </c>
      <c r="K30" s="67">
        <v>2.6911590337793889</v>
      </c>
      <c r="L30" s="44">
        <v>0.89</v>
      </c>
      <c r="N30" s="18">
        <v>9674.8418902809208</v>
      </c>
      <c r="O30" s="67">
        <v>4.0951371860425692</v>
      </c>
      <c r="P30" s="44">
        <v>0.53</v>
      </c>
      <c r="Q30" s="17"/>
      <c r="R30" s="17"/>
      <c r="U30" s="18">
        <f t="shared" si="46"/>
        <v>101.96568934394033</v>
      </c>
      <c r="V30" s="18">
        <f t="shared" si="47"/>
        <v>32.240174780718135</v>
      </c>
      <c r="W30" s="18">
        <f t="shared" si="48"/>
        <v>17.928964650351443</v>
      </c>
      <c r="X30" s="18">
        <f t="shared" si="49"/>
        <v>4.13</v>
      </c>
      <c r="Y30" s="18"/>
      <c r="Z30" s="18">
        <f t="shared" ref="Z30:Z38" si="57">SUM(U30:Y30)</f>
        <v>156.2648287750099</v>
      </c>
      <c r="AA30" s="18">
        <f t="shared" si="51"/>
        <v>169.88613879229931</v>
      </c>
      <c r="AB30" s="18">
        <f t="shared" si="52"/>
        <v>49.059879766233777</v>
      </c>
      <c r="AC30" s="18">
        <f t="shared" si="53"/>
        <v>24.707129318514689</v>
      </c>
      <c r="AD30" s="18">
        <f t="shared" si="54"/>
        <v>4.13</v>
      </c>
      <c r="AE30" s="18"/>
      <c r="AF30" s="18">
        <f t="shared" ref="AF30:AF37" si="58">SUM(AA30:AE30)</f>
        <v>247.78314787704775</v>
      </c>
      <c r="AH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</row>
    <row r="31" spans="2:72" x14ac:dyDescent="0.25">
      <c r="B31" s="30" t="str">
        <f>'[1]Table data (2)'!A28</f>
        <v>Black coal</v>
      </c>
      <c r="C31">
        <v>30</v>
      </c>
      <c r="D31" s="67">
        <v>2</v>
      </c>
      <c r="E31" s="44">
        <v>0.42120000000000002</v>
      </c>
      <c r="F31" s="67">
        <v>53.2</v>
      </c>
      <c r="G31" s="67">
        <v>4.21</v>
      </c>
      <c r="H31" s="67">
        <v>0</v>
      </c>
      <c r="J31" s="18">
        <v>5140.6980872753174</v>
      </c>
      <c r="K31" s="67">
        <v>2.6911590337793889</v>
      </c>
      <c r="L31" s="44">
        <v>0.89</v>
      </c>
      <c r="N31" s="18">
        <v>5167.733001601965</v>
      </c>
      <c r="O31" s="67">
        <v>4.0951371860425692</v>
      </c>
      <c r="P31" s="44">
        <v>0.53</v>
      </c>
      <c r="Q31" s="17"/>
      <c r="R31" s="17"/>
      <c r="U31" s="18">
        <f t="shared" si="46"/>
        <v>53.755391709990541</v>
      </c>
      <c r="V31" s="18">
        <f t="shared" si="47"/>
        <v>23.001359263071699</v>
      </c>
      <c r="W31" s="18">
        <f t="shared" si="48"/>
        <v>11.033662203068083</v>
      </c>
      <c r="X31" s="18">
        <f t="shared" si="49"/>
        <v>0</v>
      </c>
      <c r="Y31" s="18"/>
      <c r="Z31" s="18">
        <f t="shared" si="57"/>
        <v>87.790413176130329</v>
      </c>
      <c r="AA31" s="18">
        <f t="shared" si="51"/>
        <v>90.743209647036949</v>
      </c>
      <c r="AB31" s="18">
        <f t="shared" si="52"/>
        <v>35.001172530278367</v>
      </c>
      <c r="AC31" s="18">
        <f t="shared" si="53"/>
        <v>15.668602567416215</v>
      </c>
      <c r="AD31" s="18">
        <f t="shared" si="54"/>
        <v>0</v>
      </c>
      <c r="AE31" s="18"/>
      <c r="AF31" s="18">
        <f t="shared" si="58"/>
        <v>141.41298474473155</v>
      </c>
      <c r="AH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</row>
    <row r="32" spans="2:72" x14ac:dyDescent="0.25">
      <c r="B32" s="30" t="str">
        <f>'[1]Table data (2)'!A29</f>
        <v>Brown coal</v>
      </c>
      <c r="C32">
        <v>30</v>
      </c>
      <c r="D32" s="67">
        <v>4</v>
      </c>
      <c r="E32" s="44">
        <v>0.31754432389521037</v>
      </c>
      <c r="F32" s="67">
        <v>69</v>
      </c>
      <c r="G32" s="67">
        <v>5.27</v>
      </c>
      <c r="H32" s="67">
        <v>0</v>
      </c>
      <c r="J32" s="18">
        <v>7493.8762880666227</v>
      </c>
      <c r="K32" s="67">
        <v>0.67</v>
      </c>
      <c r="L32" s="44">
        <v>0.89</v>
      </c>
      <c r="N32" s="18">
        <v>7441.1039192703383</v>
      </c>
      <c r="O32" s="67">
        <v>0.67</v>
      </c>
      <c r="P32" s="44">
        <v>0.53</v>
      </c>
      <c r="Q32" s="17"/>
      <c r="R32" s="17"/>
      <c r="U32" s="18">
        <f t="shared" si="46"/>
        <v>88.031121747382215</v>
      </c>
      <c r="V32" s="18">
        <f t="shared" si="47"/>
        <v>7.5957900000000009</v>
      </c>
      <c r="W32" s="18">
        <f t="shared" si="48"/>
        <v>14.120238571648452</v>
      </c>
      <c r="X32" s="18">
        <f t="shared" si="49"/>
        <v>0</v>
      </c>
      <c r="Y32" s="18"/>
      <c r="Z32" s="18">
        <f t="shared" si="57"/>
        <v>109.74715031903068</v>
      </c>
      <c r="AA32" s="18">
        <f t="shared" si="51"/>
        <v>146.78484664112833</v>
      </c>
      <c r="AB32" s="18">
        <f t="shared" si="52"/>
        <v>7.5957900000000009</v>
      </c>
      <c r="AC32" s="18">
        <f t="shared" si="53"/>
        <v>20.131721375032306</v>
      </c>
      <c r="AD32" s="18">
        <f t="shared" si="54"/>
        <v>0</v>
      </c>
      <c r="AE32" s="18"/>
      <c r="AF32" s="18">
        <f t="shared" si="58"/>
        <v>174.51235801616062</v>
      </c>
      <c r="AH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</row>
    <row r="33" spans="2:58" x14ac:dyDescent="0.25">
      <c r="B33" s="30" t="s">
        <v>118</v>
      </c>
      <c r="C33">
        <v>30</v>
      </c>
      <c r="D33" s="67">
        <v>4.416666666666667</v>
      </c>
      <c r="E33" s="44">
        <v>0.33</v>
      </c>
      <c r="F33" s="67">
        <v>200</v>
      </c>
      <c r="G33" s="67">
        <v>5.33</v>
      </c>
      <c r="H33" s="67">
        <v>0</v>
      </c>
      <c r="J33" s="18">
        <v>15773.132006085718</v>
      </c>
      <c r="K33" s="67">
        <v>0.79642857142857149</v>
      </c>
      <c r="L33" s="44">
        <v>0.89</v>
      </c>
      <c r="N33" s="18">
        <v>15958.637133859696</v>
      </c>
      <c r="O33" s="67">
        <v>1.0178571428571428</v>
      </c>
      <c r="P33" s="44">
        <v>0.53</v>
      </c>
      <c r="Q33" s="17"/>
      <c r="R33" s="17"/>
      <c r="U33" s="18">
        <f t="shared" si="46"/>
        <v>189.83430340861509</v>
      </c>
      <c r="V33" s="18">
        <f t="shared" si="47"/>
        <v>8.6883116883116891</v>
      </c>
      <c r="W33" s="18">
        <f t="shared" si="48"/>
        <v>30.982865425067978</v>
      </c>
      <c r="X33" s="18">
        <f t="shared" si="49"/>
        <v>0</v>
      </c>
      <c r="Y33" s="18"/>
      <c r="Z33" s="18">
        <f t="shared" si="57"/>
        <v>229.50548052199477</v>
      </c>
      <c r="AA33" s="18">
        <f t="shared" si="51"/>
        <v>322.52745671115429</v>
      </c>
      <c r="AB33" s="18">
        <f t="shared" si="52"/>
        <v>11.103896103896103</v>
      </c>
      <c r="AC33" s="18">
        <f t="shared" si="53"/>
        <v>48.407453260963209</v>
      </c>
      <c r="AD33" s="18">
        <f t="shared" si="54"/>
        <v>0</v>
      </c>
      <c r="AE33" s="18"/>
      <c r="AF33" s="18">
        <f t="shared" si="58"/>
        <v>382.0388060760136</v>
      </c>
      <c r="AH33" s="18"/>
      <c r="AU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</row>
    <row r="34" spans="2:58" x14ac:dyDescent="0.25">
      <c r="B34" s="30" t="s">
        <v>119</v>
      </c>
      <c r="C34">
        <v>30</v>
      </c>
      <c r="D34" s="67">
        <v>5.75</v>
      </c>
      <c r="E34" s="44">
        <v>0.33</v>
      </c>
      <c r="F34" s="67">
        <v>200</v>
      </c>
      <c r="G34" s="67">
        <v>5.33</v>
      </c>
      <c r="H34" s="67">
        <v>0</v>
      </c>
      <c r="J34" s="18">
        <v>7812.7259072845382</v>
      </c>
      <c r="K34" s="67">
        <v>0.79642857142857149</v>
      </c>
      <c r="L34" s="44">
        <v>0.89</v>
      </c>
      <c r="N34" s="18">
        <v>7927.8943612796475</v>
      </c>
      <c r="O34" s="67">
        <v>1.0178571428571428</v>
      </c>
      <c r="P34" s="44">
        <v>0.53</v>
      </c>
      <c r="Q34" s="17"/>
      <c r="R34" s="17"/>
      <c r="U34" s="18">
        <f t="shared" si="46"/>
        <v>101.61220277026847</v>
      </c>
      <c r="V34" s="18">
        <f t="shared" si="47"/>
        <v>8.6883116883116891</v>
      </c>
      <c r="W34" s="18">
        <f t="shared" si="48"/>
        <v>30.982865425067978</v>
      </c>
      <c r="X34" s="18">
        <f t="shared" si="49"/>
        <v>0</v>
      </c>
      <c r="Y34" s="18"/>
      <c r="Z34" s="18">
        <f t="shared" si="57"/>
        <v>141.28337988364814</v>
      </c>
      <c r="AA34" s="18">
        <f t="shared" si="51"/>
        <v>173.14711892389752</v>
      </c>
      <c r="AB34" s="18">
        <f t="shared" si="52"/>
        <v>11.103896103896103</v>
      </c>
      <c r="AC34" s="18">
        <f t="shared" si="53"/>
        <v>48.407453260963209</v>
      </c>
      <c r="AD34" s="18">
        <f t="shared" si="54"/>
        <v>0</v>
      </c>
      <c r="AE34" s="18"/>
      <c r="AF34" s="18">
        <f t="shared" si="58"/>
        <v>232.65846828875681</v>
      </c>
      <c r="AH34" s="18"/>
      <c r="AU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2:58" x14ac:dyDescent="0.25">
      <c r="B35" s="30" t="s">
        <v>120</v>
      </c>
      <c r="C35">
        <v>25</v>
      </c>
      <c r="D35" s="67">
        <v>1.75</v>
      </c>
      <c r="E35" s="44">
        <v>1</v>
      </c>
      <c r="F35" s="67">
        <v>124.17</v>
      </c>
      <c r="G35" s="67">
        <v>0</v>
      </c>
      <c r="H35" s="67">
        <v>0</v>
      </c>
      <c r="J35" s="18">
        <v>6414.0681258506811</v>
      </c>
      <c r="K35" s="67">
        <v>0</v>
      </c>
      <c r="L35" s="44">
        <v>0.71399999999999997</v>
      </c>
      <c r="N35" s="18">
        <v>7045.7420080812308</v>
      </c>
      <c r="O35" s="67">
        <v>0</v>
      </c>
      <c r="P35" s="44">
        <v>0.56599999999999995</v>
      </c>
      <c r="Q35" s="17"/>
      <c r="R35" s="17"/>
      <c r="U35" s="18">
        <f t="shared" si="46"/>
        <v>88.733404074441424</v>
      </c>
      <c r="V35" s="18">
        <f t="shared" si="47"/>
        <v>0</v>
      </c>
      <c r="W35" s="18">
        <f t="shared" si="48"/>
        <v>19.85246153255823</v>
      </c>
      <c r="X35" s="18">
        <f t="shared" si="49"/>
        <v>0</v>
      </c>
      <c r="Y35" s="18"/>
      <c r="Z35" s="18">
        <f t="shared" ref="Z35" si="59">SUM(U35:Y35)</f>
        <v>108.58586560699965</v>
      </c>
      <c r="AA35" s="18">
        <f t="shared" si="51"/>
        <v>122.95950086487659</v>
      </c>
      <c r="AB35" s="18">
        <f t="shared" si="52"/>
        <v>0</v>
      </c>
      <c r="AC35" s="18">
        <f t="shared" si="53"/>
        <v>25.043564548138825</v>
      </c>
      <c r="AD35" s="18">
        <f t="shared" si="54"/>
        <v>0</v>
      </c>
      <c r="AE35" s="18"/>
      <c r="AF35" s="18">
        <f t="shared" ref="AF35" si="60">SUM(AA35:AE35)</f>
        <v>148.00306541301541</v>
      </c>
      <c r="AH35" s="18"/>
      <c r="AU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2:58" x14ac:dyDescent="0.25">
      <c r="B36" s="30" t="str">
        <f>'[1]Table data (2)'!A32</f>
        <v>Large scale solar PV</v>
      </c>
      <c r="C36">
        <v>30</v>
      </c>
      <c r="D36" s="67">
        <v>0.5</v>
      </c>
      <c r="E36" s="44">
        <v>1</v>
      </c>
      <c r="F36" s="67">
        <v>17</v>
      </c>
      <c r="G36" s="67">
        <v>0</v>
      </c>
      <c r="H36" s="67">
        <v>0</v>
      </c>
      <c r="J36" s="18">
        <v>1166.1987486076835</v>
      </c>
      <c r="K36" s="67">
        <v>0</v>
      </c>
      <c r="L36" s="44">
        <v>0.32</v>
      </c>
      <c r="N36" s="18">
        <v>1172.7456775335124</v>
      </c>
      <c r="O36" s="67">
        <v>0</v>
      </c>
      <c r="P36" s="44">
        <v>0.19</v>
      </c>
      <c r="Q36" s="17"/>
      <c r="R36" s="17"/>
      <c r="U36" s="18">
        <f t="shared" si="46"/>
        <v>31.082446405591767</v>
      </c>
      <c r="V36" s="18">
        <f t="shared" si="47"/>
        <v>0</v>
      </c>
      <c r="W36" s="18">
        <f t="shared" si="48"/>
        <v>6.0644977168949765</v>
      </c>
      <c r="X36" s="18">
        <f t="shared" si="49"/>
        <v>0</v>
      </c>
      <c r="Y36" s="18"/>
      <c r="Z36" s="18">
        <f t="shared" si="57"/>
        <v>37.146944122486744</v>
      </c>
      <c r="AA36" s="18">
        <f t="shared" si="51"/>
        <v>52.643267882580027</v>
      </c>
      <c r="AB36" s="18">
        <f t="shared" si="52"/>
        <v>0</v>
      </c>
      <c r="AC36" s="18">
        <f t="shared" si="53"/>
        <v>10.213890891612593</v>
      </c>
      <c r="AD36" s="18">
        <f t="shared" si="54"/>
        <v>0</v>
      </c>
      <c r="AE36" s="18"/>
      <c r="AF36" s="18">
        <f t="shared" si="58"/>
        <v>62.857158774192619</v>
      </c>
      <c r="AH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2:58" x14ac:dyDescent="0.25">
      <c r="B37" s="30" t="str">
        <f>'[1]Table data (2)'!A34</f>
        <v>Wind onshore</v>
      </c>
      <c r="C37">
        <v>25</v>
      </c>
      <c r="D37" s="67">
        <v>1</v>
      </c>
      <c r="E37" s="44">
        <v>1</v>
      </c>
      <c r="F37" s="67">
        <v>25</v>
      </c>
      <c r="G37" s="67">
        <v>0</v>
      </c>
      <c r="H37" s="67">
        <v>0</v>
      </c>
      <c r="J37" s="18">
        <v>2357.6716151326436</v>
      </c>
      <c r="K37" s="67">
        <v>0</v>
      </c>
      <c r="L37" s="44">
        <v>0.48</v>
      </c>
      <c r="N37" s="18">
        <v>2398.5108549641182</v>
      </c>
      <c r="O37" s="67">
        <v>0</v>
      </c>
      <c r="P37" s="44">
        <v>0.28999999999999998</v>
      </c>
      <c r="Q37" s="17"/>
      <c r="R37" s="17"/>
      <c r="U37" s="18">
        <f t="shared" si="46"/>
        <v>46.445665966023164</v>
      </c>
      <c r="V37" s="18">
        <f t="shared" si="47"/>
        <v>0</v>
      </c>
      <c r="W37" s="18">
        <f t="shared" si="48"/>
        <v>5.9455859969558595</v>
      </c>
      <c r="X37" s="18">
        <f t="shared" si="49"/>
        <v>0</v>
      </c>
      <c r="Y37" s="18"/>
      <c r="Z37" s="18">
        <f t="shared" si="57"/>
        <v>52.391251962979027</v>
      </c>
      <c r="AA37" s="18">
        <f t="shared" si="51"/>
        <v>78.207212588034039</v>
      </c>
      <c r="AB37" s="18">
        <f t="shared" si="52"/>
        <v>0</v>
      </c>
      <c r="AC37" s="18">
        <f t="shared" si="53"/>
        <v>9.8409699259959069</v>
      </c>
      <c r="AD37" s="18">
        <f t="shared" si="54"/>
        <v>0</v>
      </c>
      <c r="AF37" s="18">
        <f t="shared" si="58"/>
        <v>88.048182514029946</v>
      </c>
      <c r="AH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2:58" x14ac:dyDescent="0.25">
      <c r="B38" s="30" t="str">
        <f>'[1]Table data (2)'!A35</f>
        <v>Wind offshore</v>
      </c>
      <c r="C38">
        <v>25</v>
      </c>
      <c r="D38" s="67">
        <v>3</v>
      </c>
      <c r="E38" s="44">
        <v>1</v>
      </c>
      <c r="F38" s="67">
        <v>149.9</v>
      </c>
      <c r="G38" s="67">
        <v>0</v>
      </c>
      <c r="H38" s="67">
        <v>0</v>
      </c>
      <c r="J38" s="18">
        <v>3719.7832744062339</v>
      </c>
      <c r="K38" s="67">
        <v>0</v>
      </c>
      <c r="L38" s="44">
        <v>0.54</v>
      </c>
      <c r="N38" s="18">
        <v>5230.307070485349</v>
      </c>
      <c r="O38" s="67">
        <v>0</v>
      </c>
      <c r="P38" s="44">
        <v>0.4</v>
      </c>
      <c r="U38" s="18">
        <f t="shared" si="46"/>
        <v>73.173997082594255</v>
      </c>
      <c r="V38" s="18">
        <f t="shared" si="47"/>
        <v>0</v>
      </c>
      <c r="W38" s="18">
        <f t="shared" si="48"/>
        <v>31.688652122442072</v>
      </c>
      <c r="X38" s="18">
        <f t="shared" si="49"/>
        <v>0</v>
      </c>
      <c r="Y38" s="18"/>
      <c r="Z38" s="18">
        <f t="shared" si="57"/>
        <v>104.86264920503632</v>
      </c>
      <c r="AA38" s="18">
        <f t="shared" si="51"/>
        <v>138.899312732167</v>
      </c>
      <c r="AB38" s="18">
        <f t="shared" si="52"/>
        <v>0</v>
      </c>
      <c r="AC38" s="18">
        <f t="shared" si="53"/>
        <v>42.779680365296805</v>
      </c>
      <c r="AD38" s="18">
        <f t="shared" si="54"/>
        <v>0</v>
      </c>
      <c r="AE38" s="18"/>
      <c r="AF38" s="18">
        <f t="shared" ref="AF38" si="61">SUM(AA38:AE38)</f>
        <v>181.6789930974638</v>
      </c>
      <c r="AH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2:58" x14ac:dyDescent="0.25">
      <c r="B39" s="30">
        <f>'[1]Table data (2)'!A36</f>
        <v>2040</v>
      </c>
      <c r="D39" s="67"/>
      <c r="F39" s="67"/>
      <c r="G39" s="67"/>
      <c r="H39" s="67"/>
      <c r="J39" s="18"/>
      <c r="K39" s="67"/>
      <c r="L39" s="44"/>
      <c r="N39" s="18"/>
      <c r="O39" s="67"/>
      <c r="P39" s="44"/>
      <c r="Q39" s="17"/>
      <c r="R39" s="17"/>
      <c r="AE39" s="18"/>
      <c r="AF39" s="18"/>
      <c r="AH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2:58" x14ac:dyDescent="0.25">
      <c r="B40" s="30" t="str">
        <f>'[1]Table data (2)'!A37</f>
        <v>Gas with CCS</v>
      </c>
      <c r="C40">
        <v>25</v>
      </c>
      <c r="D40" s="67">
        <v>1.5</v>
      </c>
      <c r="E40" s="44">
        <v>0.439</v>
      </c>
      <c r="F40" s="67">
        <v>16.350000000000001</v>
      </c>
      <c r="G40" s="67">
        <v>7.2</v>
      </c>
      <c r="H40" s="67">
        <v>1.92</v>
      </c>
      <c r="J40" s="18">
        <v>3208.5551401614071</v>
      </c>
      <c r="K40" s="67">
        <v>7.6112473263545652</v>
      </c>
      <c r="L40" s="44">
        <v>0.89</v>
      </c>
      <c r="N40" s="18">
        <v>3830.6755521964842</v>
      </c>
      <c r="O40" s="67">
        <v>15.230107161380124</v>
      </c>
      <c r="P40" s="44">
        <v>0.53</v>
      </c>
      <c r="Q40" s="17"/>
      <c r="R40" s="17"/>
      <c r="U40" s="18">
        <f t="shared" ref="U40:U54" si="62">J40*1000*((1+$V$2)^$D40)*$V$2*((1+$V$2)^$C40)/(((1+$V$2)^$C40)-1)/(8760*L40)</f>
        <v>35.095793296729084</v>
      </c>
      <c r="V40" s="18">
        <f t="shared" ref="V40:V54" si="63">K40*3.6/$E40</f>
        <v>62.415695614752707</v>
      </c>
      <c r="W40" s="18">
        <f t="shared" ref="W40:W54" si="64">$G40+(($F40*1000)/(8760*L40))</f>
        <v>9.2971217484993076</v>
      </c>
      <c r="X40" s="18">
        <f t="shared" ref="X40:X54" si="65">$H40</f>
        <v>1.92</v>
      </c>
      <c r="Y40" s="18"/>
      <c r="Z40" s="18">
        <f t="shared" ref="Z40:Z44" si="66">SUM(U40:Y40)</f>
        <v>108.7286106599811</v>
      </c>
      <c r="AA40" s="18">
        <f t="shared" ref="AA40:AA54" si="67">N40*1000*((1+$V$2)^$D40)*$V$2*((1+$V$2)^$C40)/(((1+$V$2)^$C40)-1)/(8760*P40)</f>
        <v>70.361495786215102</v>
      </c>
      <c r="AB40" s="18">
        <f t="shared" ref="AB40:AB54" si="68">O40*3.6/$E40</f>
        <v>124.89381726872084</v>
      </c>
      <c r="AC40" s="18">
        <f t="shared" ref="AC40:AC54" si="69">$G40+(($F40*1000)/(8760*P40))</f>
        <v>10.721581804083744</v>
      </c>
      <c r="AD40" s="18">
        <f t="shared" ref="AD40:AD54" si="70">$H40</f>
        <v>1.92</v>
      </c>
      <c r="AE40" s="18"/>
      <c r="AF40" s="18">
        <f>SUM(AA40:AE40)</f>
        <v>207.89689485901965</v>
      </c>
      <c r="AW40" s="18"/>
      <c r="AX40" s="18"/>
      <c r="AY40" s="18"/>
      <c r="AZ40" s="18"/>
      <c r="BA40" s="18"/>
      <c r="BB40" s="18"/>
      <c r="BC40" s="18"/>
      <c r="BD40" s="18"/>
      <c r="BE40" s="18"/>
      <c r="BF40" s="18"/>
    </row>
    <row r="41" spans="2:58" x14ac:dyDescent="0.25">
      <c r="B41" s="30" t="str">
        <f>'[1]Table data (2)'!A38</f>
        <v>Gas combined cycle</v>
      </c>
      <c r="C41">
        <v>25</v>
      </c>
      <c r="D41" s="67">
        <v>1.5</v>
      </c>
      <c r="E41" s="44">
        <v>0.50900000000000001</v>
      </c>
      <c r="F41" s="67">
        <v>10.9</v>
      </c>
      <c r="G41" s="67">
        <v>3.7</v>
      </c>
      <c r="H41" s="67">
        <v>0</v>
      </c>
      <c r="J41" s="18">
        <v>1701.7703181551396</v>
      </c>
      <c r="K41" s="67">
        <v>7.6112473263545652</v>
      </c>
      <c r="L41" s="44">
        <v>0.89</v>
      </c>
      <c r="N41" s="18">
        <v>1701.7703181551396</v>
      </c>
      <c r="O41" s="67">
        <v>15.230107161380124</v>
      </c>
      <c r="P41" s="44">
        <v>0.53</v>
      </c>
      <c r="Q41" s="17"/>
      <c r="R41" s="17"/>
      <c r="U41" s="18">
        <f t="shared" si="62"/>
        <v>18.614291079777789</v>
      </c>
      <c r="V41" s="18">
        <f t="shared" si="63"/>
        <v>53.832004665769034</v>
      </c>
      <c r="W41" s="18">
        <f t="shared" si="64"/>
        <v>5.0980811656662048</v>
      </c>
      <c r="X41" s="18">
        <f t="shared" si="65"/>
        <v>0</v>
      </c>
      <c r="Y41" s="18"/>
      <c r="Z41" s="18">
        <f t="shared" si="66"/>
        <v>77.544376911213021</v>
      </c>
      <c r="AA41" s="18">
        <f t="shared" si="67"/>
        <v>31.257960492457045</v>
      </c>
      <c r="AB41" s="18">
        <f t="shared" si="68"/>
        <v>107.7178502573054</v>
      </c>
      <c r="AC41" s="18">
        <f t="shared" si="69"/>
        <v>6.0477212027224949</v>
      </c>
      <c r="AD41" s="18">
        <f t="shared" si="70"/>
        <v>0</v>
      </c>
      <c r="AE41" s="18"/>
      <c r="AF41" s="18">
        <f>SUM(AA41:AE41)</f>
        <v>145.02353195248494</v>
      </c>
      <c r="AH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</row>
    <row r="42" spans="2:58" x14ac:dyDescent="0.25">
      <c r="B42" s="30" t="str">
        <f>'[1]Table data (2)'!A39</f>
        <v>Gas open cycle (small)</v>
      </c>
      <c r="C42">
        <v>25</v>
      </c>
      <c r="D42" s="67">
        <v>1.5</v>
      </c>
      <c r="E42" s="44">
        <v>0.3594</v>
      </c>
      <c r="F42" s="67">
        <v>12.6</v>
      </c>
      <c r="G42" s="67">
        <v>12</v>
      </c>
      <c r="H42" s="67">
        <v>0</v>
      </c>
      <c r="J42" s="18">
        <v>1408.1357988583263</v>
      </c>
      <c r="K42" s="67">
        <v>7.6112473263545652</v>
      </c>
      <c r="L42" s="44">
        <v>0.2</v>
      </c>
      <c r="N42" s="18">
        <v>1408.1357988583263</v>
      </c>
      <c r="O42" s="67">
        <v>15.230107161380124</v>
      </c>
      <c r="P42" s="44">
        <v>0.2</v>
      </c>
      <c r="Q42" s="17"/>
      <c r="R42" s="17"/>
      <c r="U42" s="18">
        <f t="shared" si="62"/>
        <v>68.540948007353734</v>
      </c>
      <c r="V42" s="18">
        <f t="shared" si="63"/>
        <v>76.239539162149242</v>
      </c>
      <c r="W42" s="18">
        <f t="shared" si="64"/>
        <v>19.19178082191781</v>
      </c>
      <c r="X42" s="18">
        <f t="shared" si="65"/>
        <v>0</v>
      </c>
      <c r="Y42" s="18"/>
      <c r="Z42" s="18">
        <f t="shared" si="66"/>
        <v>163.97226799142078</v>
      </c>
      <c r="AA42" s="18">
        <f t="shared" si="67"/>
        <v>68.540948007353734</v>
      </c>
      <c r="AB42" s="18">
        <f t="shared" si="68"/>
        <v>152.55533049796452</v>
      </c>
      <c r="AC42" s="18">
        <f t="shared" si="69"/>
        <v>19.19178082191781</v>
      </c>
      <c r="AD42" s="18">
        <f t="shared" si="70"/>
        <v>0</v>
      </c>
      <c r="AE42" s="18"/>
      <c r="AF42" s="18">
        <f>SUM(AA42:AE42)</f>
        <v>240.28805932723606</v>
      </c>
      <c r="AH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</row>
    <row r="43" spans="2:58" x14ac:dyDescent="0.25">
      <c r="B43" s="30" t="str">
        <f>'[1]Table data (2)'!A40</f>
        <v>Gas open cycle (large)</v>
      </c>
      <c r="C43">
        <v>25</v>
      </c>
      <c r="D43" s="67">
        <v>1.25</v>
      </c>
      <c r="E43" s="44">
        <v>0.33300000000000002</v>
      </c>
      <c r="F43" s="67">
        <v>10.199999999999999</v>
      </c>
      <c r="G43" s="67">
        <v>7.3</v>
      </c>
      <c r="H43" s="67">
        <v>0</v>
      </c>
      <c r="J43" s="18">
        <v>850.17670014567818</v>
      </c>
      <c r="K43" s="67">
        <v>7.6112473263545652</v>
      </c>
      <c r="L43" s="44">
        <v>0.2</v>
      </c>
      <c r="N43" s="18">
        <v>850.17670014567818</v>
      </c>
      <c r="O43" s="67">
        <v>15.230107161380124</v>
      </c>
      <c r="P43" s="44">
        <v>0.2</v>
      </c>
      <c r="Q43" s="17"/>
      <c r="R43" s="17"/>
      <c r="U43" s="18">
        <f t="shared" si="62"/>
        <v>40.784819335750505</v>
      </c>
      <c r="V43" s="18">
        <f t="shared" si="63"/>
        <v>82.28375487950882</v>
      </c>
      <c r="W43" s="18">
        <f t="shared" si="64"/>
        <v>13.121917808219177</v>
      </c>
      <c r="X43" s="18">
        <f t="shared" si="65"/>
        <v>0</v>
      </c>
      <c r="Y43" s="18"/>
      <c r="Z43" s="18">
        <f t="shared" si="66"/>
        <v>136.1904920234785</v>
      </c>
      <c r="AA43" s="18">
        <f t="shared" si="67"/>
        <v>40.784819335750505</v>
      </c>
      <c r="AB43" s="18">
        <f t="shared" si="68"/>
        <v>164.64980715005538</v>
      </c>
      <c r="AC43" s="18">
        <f t="shared" si="69"/>
        <v>13.121917808219177</v>
      </c>
      <c r="AD43" s="18">
        <f t="shared" si="70"/>
        <v>0</v>
      </c>
      <c r="AF43" s="18">
        <f>SUM(AA43:AE43)</f>
        <v>218.55654429402506</v>
      </c>
      <c r="AH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</row>
    <row r="44" spans="2:58" x14ac:dyDescent="0.25">
      <c r="B44" s="30" t="str">
        <f>'[1]Table data (2)'!A41</f>
        <v>Gas reciprocating</v>
      </c>
      <c r="C44">
        <v>25</v>
      </c>
      <c r="D44" s="67">
        <v>1.1153846153846154</v>
      </c>
      <c r="E44" s="44">
        <v>0.40899999999999997</v>
      </c>
      <c r="F44" s="67">
        <v>24.1</v>
      </c>
      <c r="G44" s="67">
        <v>7.6</v>
      </c>
      <c r="H44" s="67">
        <v>0</v>
      </c>
      <c r="J44" s="18">
        <v>1784.7302566925307</v>
      </c>
      <c r="K44" s="67">
        <v>7.6112473263545652</v>
      </c>
      <c r="L44" s="44">
        <v>0.2</v>
      </c>
      <c r="N44" s="18">
        <v>1784.7302566925307</v>
      </c>
      <c r="O44" s="67">
        <v>15.230107161380124</v>
      </c>
      <c r="P44" s="44">
        <v>0.2</v>
      </c>
      <c r="Q44" s="17"/>
      <c r="R44" s="17"/>
      <c r="U44" s="18">
        <f t="shared" si="62"/>
        <v>84.949511821601334</v>
      </c>
      <c r="V44" s="18">
        <f t="shared" si="63"/>
        <v>66.993863997252902</v>
      </c>
      <c r="W44" s="18">
        <f t="shared" si="64"/>
        <v>21.355707762557078</v>
      </c>
      <c r="X44" s="18">
        <f t="shared" si="65"/>
        <v>0</v>
      </c>
      <c r="Y44" s="18"/>
      <c r="Z44" s="18">
        <f t="shared" si="66"/>
        <v>173.29908358141131</v>
      </c>
      <c r="AA44" s="18">
        <f t="shared" si="67"/>
        <v>84.949511821601334</v>
      </c>
      <c r="AB44" s="18">
        <f t="shared" si="68"/>
        <v>134.05473296080305</v>
      </c>
      <c r="AC44" s="18">
        <f t="shared" si="69"/>
        <v>21.355707762557078</v>
      </c>
      <c r="AD44" s="18">
        <f t="shared" si="70"/>
        <v>0</v>
      </c>
      <c r="AE44" s="18"/>
      <c r="AF44" s="18">
        <f>SUM(AA44:AE44)</f>
        <v>240.35995254496146</v>
      </c>
      <c r="AW44" s="18"/>
      <c r="AX44" s="18"/>
      <c r="AY44" s="18"/>
      <c r="AZ44" s="18"/>
      <c r="BA44" s="18"/>
      <c r="BB44" s="18"/>
      <c r="BC44" s="18"/>
      <c r="BD44" s="18"/>
      <c r="BE44" s="18"/>
      <c r="BF44" s="18"/>
    </row>
    <row r="45" spans="2:58" x14ac:dyDescent="0.25">
      <c r="B45" s="30" t="str">
        <f>'[1]Table data (2)'!A42</f>
        <v>Hydrogen reciprocating</v>
      </c>
      <c r="C45">
        <v>25</v>
      </c>
      <c r="D45" s="67">
        <v>1</v>
      </c>
      <c r="E45" s="44">
        <v>0.32</v>
      </c>
      <c r="F45" s="67">
        <v>33</v>
      </c>
      <c r="G45" s="67">
        <v>0</v>
      </c>
      <c r="H45" s="67">
        <v>0</v>
      </c>
      <c r="J45" s="18">
        <v>2171.1489177745825</v>
      </c>
      <c r="K45" s="67">
        <v>24.526442445714281</v>
      </c>
      <c r="L45" s="44">
        <v>0.2</v>
      </c>
      <c r="M45" s="18"/>
      <c r="N45" s="18">
        <v>2171.1489177745825</v>
      </c>
      <c r="O45" s="67">
        <v>29.112884005714282</v>
      </c>
      <c r="P45" s="44">
        <v>0.2</v>
      </c>
      <c r="Q45" s="17"/>
      <c r="R45" s="17"/>
      <c r="U45" s="18">
        <f t="shared" si="62"/>
        <v>102.65089344949605</v>
      </c>
      <c r="V45" s="18">
        <f t="shared" si="63"/>
        <v>275.92247751428567</v>
      </c>
      <c r="W45" s="18">
        <f t="shared" si="64"/>
        <v>18.835616438356166</v>
      </c>
      <c r="X45" s="18">
        <f t="shared" si="65"/>
        <v>0</v>
      </c>
      <c r="Y45" s="18"/>
      <c r="Z45" s="18">
        <f t="shared" ref="Z45" si="71">SUM(U45:Y45)</f>
        <v>397.40898740213788</v>
      </c>
      <c r="AA45" s="18">
        <f t="shared" si="67"/>
        <v>102.65089344949605</v>
      </c>
      <c r="AB45" s="18">
        <f t="shared" si="68"/>
        <v>327.51994506428565</v>
      </c>
      <c r="AC45" s="18">
        <f t="shared" si="69"/>
        <v>18.835616438356166</v>
      </c>
      <c r="AD45" s="18">
        <f t="shared" si="70"/>
        <v>0</v>
      </c>
      <c r="AE45" s="18"/>
      <c r="AF45" s="18">
        <f t="shared" ref="AF45" si="72">SUM(AA45:AE45)</f>
        <v>449.00645495213786</v>
      </c>
      <c r="AH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</row>
    <row r="46" spans="2:58" x14ac:dyDescent="0.25">
      <c r="B46" s="30" t="str">
        <f>'[1]Table data (2)'!A43</f>
        <v>Black coal with CCS</v>
      </c>
      <c r="C46">
        <v>30</v>
      </c>
      <c r="D46" s="67">
        <v>2</v>
      </c>
      <c r="E46" s="44">
        <v>0.30049999999999999</v>
      </c>
      <c r="F46" s="67">
        <v>77.8</v>
      </c>
      <c r="G46" s="67">
        <v>7.95</v>
      </c>
      <c r="H46" s="67">
        <v>4.13</v>
      </c>
      <c r="J46" s="18">
        <v>8791.7702958605714</v>
      </c>
      <c r="K46" s="67">
        <v>2.4923735558528386</v>
      </c>
      <c r="L46" s="44">
        <v>0.89</v>
      </c>
      <c r="N46" s="18">
        <v>9396.2066708250786</v>
      </c>
      <c r="O46" s="67">
        <v>3.77548190925897</v>
      </c>
      <c r="P46" s="44">
        <v>0.53</v>
      </c>
      <c r="Q46" s="17"/>
      <c r="R46" s="17"/>
      <c r="U46" s="18">
        <f t="shared" si="62"/>
        <v>91.934022977944508</v>
      </c>
      <c r="V46" s="18">
        <f t="shared" si="63"/>
        <v>29.858718140000729</v>
      </c>
      <c r="W46" s="18">
        <f t="shared" si="64"/>
        <v>17.928964650351443</v>
      </c>
      <c r="X46" s="18">
        <f t="shared" si="65"/>
        <v>4.13</v>
      </c>
      <c r="Y46" s="18"/>
      <c r="Z46" s="18">
        <f t="shared" ref="Z46:Z54" si="73">SUM(U46:Y46)</f>
        <v>143.85170576829668</v>
      </c>
      <c r="AA46" s="18">
        <f t="shared" si="67"/>
        <v>164.9934219808286</v>
      </c>
      <c r="AB46" s="18">
        <f t="shared" si="68"/>
        <v>45.230398912919441</v>
      </c>
      <c r="AC46" s="18">
        <f t="shared" si="69"/>
        <v>24.707129318514689</v>
      </c>
      <c r="AD46" s="18">
        <f t="shared" si="70"/>
        <v>4.13</v>
      </c>
      <c r="AE46" s="18"/>
      <c r="AF46" s="18">
        <f t="shared" ref="AF46:AF53" si="74">SUM(AA46:AE46)</f>
        <v>239.06095021226272</v>
      </c>
      <c r="AH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</row>
    <row r="47" spans="2:58" x14ac:dyDescent="0.25">
      <c r="B47" s="30" t="str">
        <f>'[1]Table data (2)'!A44</f>
        <v>Black coal</v>
      </c>
      <c r="C47">
        <v>30</v>
      </c>
      <c r="D47" s="67">
        <v>2</v>
      </c>
      <c r="E47" s="44">
        <v>0.42120000000000002</v>
      </c>
      <c r="F47" s="67">
        <v>53.2</v>
      </c>
      <c r="G47" s="67">
        <v>4.21</v>
      </c>
      <c r="H47" s="67">
        <v>0</v>
      </c>
      <c r="J47" s="18">
        <v>5204.5267253566726</v>
      </c>
      <c r="K47" s="67">
        <v>2.4923735558528386</v>
      </c>
      <c r="L47" s="44">
        <v>0.89</v>
      </c>
      <c r="N47" s="18">
        <v>5236.4436747296413</v>
      </c>
      <c r="O47" s="67">
        <v>3.77548190925897</v>
      </c>
      <c r="P47" s="44">
        <v>0.53</v>
      </c>
      <c r="Q47" s="17"/>
      <c r="R47" s="17"/>
      <c r="U47" s="18">
        <f t="shared" si="62"/>
        <v>54.422836750358009</v>
      </c>
      <c r="V47" s="18">
        <f t="shared" si="63"/>
        <v>21.302338084212295</v>
      </c>
      <c r="W47" s="18">
        <f t="shared" si="64"/>
        <v>11.033662203068083</v>
      </c>
      <c r="X47" s="18">
        <f t="shared" si="65"/>
        <v>0</v>
      </c>
      <c r="Y47" s="18"/>
      <c r="Z47" s="18">
        <f t="shared" si="73"/>
        <v>86.758837037638386</v>
      </c>
      <c r="AA47" s="18">
        <f t="shared" si="67"/>
        <v>91.949740056924796</v>
      </c>
      <c r="AB47" s="18">
        <f t="shared" si="68"/>
        <v>32.269076147512564</v>
      </c>
      <c r="AC47" s="18">
        <f t="shared" si="69"/>
        <v>15.668602567416215</v>
      </c>
      <c r="AD47" s="18">
        <f t="shared" si="70"/>
        <v>0</v>
      </c>
      <c r="AE47" s="18"/>
      <c r="AF47" s="18">
        <f t="shared" si="74"/>
        <v>139.88741877185356</v>
      </c>
      <c r="AH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</row>
    <row r="48" spans="2:58" x14ac:dyDescent="0.25">
      <c r="B48" s="30" t="str">
        <f>'[1]Table data (2)'!A45</f>
        <v>Brown coal</v>
      </c>
      <c r="C48">
        <v>30</v>
      </c>
      <c r="D48" s="67">
        <v>4</v>
      </c>
      <c r="E48" s="44">
        <v>0.31754432389521037</v>
      </c>
      <c r="F48" s="67">
        <v>69</v>
      </c>
      <c r="G48" s="67">
        <v>5.27</v>
      </c>
      <c r="H48" s="67">
        <v>0</v>
      </c>
      <c r="J48" s="18">
        <v>7317.5435620988656</v>
      </c>
      <c r="K48" s="67">
        <v>0.72</v>
      </c>
      <c r="L48" s="44">
        <v>0.89</v>
      </c>
      <c r="N48" s="18">
        <v>7317.5435620988656</v>
      </c>
      <c r="O48" s="67">
        <v>0.73</v>
      </c>
      <c r="P48" s="44">
        <v>0.53</v>
      </c>
      <c r="Q48" s="17"/>
      <c r="R48" s="17"/>
      <c r="U48" s="18">
        <f t="shared" si="62"/>
        <v>85.959728109294772</v>
      </c>
      <c r="V48" s="18">
        <f t="shared" si="63"/>
        <v>8.1626399999999997</v>
      </c>
      <c r="W48" s="18">
        <f t="shared" si="64"/>
        <v>14.120238571648452</v>
      </c>
      <c r="X48" s="18">
        <f t="shared" si="65"/>
        <v>0</v>
      </c>
      <c r="Y48" s="18"/>
      <c r="Z48" s="18">
        <f t="shared" si="73"/>
        <v>108.24260668094323</v>
      </c>
      <c r="AA48" s="18">
        <f t="shared" si="67"/>
        <v>144.34746795711766</v>
      </c>
      <c r="AB48" s="18">
        <f t="shared" si="68"/>
        <v>8.2760100000000012</v>
      </c>
      <c r="AC48" s="18">
        <f t="shared" si="69"/>
        <v>20.131721375032306</v>
      </c>
      <c r="AD48" s="18">
        <f t="shared" si="70"/>
        <v>0</v>
      </c>
      <c r="AE48" s="18"/>
      <c r="AF48" s="18">
        <f t="shared" si="74"/>
        <v>172.75519933214997</v>
      </c>
      <c r="AH48" s="18"/>
      <c r="AY48" s="18"/>
      <c r="AZ48" s="18"/>
      <c r="BA48" s="18"/>
      <c r="BB48" s="18"/>
      <c r="BC48" s="18"/>
      <c r="BD48" s="18"/>
      <c r="BE48" s="18"/>
      <c r="BF48" s="18"/>
    </row>
    <row r="49" spans="2:35" x14ac:dyDescent="0.25">
      <c r="B49" s="30" t="s">
        <v>118</v>
      </c>
      <c r="C49">
        <v>30</v>
      </c>
      <c r="D49" s="67">
        <v>4.416666666666667</v>
      </c>
      <c r="E49" s="44">
        <v>0.33</v>
      </c>
      <c r="F49" s="67">
        <v>200</v>
      </c>
      <c r="G49" s="67">
        <v>5.33</v>
      </c>
      <c r="H49" s="67">
        <v>0</v>
      </c>
      <c r="J49" s="18">
        <v>11219.013263842971</v>
      </c>
      <c r="K49" s="67">
        <v>0.5</v>
      </c>
      <c r="L49" s="44">
        <v>0.89</v>
      </c>
      <c r="N49" s="18">
        <v>15337.242101621356</v>
      </c>
      <c r="O49" s="67">
        <v>0.7</v>
      </c>
      <c r="P49" s="44">
        <v>0.53</v>
      </c>
      <c r="Q49" s="17"/>
      <c r="R49" s="17"/>
      <c r="U49" s="18">
        <f t="shared" si="62"/>
        <v>135.0241389631384</v>
      </c>
      <c r="V49" s="18">
        <f t="shared" si="63"/>
        <v>5.4545454545454541</v>
      </c>
      <c r="W49" s="18">
        <f t="shared" si="64"/>
        <v>30.982865425067978</v>
      </c>
      <c r="X49" s="18">
        <f t="shared" si="65"/>
        <v>0</v>
      </c>
      <c r="Y49" s="18"/>
      <c r="Z49" s="18">
        <f t="shared" si="73"/>
        <v>171.46154984275185</v>
      </c>
      <c r="AA49" s="18">
        <f t="shared" si="67"/>
        <v>309.96893071174111</v>
      </c>
      <c r="AB49" s="18">
        <f t="shared" si="68"/>
        <v>7.6363636363636358</v>
      </c>
      <c r="AC49" s="18">
        <f t="shared" si="69"/>
        <v>48.407453260963209</v>
      </c>
      <c r="AD49" s="18">
        <f t="shared" si="70"/>
        <v>0</v>
      </c>
      <c r="AE49" s="18"/>
      <c r="AF49" s="18">
        <f t="shared" si="74"/>
        <v>366.01274760906796</v>
      </c>
      <c r="AH49" s="18"/>
    </row>
    <row r="50" spans="2:35" x14ac:dyDescent="0.25">
      <c r="B50" s="30" t="s">
        <v>119</v>
      </c>
      <c r="C50">
        <v>30</v>
      </c>
      <c r="D50" s="67">
        <v>5.75</v>
      </c>
      <c r="E50" s="44">
        <v>0.33</v>
      </c>
      <c r="F50" s="67">
        <v>200</v>
      </c>
      <c r="G50" s="67">
        <v>5.33</v>
      </c>
      <c r="H50" s="67">
        <v>0</v>
      </c>
      <c r="J50" s="18">
        <v>7682.9947257206095</v>
      </c>
      <c r="K50" s="67">
        <v>0.5</v>
      </c>
      <c r="L50" s="44">
        <v>0.89</v>
      </c>
      <c r="N50" s="18">
        <v>7764.2341819160829</v>
      </c>
      <c r="O50" s="67">
        <v>0.7</v>
      </c>
      <c r="P50" s="44">
        <v>0.53</v>
      </c>
      <c r="Q50" s="17"/>
      <c r="R50" s="17"/>
      <c r="U50" s="18">
        <f t="shared" si="62"/>
        <v>99.924920855718085</v>
      </c>
      <c r="V50" s="18">
        <f t="shared" si="63"/>
        <v>5.4545454545454541</v>
      </c>
      <c r="W50" s="18">
        <f t="shared" si="64"/>
        <v>30.982865425067978</v>
      </c>
      <c r="X50" s="18">
        <f t="shared" si="65"/>
        <v>0</v>
      </c>
      <c r="Y50" s="18"/>
      <c r="Z50" s="18">
        <f t="shared" si="73"/>
        <v>136.36233173533151</v>
      </c>
      <c r="AA50" s="18">
        <f t="shared" si="67"/>
        <v>169.57274125840152</v>
      </c>
      <c r="AB50" s="18">
        <f t="shared" si="68"/>
        <v>7.6363636363636358</v>
      </c>
      <c r="AC50" s="18">
        <f t="shared" si="69"/>
        <v>48.407453260963209</v>
      </c>
      <c r="AD50" s="18">
        <f t="shared" si="70"/>
        <v>0</v>
      </c>
      <c r="AE50" s="18"/>
      <c r="AF50" s="18">
        <f t="shared" si="74"/>
        <v>225.61655815572834</v>
      </c>
      <c r="AH50" s="18"/>
    </row>
    <row r="51" spans="2:35" x14ac:dyDescent="0.25">
      <c r="B51" s="30" t="s">
        <v>120</v>
      </c>
      <c r="C51">
        <v>25</v>
      </c>
      <c r="D51" s="67">
        <v>1.75</v>
      </c>
      <c r="E51" s="44">
        <v>1</v>
      </c>
      <c r="F51" s="67">
        <v>124.17</v>
      </c>
      <c r="G51" s="67">
        <v>0</v>
      </c>
      <c r="H51" s="67">
        <v>0</v>
      </c>
      <c r="J51" s="18">
        <v>5019.5431715047371</v>
      </c>
      <c r="K51" s="67">
        <v>0</v>
      </c>
      <c r="L51" s="44">
        <v>0.71399999999999997</v>
      </c>
      <c r="N51" s="18">
        <v>6134.3451758026204</v>
      </c>
      <c r="O51" s="67">
        <v>0</v>
      </c>
      <c r="P51" s="44">
        <v>0.56599999999999995</v>
      </c>
      <c r="Q51" s="17"/>
      <c r="R51" s="17"/>
      <c r="U51" s="18">
        <f t="shared" si="62"/>
        <v>69.44128808222797</v>
      </c>
      <c r="V51" s="18">
        <f t="shared" si="63"/>
        <v>0</v>
      </c>
      <c r="W51" s="18">
        <f t="shared" si="64"/>
        <v>19.85246153255823</v>
      </c>
      <c r="X51" s="18">
        <f t="shared" si="65"/>
        <v>0</v>
      </c>
      <c r="Y51" s="18"/>
      <c r="Z51" s="18">
        <f t="shared" ref="Z51" si="75">SUM(U51:Y51)</f>
        <v>89.293749614786208</v>
      </c>
      <c r="AA51" s="18">
        <f t="shared" si="67"/>
        <v>107.0541640730564</v>
      </c>
      <c r="AB51" s="18">
        <f t="shared" si="68"/>
        <v>0</v>
      </c>
      <c r="AC51" s="18">
        <f t="shared" si="69"/>
        <v>25.043564548138825</v>
      </c>
      <c r="AD51" s="18">
        <f t="shared" si="70"/>
        <v>0</v>
      </c>
      <c r="AE51" s="18"/>
      <c r="AF51" s="18">
        <f t="shared" ref="AF51" si="76">SUM(AA51:AE51)</f>
        <v>132.09772862119522</v>
      </c>
      <c r="AH51" s="18"/>
    </row>
    <row r="52" spans="2:35" x14ac:dyDescent="0.25">
      <c r="B52" s="30" t="str">
        <f>'[1]Table data (2)'!A48</f>
        <v>Large scale solar PV</v>
      </c>
      <c r="C52">
        <v>30</v>
      </c>
      <c r="D52" s="67">
        <v>0.5</v>
      </c>
      <c r="E52" s="44">
        <v>1</v>
      </c>
      <c r="F52" s="67">
        <v>17</v>
      </c>
      <c r="G52" s="67">
        <v>0</v>
      </c>
      <c r="H52" s="67">
        <v>0</v>
      </c>
      <c r="J52" s="18">
        <v>831.64989858717638</v>
      </c>
      <c r="K52" s="67">
        <v>0</v>
      </c>
      <c r="L52" s="44">
        <v>0.32</v>
      </c>
      <c r="N52" s="18">
        <v>994.07786248340881</v>
      </c>
      <c r="O52" s="67">
        <v>0</v>
      </c>
      <c r="P52" s="44">
        <v>0.19</v>
      </c>
      <c r="Q52" s="17"/>
      <c r="R52" s="17"/>
      <c r="U52" s="18">
        <f t="shared" si="62"/>
        <v>22.165787291328801</v>
      </c>
      <c r="V52" s="18">
        <f t="shared" si="63"/>
        <v>0</v>
      </c>
      <c r="W52" s="18">
        <f t="shared" si="64"/>
        <v>6.0644977168949765</v>
      </c>
      <c r="X52" s="18">
        <f t="shared" si="65"/>
        <v>0</v>
      </c>
      <c r="Y52" s="18"/>
      <c r="Z52" s="18">
        <f t="shared" si="73"/>
        <v>28.230285008223778</v>
      </c>
      <c r="AA52" s="18">
        <f t="shared" si="67"/>
        <v>44.62306552339539</v>
      </c>
      <c r="AB52" s="18">
        <f t="shared" si="68"/>
        <v>0</v>
      </c>
      <c r="AC52" s="18">
        <f t="shared" si="69"/>
        <v>10.213890891612593</v>
      </c>
      <c r="AD52" s="18">
        <f t="shared" si="70"/>
        <v>0</v>
      </c>
      <c r="AE52" s="18"/>
      <c r="AF52" s="18">
        <f t="shared" si="74"/>
        <v>54.836956415007982</v>
      </c>
      <c r="AH52" s="18"/>
    </row>
    <row r="53" spans="2:35" x14ac:dyDescent="0.25">
      <c r="B53" s="30" t="str">
        <f>'[1]Table data (2)'!A50</f>
        <v>Wind onshore</v>
      </c>
      <c r="C53">
        <v>25</v>
      </c>
      <c r="D53" s="67">
        <v>1</v>
      </c>
      <c r="E53" s="44">
        <v>1</v>
      </c>
      <c r="F53" s="67">
        <v>25</v>
      </c>
      <c r="G53" s="67">
        <v>0</v>
      </c>
      <c r="H53" s="67">
        <v>0</v>
      </c>
      <c r="J53" s="18">
        <v>1871.4618064057354</v>
      </c>
      <c r="K53" s="67">
        <v>0</v>
      </c>
      <c r="L53" s="44">
        <v>0.48</v>
      </c>
      <c r="N53" s="18">
        <v>1961.7011826474898</v>
      </c>
      <c r="O53" s="67">
        <v>0</v>
      </c>
      <c r="P53" s="44">
        <v>0.28999999999999998</v>
      </c>
      <c r="Q53" s="17"/>
      <c r="R53" s="17"/>
      <c r="U53" s="18">
        <f t="shared" si="62"/>
        <v>36.86742859802419</v>
      </c>
      <c r="V53" s="18">
        <f t="shared" si="63"/>
        <v>0</v>
      </c>
      <c r="W53" s="18">
        <f t="shared" si="64"/>
        <v>5.9455859969558595</v>
      </c>
      <c r="X53" s="18">
        <f t="shared" si="65"/>
        <v>0</v>
      </c>
      <c r="Y53" s="18"/>
      <c r="Z53" s="18">
        <f t="shared" si="73"/>
        <v>42.813014594980046</v>
      </c>
      <c r="AA53" s="18">
        <f t="shared" si="67"/>
        <v>63.964347339926974</v>
      </c>
      <c r="AB53" s="18">
        <f t="shared" si="68"/>
        <v>0</v>
      </c>
      <c r="AC53" s="18">
        <f t="shared" si="69"/>
        <v>9.8409699259959069</v>
      </c>
      <c r="AD53" s="18">
        <f t="shared" si="70"/>
        <v>0</v>
      </c>
      <c r="AE53" s="18"/>
      <c r="AF53" s="18">
        <f t="shared" si="74"/>
        <v>73.805317265922881</v>
      </c>
      <c r="AH53" s="18"/>
    </row>
    <row r="54" spans="2:35" x14ac:dyDescent="0.25">
      <c r="B54" s="30" t="str">
        <f>'[1]Table data (2)'!A51</f>
        <v>Wind offshore</v>
      </c>
      <c r="C54">
        <v>25</v>
      </c>
      <c r="D54" s="67">
        <v>3</v>
      </c>
      <c r="E54" s="44">
        <v>1</v>
      </c>
      <c r="F54" s="67">
        <v>149.9</v>
      </c>
      <c r="G54" s="67">
        <v>0</v>
      </c>
      <c r="H54" s="67">
        <v>0</v>
      </c>
      <c r="J54" s="18">
        <v>2755.0722541295499</v>
      </c>
      <c r="K54" s="67">
        <v>0</v>
      </c>
      <c r="L54" s="44">
        <v>0.56999999999999995</v>
      </c>
      <c r="N54" s="18">
        <v>4935.7351391619977</v>
      </c>
      <c r="O54" s="67">
        <v>0</v>
      </c>
      <c r="P54" s="44">
        <v>0.4</v>
      </c>
      <c r="U54" s="18">
        <f t="shared" si="62"/>
        <v>51.34415828832563</v>
      </c>
      <c r="V54" s="18">
        <f t="shared" si="63"/>
        <v>0</v>
      </c>
      <c r="W54" s="18">
        <f t="shared" si="64"/>
        <v>30.020828326524075</v>
      </c>
      <c r="X54" s="18">
        <f t="shared" si="65"/>
        <v>0</v>
      </c>
      <c r="Y54" s="18"/>
      <c r="Z54" s="18">
        <f t="shared" si="73"/>
        <v>81.364986614849698</v>
      </c>
      <c r="AA54" s="18">
        <f t="shared" si="67"/>
        <v>131.07647589685212</v>
      </c>
      <c r="AB54" s="18">
        <f t="shared" si="68"/>
        <v>0</v>
      </c>
      <c r="AC54" s="18">
        <f t="shared" si="69"/>
        <v>42.779680365296805</v>
      </c>
      <c r="AD54" s="18">
        <f t="shared" si="70"/>
        <v>0</v>
      </c>
      <c r="AE54" s="18"/>
      <c r="AF54" s="18">
        <f t="shared" ref="AF54" si="77">SUM(AA54:AE54)</f>
        <v>173.85615626214891</v>
      </c>
      <c r="AH54" s="18"/>
    </row>
    <row r="55" spans="2:35" x14ac:dyDescent="0.25">
      <c r="B55" s="30">
        <f>'[1]Table data (2)'!A52</f>
        <v>2050</v>
      </c>
      <c r="D55" s="67"/>
      <c r="F55" s="67"/>
      <c r="G55" s="67"/>
      <c r="H55" s="67"/>
      <c r="J55" s="18"/>
      <c r="K55" s="67"/>
      <c r="L55" s="44"/>
      <c r="N55" s="18"/>
      <c r="O55" s="67"/>
      <c r="P55" s="44"/>
      <c r="Q55" s="17"/>
      <c r="R55" s="17"/>
      <c r="AE55" s="18"/>
      <c r="AF55" s="18"/>
      <c r="AH55" s="18"/>
    </row>
    <row r="56" spans="2:35" x14ac:dyDescent="0.25">
      <c r="B56" s="30" t="str">
        <f>'[1]Table data (2)'!A53</f>
        <v>Gas with CCS</v>
      </c>
      <c r="C56">
        <v>25</v>
      </c>
      <c r="D56" s="67">
        <v>1.5</v>
      </c>
      <c r="E56" s="44">
        <v>0.439</v>
      </c>
      <c r="F56" s="67">
        <v>16.350000000000001</v>
      </c>
      <c r="G56" s="67">
        <v>7.2</v>
      </c>
      <c r="H56" s="67">
        <v>1.92</v>
      </c>
      <c r="J56" s="18">
        <v>3145.8880935790421</v>
      </c>
      <c r="K56" s="67">
        <v>7.6112473263545652</v>
      </c>
      <c r="L56" s="44">
        <v>0.89</v>
      </c>
      <c r="N56" s="18">
        <v>3590.3608109941811</v>
      </c>
      <c r="O56" s="67">
        <v>15.230107161380124</v>
      </c>
      <c r="P56" s="44">
        <v>0.53</v>
      </c>
      <c r="Q56" s="17"/>
      <c r="R56" s="17"/>
      <c r="U56" s="18">
        <f t="shared" ref="U56:U70" si="78">J56*1000*((1+$V$2)^$D56)*$V$2*((1+$V$2)^$C56)/(((1+$V$2)^$C56)-1)/(8760*L56)</f>
        <v>34.410329087047295</v>
      </c>
      <c r="V56" s="18">
        <f t="shared" ref="V56:V70" si="79">K56*3.6/$E56</f>
        <v>62.415695614752707</v>
      </c>
      <c r="W56" s="18">
        <f t="shared" ref="W56:W70" si="80">$G56+(($F56*1000)/(8760*L56))</f>
        <v>9.2971217484993076</v>
      </c>
      <c r="X56" s="18">
        <f t="shared" ref="X56:X70" si="81">$H56</f>
        <v>1.92</v>
      </c>
      <c r="Y56" s="18"/>
      <c r="Z56" s="18">
        <f t="shared" ref="Z56:Z59" si="82">SUM(U56:Y56)</f>
        <v>108.04314645029932</v>
      </c>
      <c r="AA56" s="18">
        <f t="shared" ref="AA56:AA70" si="83">N56*1000*((1+$V$2)^$D56)*$V$2*((1+$V$2)^$C56)/(((1+$V$2)^$C56)-1)/(8760*P56)</f>
        <v>65.94741674974442</v>
      </c>
      <c r="AB56" s="18">
        <f t="shared" ref="AB56:AB70" si="84">O56*3.6/$E56</f>
        <v>124.89381726872084</v>
      </c>
      <c r="AC56" s="18">
        <f t="shared" ref="AC56:AC70" si="85">$G56+(($F56*1000)/(8760*P56))</f>
        <v>10.721581804083744</v>
      </c>
      <c r="AD56" s="18">
        <f t="shared" ref="AD56:AD70" si="86">$H56</f>
        <v>1.92</v>
      </c>
      <c r="AE56" s="18"/>
      <c r="AF56" s="18">
        <f t="shared" ref="AF56:AF70" si="87">SUM(AA56:AE56)</f>
        <v>203.48281582254899</v>
      </c>
    </row>
    <row r="57" spans="2:35" x14ac:dyDescent="0.25">
      <c r="B57" s="30" t="str">
        <f>'[1]Table data (2)'!A54</f>
        <v>Gas combined cycle</v>
      </c>
      <c r="C57">
        <v>25</v>
      </c>
      <c r="D57" s="67">
        <v>1.5</v>
      </c>
      <c r="E57" s="44">
        <v>0.50900000000000001</v>
      </c>
      <c r="F57" s="67">
        <v>10.9</v>
      </c>
      <c r="G57" s="67">
        <v>3.7</v>
      </c>
      <c r="H57" s="67">
        <v>0</v>
      </c>
      <c r="J57" s="18">
        <v>1654.8214985929142</v>
      </c>
      <c r="K57" s="67">
        <v>7.6112473263545652</v>
      </c>
      <c r="L57" s="44">
        <v>0.89</v>
      </c>
      <c r="N57" s="18">
        <v>1654.8214985929142</v>
      </c>
      <c r="O57" s="67">
        <v>15.230107161380124</v>
      </c>
      <c r="P57" s="44">
        <v>0.53</v>
      </c>
      <c r="Q57" s="17"/>
      <c r="R57" s="17"/>
      <c r="U57" s="18">
        <f t="shared" si="78"/>
        <v>18.100755860682753</v>
      </c>
      <c r="V57" s="18">
        <f t="shared" si="79"/>
        <v>53.832004665769034</v>
      </c>
      <c r="W57" s="18">
        <f t="shared" si="80"/>
        <v>5.0980811656662048</v>
      </c>
      <c r="X57" s="18">
        <f t="shared" si="81"/>
        <v>0</v>
      </c>
      <c r="Y57" s="18"/>
      <c r="Z57" s="18">
        <f t="shared" si="82"/>
        <v>77.030841692117988</v>
      </c>
      <c r="AA57" s="18">
        <f t="shared" si="83"/>
        <v>30.395608898127641</v>
      </c>
      <c r="AB57" s="18">
        <f t="shared" si="84"/>
        <v>107.7178502573054</v>
      </c>
      <c r="AC57" s="18">
        <f t="shared" si="85"/>
        <v>6.0477212027224949</v>
      </c>
      <c r="AD57" s="18">
        <f t="shared" si="86"/>
        <v>0</v>
      </c>
      <c r="AE57" s="18"/>
      <c r="AF57" s="18">
        <f t="shared" si="87"/>
        <v>144.16118035815555</v>
      </c>
      <c r="AH57" s="18"/>
    </row>
    <row r="58" spans="2:35" x14ac:dyDescent="0.25">
      <c r="B58" s="30" t="str">
        <f>'[1]Table data (2)'!A55</f>
        <v>Gas open cycle (small)</v>
      </c>
      <c r="C58">
        <v>25</v>
      </c>
      <c r="D58" s="67">
        <v>1.5</v>
      </c>
      <c r="E58" s="44">
        <v>0.3594</v>
      </c>
      <c r="F58" s="67">
        <v>12.6</v>
      </c>
      <c r="G58" s="67">
        <v>12</v>
      </c>
      <c r="H58" s="67">
        <v>0</v>
      </c>
      <c r="J58" s="18">
        <v>1369.2878339864401</v>
      </c>
      <c r="K58" s="67">
        <v>7.6112473263545652</v>
      </c>
      <c r="L58" s="44">
        <v>0.2</v>
      </c>
      <c r="N58" s="18">
        <v>1369.2878339864401</v>
      </c>
      <c r="O58" s="67">
        <v>15.230107161380124</v>
      </c>
      <c r="P58" s="44">
        <v>0.2</v>
      </c>
      <c r="Q58" s="17"/>
      <c r="R58" s="17"/>
      <c r="U58" s="18">
        <f t="shared" si="78"/>
        <v>66.650025027741762</v>
      </c>
      <c r="V58" s="18">
        <f t="shared" si="79"/>
        <v>76.239539162149242</v>
      </c>
      <c r="W58" s="18">
        <f t="shared" si="80"/>
        <v>19.19178082191781</v>
      </c>
      <c r="X58" s="18">
        <f t="shared" si="81"/>
        <v>0</v>
      </c>
      <c r="Y58" s="18"/>
      <c r="Z58" s="18">
        <f t="shared" si="82"/>
        <v>162.08134501180882</v>
      </c>
      <c r="AA58" s="18">
        <f t="shared" si="83"/>
        <v>66.650025027741762</v>
      </c>
      <c r="AB58" s="18">
        <f t="shared" si="84"/>
        <v>152.55533049796452</v>
      </c>
      <c r="AC58" s="18">
        <f t="shared" si="85"/>
        <v>19.19178082191781</v>
      </c>
      <c r="AD58" s="18">
        <f t="shared" si="86"/>
        <v>0</v>
      </c>
      <c r="AE58" s="18"/>
      <c r="AF58" s="18">
        <f t="shared" si="87"/>
        <v>238.3971363476241</v>
      </c>
      <c r="AH58" s="18"/>
    </row>
    <row r="59" spans="2:35" x14ac:dyDescent="0.25">
      <c r="B59" s="30" t="str">
        <f>'[1]Table data (2)'!A56</f>
        <v>Gas open cycle (large)</v>
      </c>
      <c r="C59">
        <v>25</v>
      </c>
      <c r="D59" s="67">
        <v>1.25</v>
      </c>
      <c r="E59" s="44">
        <v>0.33300000000000002</v>
      </c>
      <c r="F59" s="67">
        <v>10.199999999999999</v>
      </c>
      <c r="G59" s="67">
        <v>7.3</v>
      </c>
      <c r="H59" s="67">
        <v>0</v>
      </c>
      <c r="J59" s="18">
        <v>825.75845457174069</v>
      </c>
      <c r="K59" s="67">
        <v>7.6112473263545652</v>
      </c>
      <c r="L59" s="44">
        <v>0.2</v>
      </c>
      <c r="N59" s="18">
        <v>825.75845457174069</v>
      </c>
      <c r="O59" s="67">
        <v>15.230107161380124</v>
      </c>
      <c r="P59" s="44">
        <v>0.2</v>
      </c>
      <c r="Q59" s="17"/>
      <c r="R59" s="17"/>
      <c r="U59" s="18">
        <f t="shared" si="78"/>
        <v>39.613423161215991</v>
      </c>
      <c r="V59" s="18">
        <f t="shared" si="79"/>
        <v>82.28375487950882</v>
      </c>
      <c r="W59" s="18">
        <f t="shared" si="80"/>
        <v>13.121917808219177</v>
      </c>
      <c r="X59" s="18">
        <f t="shared" si="81"/>
        <v>0</v>
      </c>
      <c r="Y59" s="18"/>
      <c r="Z59" s="18">
        <f t="shared" si="82"/>
        <v>135.01909584894398</v>
      </c>
      <c r="AA59" s="18">
        <f t="shared" si="83"/>
        <v>39.613423161215991</v>
      </c>
      <c r="AB59" s="18">
        <f t="shared" si="84"/>
        <v>164.64980715005538</v>
      </c>
      <c r="AC59" s="18">
        <f t="shared" si="85"/>
        <v>13.121917808219177</v>
      </c>
      <c r="AD59" s="18">
        <f t="shared" si="86"/>
        <v>0</v>
      </c>
      <c r="AF59" s="18">
        <f t="shared" si="87"/>
        <v>217.38514811949054</v>
      </c>
      <c r="AH59" s="18"/>
    </row>
    <row r="60" spans="2:35" x14ac:dyDescent="0.25">
      <c r="B60" s="30" t="str">
        <f>'[1]Table data (2)'!A57</f>
        <v>Gas reciprocating</v>
      </c>
      <c r="C60">
        <v>25</v>
      </c>
      <c r="D60" s="67">
        <v>1.1153846153846154</v>
      </c>
      <c r="E60" s="44">
        <v>0.40899999999999997</v>
      </c>
      <c r="F60" s="67">
        <v>24.1</v>
      </c>
      <c r="G60" s="67">
        <v>7.6</v>
      </c>
      <c r="H60" s="67">
        <v>0</v>
      </c>
      <c r="J60" s="18">
        <v>1735.4927198200239</v>
      </c>
      <c r="K60" s="67">
        <v>7.6112473263545652</v>
      </c>
      <c r="L60" s="44">
        <v>0.2</v>
      </c>
      <c r="N60" s="18">
        <v>1735.4927198200239</v>
      </c>
      <c r="O60" s="67">
        <v>15.230107161380124</v>
      </c>
      <c r="P60" s="44">
        <v>0.2</v>
      </c>
      <c r="Q60" s="17"/>
      <c r="R60" s="17"/>
      <c r="U60" s="18">
        <f t="shared" si="78"/>
        <v>82.605905719260164</v>
      </c>
      <c r="V60" s="18">
        <f t="shared" si="79"/>
        <v>66.993863997252902</v>
      </c>
      <c r="W60" s="18">
        <f t="shared" si="80"/>
        <v>21.355707762557078</v>
      </c>
      <c r="X60" s="18">
        <f t="shared" si="81"/>
        <v>0</v>
      </c>
      <c r="Y60" s="18"/>
      <c r="Z60" s="18">
        <f t="shared" ref="Z60:Z70" si="88">SUM(U60:Y60)</f>
        <v>170.95547747907014</v>
      </c>
      <c r="AA60" s="18">
        <f t="shared" si="83"/>
        <v>82.605905719260164</v>
      </c>
      <c r="AB60" s="18">
        <f t="shared" si="84"/>
        <v>134.05473296080305</v>
      </c>
      <c r="AC60" s="18">
        <f t="shared" si="85"/>
        <v>21.355707762557078</v>
      </c>
      <c r="AD60" s="18">
        <f t="shared" si="86"/>
        <v>0</v>
      </c>
      <c r="AE60" s="18"/>
      <c r="AF60" s="18">
        <f t="shared" si="87"/>
        <v>238.01634644262029</v>
      </c>
    </row>
    <row r="61" spans="2:35" x14ac:dyDescent="0.25">
      <c r="B61" s="30" t="str">
        <f>'[1]Table data (2)'!A58</f>
        <v>Hydrogen reciprocating</v>
      </c>
      <c r="C61">
        <v>25</v>
      </c>
      <c r="D61" s="67">
        <v>1</v>
      </c>
      <c r="E61" s="44">
        <v>0.32</v>
      </c>
      <c r="F61" s="67">
        <v>33</v>
      </c>
      <c r="G61" s="67">
        <v>0</v>
      </c>
      <c r="H61" s="67">
        <v>0</v>
      </c>
      <c r="J61" s="18">
        <v>2111.2507765883956</v>
      </c>
      <c r="K61" s="67">
        <v>17.800545445714285</v>
      </c>
      <c r="L61" s="44">
        <v>0.2</v>
      </c>
      <c r="M61" s="18"/>
      <c r="N61" s="18">
        <v>2111.2507765883956</v>
      </c>
      <c r="O61" s="67">
        <v>22.68211380571428</v>
      </c>
      <c r="P61" s="44">
        <v>0.2</v>
      </c>
      <c r="U61" s="18">
        <f t="shared" si="78"/>
        <v>99.818937677881664</v>
      </c>
      <c r="V61" s="18">
        <f t="shared" si="79"/>
        <v>200.25613626428571</v>
      </c>
      <c r="W61" s="18">
        <f t="shared" si="80"/>
        <v>18.835616438356166</v>
      </c>
      <c r="X61" s="18">
        <f t="shared" si="81"/>
        <v>0</v>
      </c>
      <c r="Y61" s="18"/>
      <c r="Z61" s="18">
        <f t="shared" si="88"/>
        <v>318.91069038052353</v>
      </c>
      <c r="AA61" s="18">
        <f t="shared" si="83"/>
        <v>99.818937677881664</v>
      </c>
      <c r="AB61" s="18">
        <f t="shared" si="84"/>
        <v>255.17378031428566</v>
      </c>
      <c r="AC61" s="18">
        <f t="shared" si="85"/>
        <v>18.835616438356166</v>
      </c>
      <c r="AD61" s="18">
        <f t="shared" si="86"/>
        <v>0</v>
      </c>
      <c r="AE61" s="18"/>
      <c r="AF61" s="18">
        <f t="shared" si="87"/>
        <v>373.82833443052351</v>
      </c>
      <c r="AH61" s="18"/>
      <c r="AI61" s="18"/>
    </row>
    <row r="62" spans="2:35" x14ac:dyDescent="0.25">
      <c r="B62" s="30" t="str">
        <f>'[1]Table data (2)'!A59</f>
        <v>Black coal with CCS</v>
      </c>
      <c r="C62">
        <v>30</v>
      </c>
      <c r="D62" s="67">
        <v>2</v>
      </c>
      <c r="E62" s="44">
        <v>0.30049999999999999</v>
      </c>
      <c r="F62" s="67">
        <v>77.8</v>
      </c>
      <c r="G62" s="67">
        <v>7.95</v>
      </c>
      <c r="H62" s="67">
        <v>4.13</v>
      </c>
      <c r="J62" s="18">
        <v>8574.5678356599328</v>
      </c>
      <c r="K62" s="67">
        <v>2.4923735558528386</v>
      </c>
      <c r="L62" s="44">
        <v>0.89</v>
      </c>
      <c r="N62" s="18">
        <v>9011.0998215709533</v>
      </c>
      <c r="O62" s="67">
        <v>3.77548190925897</v>
      </c>
      <c r="P62" s="44">
        <v>0.53</v>
      </c>
      <c r="Q62" s="17"/>
      <c r="R62" s="17"/>
      <c r="U62" s="18">
        <f t="shared" si="78"/>
        <v>89.662774378973097</v>
      </c>
      <c r="V62" s="18">
        <f t="shared" si="79"/>
        <v>29.858718140000729</v>
      </c>
      <c r="W62" s="18">
        <f t="shared" si="80"/>
        <v>17.928964650351443</v>
      </c>
      <c r="X62" s="18">
        <f t="shared" si="81"/>
        <v>4.13</v>
      </c>
      <c r="Y62" s="18"/>
      <c r="Z62" s="18">
        <f t="shared" si="88"/>
        <v>141.58045716932526</v>
      </c>
      <c r="AA62" s="18">
        <f t="shared" si="83"/>
        <v>158.23110830333329</v>
      </c>
      <c r="AB62" s="18">
        <f t="shared" si="84"/>
        <v>45.230398912919441</v>
      </c>
      <c r="AC62" s="18">
        <f t="shared" si="85"/>
        <v>24.707129318514689</v>
      </c>
      <c r="AD62" s="18">
        <f t="shared" si="86"/>
        <v>4.13</v>
      </c>
      <c r="AE62" s="18"/>
      <c r="AF62" s="18">
        <f t="shared" si="87"/>
        <v>232.29863653476741</v>
      </c>
      <c r="AH62" s="18"/>
      <c r="AI62" s="18"/>
    </row>
    <row r="63" spans="2:35" x14ac:dyDescent="0.25">
      <c r="B63" s="30" t="str">
        <f>'[1]Table data (2)'!A60</f>
        <v>Black coal</v>
      </c>
      <c r="C63">
        <v>30</v>
      </c>
      <c r="D63" s="67">
        <v>2</v>
      </c>
      <c r="E63" s="44">
        <v>0.42120000000000002</v>
      </c>
      <c r="F63" s="67">
        <v>53.2</v>
      </c>
      <c r="G63" s="67">
        <v>4.21</v>
      </c>
      <c r="H63" s="67">
        <v>0</v>
      </c>
      <c r="J63" s="18">
        <v>5148.6514021368239</v>
      </c>
      <c r="K63" s="67">
        <v>2.4923735558528386</v>
      </c>
      <c r="L63" s="44">
        <v>0.89</v>
      </c>
      <c r="N63" s="18">
        <v>5267.5326531240353</v>
      </c>
      <c r="O63" s="67">
        <v>3.77548190925897</v>
      </c>
      <c r="P63" s="44">
        <v>0.53</v>
      </c>
      <c r="Q63" s="17"/>
      <c r="R63" s="17"/>
      <c r="U63" s="18">
        <f t="shared" si="78"/>
        <v>53.838558149356324</v>
      </c>
      <c r="V63" s="18">
        <f t="shared" si="79"/>
        <v>21.302338084212295</v>
      </c>
      <c r="W63" s="18">
        <f t="shared" si="80"/>
        <v>11.033662203068083</v>
      </c>
      <c r="X63" s="18">
        <f t="shared" si="81"/>
        <v>0</v>
      </c>
      <c r="Y63" s="18"/>
      <c r="Z63" s="18">
        <f t="shared" si="88"/>
        <v>86.174558436636687</v>
      </c>
      <c r="AA63" s="18">
        <f t="shared" si="83"/>
        <v>92.495649391497636</v>
      </c>
      <c r="AB63" s="18">
        <f t="shared" si="84"/>
        <v>32.269076147512564</v>
      </c>
      <c r="AC63" s="18">
        <f t="shared" si="85"/>
        <v>15.668602567416215</v>
      </c>
      <c r="AD63" s="18">
        <f t="shared" si="86"/>
        <v>0</v>
      </c>
      <c r="AE63" s="18"/>
      <c r="AF63" s="18">
        <f t="shared" si="87"/>
        <v>140.43332810642642</v>
      </c>
      <c r="AH63" s="18"/>
      <c r="AI63" s="18"/>
    </row>
    <row r="64" spans="2:35" x14ac:dyDescent="0.25">
      <c r="B64" s="30" t="str">
        <f>'[1]Table data (2)'!A61</f>
        <v>Brown coal</v>
      </c>
      <c r="C64">
        <v>30</v>
      </c>
      <c r="D64" s="67">
        <v>4</v>
      </c>
      <c r="E64" s="44">
        <v>0.31754432389521037</v>
      </c>
      <c r="F64" s="67">
        <v>69</v>
      </c>
      <c r="G64" s="67">
        <v>5.27</v>
      </c>
      <c r="H64" s="67">
        <v>0</v>
      </c>
      <c r="J64" s="18">
        <v>7115.6655362157162</v>
      </c>
      <c r="K64" s="67">
        <v>0.72</v>
      </c>
      <c r="L64" s="44">
        <v>0.89</v>
      </c>
      <c r="N64" s="18">
        <v>7115.6655362157162</v>
      </c>
      <c r="O64" s="67">
        <v>0.73</v>
      </c>
      <c r="P64" s="44">
        <v>0.53</v>
      </c>
      <c r="Q64" s="17"/>
      <c r="R64" s="17"/>
      <c r="U64" s="18">
        <f t="shared" si="78"/>
        <v>83.588251934415766</v>
      </c>
      <c r="V64" s="18">
        <f t="shared" si="79"/>
        <v>8.1626399999999997</v>
      </c>
      <c r="W64" s="18">
        <f t="shared" si="80"/>
        <v>14.120238571648452</v>
      </c>
      <c r="X64" s="18">
        <f t="shared" si="81"/>
        <v>0</v>
      </c>
      <c r="Y64" s="18"/>
      <c r="Z64" s="18">
        <f t="shared" si="88"/>
        <v>105.87113050606422</v>
      </c>
      <c r="AA64" s="18">
        <f t="shared" si="83"/>
        <v>140.36517777666043</v>
      </c>
      <c r="AB64" s="18">
        <f t="shared" si="84"/>
        <v>8.2760100000000012</v>
      </c>
      <c r="AC64" s="18">
        <f t="shared" si="85"/>
        <v>20.131721375032306</v>
      </c>
      <c r="AD64" s="18">
        <f t="shared" si="86"/>
        <v>0</v>
      </c>
      <c r="AE64" s="18"/>
      <c r="AF64" s="18">
        <f t="shared" si="87"/>
        <v>168.77290915169274</v>
      </c>
      <c r="AH64" s="18"/>
      <c r="AI64" s="18"/>
    </row>
    <row r="65" spans="2:35" x14ac:dyDescent="0.25">
      <c r="B65" s="30" t="s">
        <v>118</v>
      </c>
      <c r="C65">
        <v>30</v>
      </c>
      <c r="D65" s="67">
        <v>4.416666666666667</v>
      </c>
      <c r="E65" s="44">
        <v>0.33</v>
      </c>
      <c r="F65" s="67">
        <v>200</v>
      </c>
      <c r="G65" s="67">
        <v>5.33</v>
      </c>
      <c r="H65" s="67">
        <v>0</v>
      </c>
      <c r="J65" s="18">
        <v>11274.616004977035</v>
      </c>
      <c r="K65" s="67">
        <v>0.5</v>
      </c>
      <c r="L65" s="44">
        <v>0.89</v>
      </c>
      <c r="N65" s="18">
        <v>14477.931095236372</v>
      </c>
      <c r="O65" s="67">
        <v>0.7</v>
      </c>
      <c r="P65" s="44">
        <v>0.53</v>
      </c>
      <c r="Q65" s="17"/>
      <c r="R65" s="17"/>
      <c r="U65" s="18">
        <f t="shared" si="78"/>
        <v>135.69333437890751</v>
      </c>
      <c r="V65" s="18">
        <f t="shared" si="79"/>
        <v>5.4545454545454541</v>
      </c>
      <c r="W65" s="18">
        <f t="shared" si="80"/>
        <v>30.982865425067978</v>
      </c>
      <c r="X65" s="18">
        <f t="shared" si="81"/>
        <v>0</v>
      </c>
      <c r="Y65" s="18"/>
      <c r="Z65" s="18">
        <f t="shared" si="88"/>
        <v>172.13074525852096</v>
      </c>
      <c r="AA65" s="18">
        <f t="shared" si="83"/>
        <v>292.60207218312564</v>
      </c>
      <c r="AB65" s="18">
        <f t="shared" si="84"/>
        <v>7.6363636363636358</v>
      </c>
      <c r="AC65" s="18">
        <f t="shared" si="85"/>
        <v>48.407453260963209</v>
      </c>
      <c r="AD65" s="18">
        <f t="shared" si="86"/>
        <v>0</v>
      </c>
      <c r="AE65" s="18"/>
      <c r="AF65" s="18">
        <f t="shared" si="87"/>
        <v>348.64588908045249</v>
      </c>
      <c r="AH65" s="18"/>
      <c r="AI65" s="18"/>
    </row>
    <row r="66" spans="2:35" x14ac:dyDescent="0.25">
      <c r="B66" s="30" t="s">
        <v>119</v>
      </c>
      <c r="C66">
        <v>30</v>
      </c>
      <c r="D66" s="67">
        <v>5.75</v>
      </c>
      <c r="E66" s="44">
        <v>0.33</v>
      </c>
      <c r="F66" s="67">
        <v>200</v>
      </c>
      <c r="G66" s="67">
        <v>5.33</v>
      </c>
      <c r="H66" s="67">
        <v>0</v>
      </c>
      <c r="J66" s="18">
        <v>7462.3285372403025</v>
      </c>
      <c r="K66" s="67">
        <v>0.5</v>
      </c>
      <c r="L66" s="44">
        <v>0.89</v>
      </c>
      <c r="N66" s="18">
        <v>7541.2346843820997</v>
      </c>
      <c r="O66" s="67">
        <v>0.7</v>
      </c>
      <c r="P66" s="44">
        <v>0.53</v>
      </c>
      <c r="Q66" s="17"/>
      <c r="R66" s="17"/>
      <c r="U66" s="18">
        <f t="shared" si="78"/>
        <v>97.054939525962638</v>
      </c>
      <c r="V66" s="18">
        <f t="shared" si="79"/>
        <v>5.4545454545454541</v>
      </c>
      <c r="W66" s="18">
        <f t="shared" si="80"/>
        <v>30.982865425067978</v>
      </c>
      <c r="X66" s="18">
        <f t="shared" si="81"/>
        <v>0</v>
      </c>
      <c r="Y66" s="18"/>
      <c r="Z66" s="18">
        <f t="shared" si="88"/>
        <v>133.49235040557608</v>
      </c>
      <c r="AA66" s="18">
        <f t="shared" si="83"/>
        <v>164.70237861733656</v>
      </c>
      <c r="AB66" s="18">
        <f t="shared" si="84"/>
        <v>7.6363636363636358</v>
      </c>
      <c r="AC66" s="18">
        <f t="shared" si="85"/>
        <v>48.407453260963209</v>
      </c>
      <c r="AD66" s="18">
        <f t="shared" si="86"/>
        <v>0</v>
      </c>
      <c r="AE66" s="18"/>
      <c r="AF66" s="18">
        <f t="shared" si="87"/>
        <v>220.74619551466338</v>
      </c>
      <c r="AH66" s="18"/>
      <c r="AI66" s="18"/>
    </row>
    <row r="67" spans="2:35" x14ac:dyDescent="0.25">
      <c r="B67" s="30" t="s">
        <v>120</v>
      </c>
      <c r="C67">
        <v>25</v>
      </c>
      <c r="D67" s="67">
        <v>1.75</v>
      </c>
      <c r="E67" s="44">
        <v>1</v>
      </c>
      <c r="F67" s="67">
        <v>124.17</v>
      </c>
      <c r="G67" s="67">
        <v>0</v>
      </c>
      <c r="H67" s="67">
        <v>0</v>
      </c>
      <c r="J67" s="18">
        <v>4045.2343434570216</v>
      </c>
      <c r="K67" s="67">
        <v>0</v>
      </c>
      <c r="L67" s="44">
        <v>0.71399999999999997</v>
      </c>
      <c r="N67" s="18">
        <v>5154.3733966479085</v>
      </c>
      <c r="O67" s="67">
        <v>0</v>
      </c>
      <c r="P67" s="44">
        <v>0.56599999999999995</v>
      </c>
      <c r="Q67" s="17"/>
      <c r="R67" s="17"/>
      <c r="U67" s="18">
        <f t="shared" si="78"/>
        <v>55.962519656925771</v>
      </c>
      <c r="V67" s="18">
        <f t="shared" si="79"/>
        <v>0</v>
      </c>
      <c r="W67" s="18">
        <f t="shared" si="80"/>
        <v>19.85246153255823</v>
      </c>
      <c r="X67" s="18">
        <f t="shared" si="81"/>
        <v>0</v>
      </c>
      <c r="Y67" s="18"/>
      <c r="Z67" s="18">
        <f t="shared" ref="Z67" si="89">SUM(U67:Y67)</f>
        <v>75.814981189484001</v>
      </c>
      <c r="AA67" s="18">
        <f t="shared" si="83"/>
        <v>89.952084449885064</v>
      </c>
      <c r="AB67" s="18">
        <f t="shared" si="84"/>
        <v>0</v>
      </c>
      <c r="AC67" s="18">
        <f t="shared" si="85"/>
        <v>25.043564548138825</v>
      </c>
      <c r="AD67" s="18">
        <f t="shared" si="86"/>
        <v>0</v>
      </c>
      <c r="AE67" s="18"/>
      <c r="AF67" s="18">
        <f t="shared" si="87"/>
        <v>114.99564899802388</v>
      </c>
      <c r="AH67" s="18"/>
      <c r="AI67" s="18"/>
    </row>
    <row r="68" spans="2:35" x14ac:dyDescent="0.25">
      <c r="B68" s="30" t="str">
        <f>'[1]Table data (2)'!A64</f>
        <v>Large scale solar PV</v>
      </c>
      <c r="C68">
        <v>30</v>
      </c>
      <c r="D68" s="67">
        <v>0.5</v>
      </c>
      <c r="E68" s="44">
        <v>1</v>
      </c>
      <c r="F68" s="67">
        <v>17</v>
      </c>
      <c r="G68" s="67">
        <v>0</v>
      </c>
      <c r="H68" s="67">
        <v>0</v>
      </c>
      <c r="J68" s="18">
        <v>583.08934478854451</v>
      </c>
      <c r="K68" s="67">
        <v>0</v>
      </c>
      <c r="L68" s="44">
        <v>0.32</v>
      </c>
      <c r="N68" s="18">
        <v>790.6515780585205</v>
      </c>
      <c r="O68" s="67">
        <v>0</v>
      </c>
      <c r="P68" s="44">
        <v>0.19</v>
      </c>
      <c r="Q68" s="17"/>
      <c r="R68" s="17"/>
      <c r="U68" s="18">
        <f t="shared" si="78"/>
        <v>15.54095588826474</v>
      </c>
      <c r="V68" s="18">
        <f t="shared" si="79"/>
        <v>0</v>
      </c>
      <c r="W68" s="18">
        <f t="shared" si="80"/>
        <v>6.0644977168949765</v>
      </c>
      <c r="X68" s="18">
        <f t="shared" si="81"/>
        <v>0</v>
      </c>
      <c r="Y68" s="18"/>
      <c r="Z68" s="18">
        <f t="shared" si="88"/>
        <v>21.605453605159717</v>
      </c>
      <c r="AA68" s="18">
        <f t="shared" si="83"/>
        <v>35.491482614592648</v>
      </c>
      <c r="AB68" s="18">
        <f t="shared" si="84"/>
        <v>0</v>
      </c>
      <c r="AC68" s="18">
        <f t="shared" si="85"/>
        <v>10.213890891612593</v>
      </c>
      <c r="AD68" s="18">
        <f t="shared" si="86"/>
        <v>0</v>
      </c>
      <c r="AE68" s="18"/>
      <c r="AF68" s="18">
        <f t="shared" si="87"/>
        <v>45.705373506205241</v>
      </c>
      <c r="AH68" s="18"/>
      <c r="AI68" s="18"/>
    </row>
    <row r="69" spans="2:35" x14ac:dyDescent="0.25">
      <c r="B69" s="30" t="str">
        <f>'[1]Table data (2)'!A66</f>
        <v>Wind onshore</v>
      </c>
      <c r="C69">
        <v>25</v>
      </c>
      <c r="D69" s="67">
        <v>1</v>
      </c>
      <c r="E69" s="44">
        <v>1</v>
      </c>
      <c r="F69" s="67">
        <v>25</v>
      </c>
      <c r="G69" s="67">
        <v>0</v>
      </c>
      <c r="H69" s="67">
        <v>0</v>
      </c>
      <c r="J69" s="18">
        <v>1762.6355409207129</v>
      </c>
      <c r="K69" s="67">
        <v>0</v>
      </c>
      <c r="L69" s="44">
        <v>0.48</v>
      </c>
      <c r="N69" s="18">
        <v>1923.517963694668</v>
      </c>
      <c r="O69" s="67">
        <v>0</v>
      </c>
      <c r="P69" s="44">
        <v>0.28999999999999998</v>
      </c>
      <c r="Q69" s="17"/>
      <c r="R69" s="17"/>
      <c r="U69" s="18">
        <f t="shared" si="78"/>
        <v>34.72357262478139</v>
      </c>
      <c r="V69" s="18">
        <f t="shared" si="79"/>
        <v>0</v>
      </c>
      <c r="W69" s="18">
        <f t="shared" si="80"/>
        <v>5.9455859969558595</v>
      </c>
      <c r="X69" s="18">
        <f t="shared" si="81"/>
        <v>0</v>
      </c>
      <c r="Y69" s="18"/>
      <c r="Z69" s="18">
        <f t="shared" si="88"/>
        <v>40.669158621737253</v>
      </c>
      <c r="AA69" s="18">
        <f t="shared" si="83"/>
        <v>62.719323530358494</v>
      </c>
      <c r="AB69" s="18">
        <f t="shared" si="84"/>
        <v>0</v>
      </c>
      <c r="AC69" s="18">
        <f t="shared" si="85"/>
        <v>9.8409699259959069</v>
      </c>
      <c r="AD69" s="18">
        <f t="shared" si="86"/>
        <v>0</v>
      </c>
      <c r="AF69" s="18">
        <f t="shared" si="87"/>
        <v>72.560293456354401</v>
      </c>
      <c r="AH69" s="18"/>
      <c r="AI69" s="18"/>
    </row>
    <row r="70" spans="2:35" x14ac:dyDescent="0.25">
      <c r="B70" s="30" t="str">
        <f>'[1]Table data (2)'!A67</f>
        <v>Wind offshore</v>
      </c>
      <c r="C70">
        <v>25</v>
      </c>
      <c r="D70" s="67">
        <v>3</v>
      </c>
      <c r="E70" s="44">
        <v>1</v>
      </c>
      <c r="F70" s="67">
        <v>149.9</v>
      </c>
      <c r="G70" s="67">
        <v>0</v>
      </c>
      <c r="H70" s="67">
        <v>0</v>
      </c>
      <c r="J70" s="18">
        <v>2690.8571988013159</v>
      </c>
      <c r="K70" s="67">
        <v>0</v>
      </c>
      <c r="L70" s="44">
        <v>0.61</v>
      </c>
      <c r="N70" s="18">
        <v>4778.2579688322257</v>
      </c>
      <c r="O70" s="67">
        <v>0</v>
      </c>
      <c r="P70" s="44">
        <v>0.4</v>
      </c>
      <c r="U70" s="18">
        <f t="shared" si="78"/>
        <v>46.859075609101865</v>
      </c>
      <c r="V70" s="18">
        <f t="shared" si="79"/>
        <v>0</v>
      </c>
      <c r="W70" s="18">
        <f t="shared" si="80"/>
        <v>28.052249419866758</v>
      </c>
      <c r="X70" s="18">
        <f t="shared" si="81"/>
        <v>0</v>
      </c>
      <c r="Y70" s="18"/>
      <c r="Z70" s="18">
        <f t="shared" si="88"/>
        <v>74.911325028968619</v>
      </c>
      <c r="AA70" s="18">
        <f t="shared" si="83"/>
        <v>126.89441346054818</v>
      </c>
      <c r="AB70" s="18">
        <f t="shared" si="84"/>
        <v>0</v>
      </c>
      <c r="AC70" s="18">
        <f t="shared" si="85"/>
        <v>42.779680365296805</v>
      </c>
      <c r="AD70" s="18">
        <f t="shared" si="86"/>
        <v>0</v>
      </c>
      <c r="AF70" s="18">
        <f t="shared" si="87"/>
        <v>169.67409382584498</v>
      </c>
      <c r="AH70" s="18"/>
      <c r="AI70" s="18"/>
    </row>
    <row r="71" spans="2:35" x14ac:dyDescent="0.25">
      <c r="AH71" s="18"/>
      <c r="AI71" s="18"/>
    </row>
    <row r="75" spans="2:35" x14ac:dyDescent="0.25">
      <c r="B75" s="31"/>
      <c r="C75" s="31"/>
      <c r="D75" s="31"/>
      <c r="E75" s="40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2:35" x14ac:dyDescent="0.25">
      <c r="B76" s="31"/>
      <c r="C76" s="31"/>
      <c r="D76" s="31"/>
      <c r="E76" s="40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2:35" x14ac:dyDescent="0.25">
      <c r="B77" s="31"/>
      <c r="C77" s="31"/>
      <c r="D77" s="31"/>
      <c r="E77" s="40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2:35" x14ac:dyDescent="0.25">
      <c r="B78" s="31"/>
      <c r="C78" s="31"/>
      <c r="D78" s="31"/>
      <c r="E78" s="40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2:35" x14ac:dyDescent="0.25">
      <c r="B79" s="31"/>
      <c r="C79" s="31"/>
      <c r="D79" s="31"/>
      <c r="E79" s="40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2:35" x14ac:dyDescent="0.25">
      <c r="B80" s="31"/>
      <c r="C80" s="31"/>
      <c r="D80" s="31"/>
      <c r="E80" s="40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</sheetData>
  <mergeCells count="3">
    <mergeCell ref="J4:K4"/>
    <mergeCell ref="N4:O4"/>
    <mergeCell ref="H5:I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4738-8A2D-49F0-AD64-D2140E6DC2FB}">
  <dimension ref="C2:I38"/>
  <sheetViews>
    <sheetView workbookViewId="0"/>
  </sheetViews>
  <sheetFormatPr defaultRowHeight="15" x14ac:dyDescent="0.25"/>
  <sheetData>
    <row r="2" spans="3:9" x14ac:dyDescent="0.25">
      <c r="C2" t="s">
        <v>110</v>
      </c>
    </row>
    <row r="4" spans="3:9" x14ac:dyDescent="0.25">
      <c r="C4" s="8"/>
      <c r="D4" s="60" t="s">
        <v>85</v>
      </c>
      <c r="E4" s="60"/>
      <c r="F4" s="60" t="s">
        <v>87</v>
      </c>
      <c r="G4" s="60"/>
      <c r="H4" s="60" t="s">
        <v>86</v>
      </c>
      <c r="I4" s="60"/>
    </row>
    <row r="5" spans="3:9" x14ac:dyDescent="0.25">
      <c r="C5" s="7"/>
      <c r="D5" s="23" t="s">
        <v>71</v>
      </c>
      <c r="E5" s="23" t="s">
        <v>72</v>
      </c>
      <c r="F5" s="23" t="s">
        <v>71</v>
      </c>
      <c r="G5" s="23" t="s">
        <v>72</v>
      </c>
      <c r="H5" s="23" t="s">
        <v>71</v>
      </c>
      <c r="I5" s="23" t="s">
        <v>72</v>
      </c>
    </row>
    <row r="6" spans="3:9" x14ac:dyDescent="0.25">
      <c r="C6" s="41">
        <v>2023</v>
      </c>
      <c r="D6" s="22">
        <v>1919</v>
      </c>
      <c r="E6" s="22">
        <v>3141</v>
      </c>
      <c r="F6" s="58">
        <v>1919</v>
      </c>
      <c r="G6" s="22">
        <v>3141</v>
      </c>
      <c r="H6" s="58">
        <v>1919</v>
      </c>
      <c r="I6" s="22">
        <v>3141</v>
      </c>
    </row>
    <row r="7" spans="3:9" x14ac:dyDescent="0.25">
      <c r="C7" s="42">
        <v>2024</v>
      </c>
      <c r="D7" s="23">
        <v>1575</v>
      </c>
      <c r="E7" s="23">
        <v>2577</v>
      </c>
      <c r="F7" s="52">
        <v>1552</v>
      </c>
      <c r="G7" s="23">
        <v>2540</v>
      </c>
      <c r="H7" s="52">
        <v>1622</v>
      </c>
      <c r="I7" s="23">
        <v>2655</v>
      </c>
    </row>
    <row r="8" spans="3:9" x14ac:dyDescent="0.25">
      <c r="C8" s="41">
        <v>2025</v>
      </c>
      <c r="D8" s="22">
        <v>1318</v>
      </c>
      <c r="E8" s="22">
        <v>2339</v>
      </c>
      <c r="F8" s="58">
        <v>1280</v>
      </c>
      <c r="G8" s="22">
        <v>2248</v>
      </c>
      <c r="H8" s="58">
        <v>1399</v>
      </c>
      <c r="I8" s="22">
        <v>2394</v>
      </c>
    </row>
    <row r="9" spans="3:9" x14ac:dyDescent="0.25">
      <c r="C9" s="42">
        <v>2026</v>
      </c>
      <c r="D9" s="23">
        <v>1118</v>
      </c>
      <c r="E9" s="23">
        <v>2124</v>
      </c>
      <c r="F9" s="52">
        <v>1071</v>
      </c>
      <c r="G9" s="23">
        <v>1990</v>
      </c>
      <c r="H9" s="52">
        <v>1223</v>
      </c>
      <c r="I9" s="23">
        <v>2159</v>
      </c>
    </row>
    <row r="10" spans="3:9" x14ac:dyDescent="0.25">
      <c r="C10" s="41">
        <v>2027</v>
      </c>
      <c r="D10" s="22">
        <v>955</v>
      </c>
      <c r="E10" s="22">
        <v>1923</v>
      </c>
      <c r="F10" s="58">
        <v>902</v>
      </c>
      <c r="G10" s="22">
        <v>1757</v>
      </c>
      <c r="H10" s="58">
        <v>1076</v>
      </c>
      <c r="I10" s="22">
        <v>1942</v>
      </c>
    </row>
    <row r="11" spans="3:9" x14ac:dyDescent="0.25">
      <c r="C11" s="42">
        <v>2028</v>
      </c>
      <c r="D11" s="23">
        <v>902</v>
      </c>
      <c r="E11" s="23">
        <v>1741</v>
      </c>
      <c r="F11" s="52">
        <v>765</v>
      </c>
      <c r="G11" s="23">
        <v>1550</v>
      </c>
      <c r="H11" s="52">
        <v>955</v>
      </c>
      <c r="I11" s="23">
        <v>1746</v>
      </c>
    </row>
    <row r="12" spans="3:9" x14ac:dyDescent="0.25">
      <c r="C12" s="41">
        <v>2029</v>
      </c>
      <c r="D12" s="22">
        <v>855</v>
      </c>
      <c r="E12" s="22">
        <v>1576</v>
      </c>
      <c r="F12" s="58">
        <v>654</v>
      </c>
      <c r="G12" s="22">
        <v>1368</v>
      </c>
      <c r="H12" s="58">
        <v>853</v>
      </c>
      <c r="I12" s="22">
        <v>1570</v>
      </c>
    </row>
    <row r="13" spans="3:9" x14ac:dyDescent="0.25">
      <c r="C13" s="42">
        <v>2030</v>
      </c>
      <c r="D13" s="23">
        <v>773</v>
      </c>
      <c r="E13" s="23">
        <v>1427</v>
      </c>
      <c r="F13" s="52">
        <v>562</v>
      </c>
      <c r="G13" s="23">
        <v>1208</v>
      </c>
      <c r="H13" s="52">
        <v>766</v>
      </c>
      <c r="I13" s="23">
        <v>1412</v>
      </c>
    </row>
    <row r="14" spans="3:9" x14ac:dyDescent="0.25">
      <c r="C14" s="41">
        <v>2031</v>
      </c>
      <c r="D14" s="22">
        <v>734</v>
      </c>
      <c r="E14" s="22">
        <v>1292</v>
      </c>
      <c r="F14" s="58">
        <v>530</v>
      </c>
      <c r="G14" s="22">
        <v>1066</v>
      </c>
      <c r="H14" s="58">
        <v>714</v>
      </c>
      <c r="I14" s="22">
        <v>1270</v>
      </c>
    </row>
    <row r="15" spans="3:9" x14ac:dyDescent="0.25">
      <c r="C15" s="42">
        <v>2032</v>
      </c>
      <c r="D15" s="23">
        <v>705</v>
      </c>
      <c r="E15" s="23">
        <v>1170</v>
      </c>
      <c r="F15" s="52">
        <v>499</v>
      </c>
      <c r="G15" s="23">
        <v>941</v>
      </c>
      <c r="H15" s="52">
        <v>682</v>
      </c>
      <c r="I15" s="23">
        <v>1142</v>
      </c>
    </row>
    <row r="16" spans="3:9" x14ac:dyDescent="0.25">
      <c r="C16" s="41">
        <v>2033</v>
      </c>
      <c r="D16" s="22">
        <v>680</v>
      </c>
      <c r="E16" s="22">
        <v>1059</v>
      </c>
      <c r="F16" s="58">
        <v>479</v>
      </c>
      <c r="G16" s="22">
        <v>831</v>
      </c>
      <c r="H16" s="58">
        <v>644</v>
      </c>
      <c r="I16" s="22">
        <v>1027</v>
      </c>
    </row>
    <row r="17" spans="3:9" x14ac:dyDescent="0.25">
      <c r="C17" s="42">
        <v>2034</v>
      </c>
      <c r="D17" s="23">
        <v>657</v>
      </c>
      <c r="E17" s="23">
        <v>959</v>
      </c>
      <c r="F17" s="52">
        <v>456</v>
      </c>
      <c r="G17" s="23">
        <v>734</v>
      </c>
      <c r="H17" s="52">
        <v>612</v>
      </c>
      <c r="I17" s="23">
        <v>924</v>
      </c>
    </row>
    <row r="18" spans="3:9" x14ac:dyDescent="0.25">
      <c r="C18" s="41">
        <v>2035</v>
      </c>
      <c r="D18" s="22">
        <v>636</v>
      </c>
      <c r="E18" s="22">
        <v>868</v>
      </c>
      <c r="F18" s="58">
        <v>434</v>
      </c>
      <c r="G18" s="22">
        <v>648</v>
      </c>
      <c r="H18" s="58">
        <v>580</v>
      </c>
      <c r="I18" s="22">
        <v>831</v>
      </c>
    </row>
    <row r="19" spans="3:9" x14ac:dyDescent="0.25">
      <c r="C19" s="42">
        <v>2036</v>
      </c>
      <c r="D19" s="23">
        <v>618</v>
      </c>
      <c r="E19" s="23">
        <v>786</v>
      </c>
      <c r="F19" s="52">
        <v>415</v>
      </c>
      <c r="G19" s="23">
        <v>572</v>
      </c>
      <c r="H19" s="52">
        <v>564</v>
      </c>
      <c r="I19" s="23">
        <v>747</v>
      </c>
    </row>
    <row r="20" spans="3:9" x14ac:dyDescent="0.25">
      <c r="C20" s="41">
        <v>2037</v>
      </c>
      <c r="D20" s="22">
        <v>601</v>
      </c>
      <c r="E20" s="22">
        <v>712</v>
      </c>
      <c r="F20" s="58">
        <v>397</v>
      </c>
      <c r="G20" s="22">
        <v>505</v>
      </c>
      <c r="H20" s="58">
        <v>548</v>
      </c>
      <c r="I20" s="22">
        <v>672</v>
      </c>
    </row>
    <row r="21" spans="3:9" x14ac:dyDescent="0.25">
      <c r="C21" s="42">
        <v>2038</v>
      </c>
      <c r="D21" s="23">
        <v>584</v>
      </c>
      <c r="E21" s="23">
        <v>645</v>
      </c>
      <c r="F21" s="52">
        <v>381</v>
      </c>
      <c r="G21" s="23">
        <v>446</v>
      </c>
      <c r="H21" s="52">
        <v>534</v>
      </c>
      <c r="I21" s="23">
        <v>605</v>
      </c>
    </row>
    <row r="22" spans="3:9" x14ac:dyDescent="0.25">
      <c r="C22" s="41">
        <v>2039</v>
      </c>
      <c r="D22" s="22">
        <v>565</v>
      </c>
      <c r="E22" s="22">
        <v>584</v>
      </c>
      <c r="F22" s="58">
        <v>363</v>
      </c>
      <c r="G22" s="22">
        <v>393</v>
      </c>
      <c r="H22" s="58">
        <v>516</v>
      </c>
      <c r="I22" s="22">
        <v>544</v>
      </c>
    </row>
    <row r="23" spans="3:9" x14ac:dyDescent="0.25">
      <c r="C23" s="42">
        <v>2040</v>
      </c>
      <c r="D23" s="23">
        <v>529</v>
      </c>
      <c r="E23" s="23">
        <v>529</v>
      </c>
      <c r="F23" s="52">
        <v>347</v>
      </c>
      <c r="G23" s="23">
        <v>347</v>
      </c>
      <c r="H23" s="52">
        <v>489</v>
      </c>
      <c r="I23" s="23">
        <v>489</v>
      </c>
    </row>
    <row r="24" spans="3:9" x14ac:dyDescent="0.25">
      <c r="C24" s="41">
        <v>2041</v>
      </c>
      <c r="D24" s="22">
        <v>516</v>
      </c>
      <c r="E24" s="22">
        <v>516</v>
      </c>
      <c r="F24" s="58">
        <v>332</v>
      </c>
      <c r="G24" s="22">
        <v>332</v>
      </c>
      <c r="H24" s="58">
        <v>478</v>
      </c>
      <c r="I24" s="22">
        <v>478</v>
      </c>
    </row>
    <row r="25" spans="3:9" x14ac:dyDescent="0.25">
      <c r="C25" s="42">
        <v>2042</v>
      </c>
      <c r="D25" s="23">
        <v>499</v>
      </c>
      <c r="E25" s="23">
        <v>499</v>
      </c>
      <c r="F25" s="52">
        <v>319</v>
      </c>
      <c r="G25" s="23">
        <v>319</v>
      </c>
      <c r="H25" s="52">
        <v>462</v>
      </c>
      <c r="I25" s="23">
        <v>462</v>
      </c>
    </row>
    <row r="26" spans="3:9" x14ac:dyDescent="0.25">
      <c r="C26" s="41">
        <v>2043</v>
      </c>
      <c r="D26" s="22">
        <v>487</v>
      </c>
      <c r="E26" s="22">
        <v>487</v>
      </c>
      <c r="F26" s="58">
        <v>306</v>
      </c>
      <c r="G26" s="22">
        <v>306</v>
      </c>
      <c r="H26" s="58">
        <v>446</v>
      </c>
      <c r="I26" s="22">
        <v>446</v>
      </c>
    </row>
    <row r="27" spans="3:9" x14ac:dyDescent="0.25">
      <c r="C27" s="42">
        <v>2044</v>
      </c>
      <c r="D27" s="23">
        <v>468</v>
      </c>
      <c r="E27" s="23">
        <v>468</v>
      </c>
      <c r="F27" s="52">
        <v>295</v>
      </c>
      <c r="G27" s="23">
        <v>295</v>
      </c>
      <c r="H27" s="52">
        <v>429</v>
      </c>
      <c r="I27" s="23">
        <v>429</v>
      </c>
    </row>
    <row r="28" spans="3:9" x14ac:dyDescent="0.25">
      <c r="C28" s="41">
        <v>2045</v>
      </c>
      <c r="D28" s="22">
        <v>450</v>
      </c>
      <c r="E28" s="22">
        <v>450</v>
      </c>
      <c r="F28" s="58">
        <v>285</v>
      </c>
      <c r="G28" s="22">
        <v>285</v>
      </c>
      <c r="H28" s="58">
        <v>415</v>
      </c>
      <c r="I28" s="22">
        <v>415</v>
      </c>
    </row>
    <row r="29" spans="3:9" x14ac:dyDescent="0.25">
      <c r="C29" s="42">
        <v>2046</v>
      </c>
      <c r="D29" s="23">
        <v>430</v>
      </c>
      <c r="E29" s="23">
        <v>430</v>
      </c>
      <c r="F29" s="52">
        <v>275</v>
      </c>
      <c r="G29" s="23">
        <v>275</v>
      </c>
      <c r="H29" s="52">
        <v>403</v>
      </c>
      <c r="I29" s="23">
        <v>403</v>
      </c>
    </row>
    <row r="30" spans="3:9" x14ac:dyDescent="0.25">
      <c r="C30" s="41">
        <v>2047</v>
      </c>
      <c r="D30" s="22">
        <v>422</v>
      </c>
      <c r="E30" s="22">
        <v>422</v>
      </c>
      <c r="F30" s="58">
        <v>267</v>
      </c>
      <c r="G30" s="22">
        <v>267</v>
      </c>
      <c r="H30" s="58">
        <v>393</v>
      </c>
      <c r="I30" s="22">
        <v>393</v>
      </c>
    </row>
    <row r="31" spans="3:9" x14ac:dyDescent="0.25">
      <c r="C31" s="42">
        <v>2048</v>
      </c>
      <c r="D31" s="23">
        <v>415</v>
      </c>
      <c r="E31" s="23">
        <v>415</v>
      </c>
      <c r="F31" s="52">
        <v>257</v>
      </c>
      <c r="G31" s="23">
        <v>257</v>
      </c>
      <c r="H31" s="52">
        <v>384</v>
      </c>
      <c r="I31" s="23">
        <v>384</v>
      </c>
    </row>
    <row r="32" spans="3:9" x14ac:dyDescent="0.25">
      <c r="C32" s="41">
        <v>2049</v>
      </c>
      <c r="D32" s="22">
        <v>398</v>
      </c>
      <c r="E32" s="22">
        <v>398</v>
      </c>
      <c r="F32" s="58">
        <v>245</v>
      </c>
      <c r="G32" s="22">
        <v>245</v>
      </c>
      <c r="H32" s="58">
        <v>375</v>
      </c>
      <c r="I32" s="22">
        <v>375</v>
      </c>
    </row>
    <row r="33" spans="3:9" x14ac:dyDescent="0.25">
      <c r="C33" s="42">
        <v>2050</v>
      </c>
      <c r="D33" s="23">
        <v>377</v>
      </c>
      <c r="E33" s="23">
        <v>377</v>
      </c>
      <c r="F33" s="52">
        <v>229</v>
      </c>
      <c r="G33" s="23">
        <v>229</v>
      </c>
      <c r="H33" s="52">
        <v>362</v>
      </c>
      <c r="I33" s="23">
        <v>362</v>
      </c>
    </row>
    <row r="34" spans="3:9" x14ac:dyDescent="0.25">
      <c r="C34" s="41">
        <v>2051</v>
      </c>
      <c r="D34" s="22">
        <v>377</v>
      </c>
      <c r="E34" s="22">
        <v>377</v>
      </c>
      <c r="F34" s="58">
        <v>229</v>
      </c>
      <c r="G34" s="22">
        <v>229</v>
      </c>
      <c r="H34" s="58">
        <v>362</v>
      </c>
      <c r="I34" s="22">
        <v>362</v>
      </c>
    </row>
    <row r="35" spans="3:9" x14ac:dyDescent="0.25">
      <c r="C35" s="42">
        <v>2052</v>
      </c>
      <c r="D35" s="23">
        <v>376</v>
      </c>
      <c r="E35" s="23">
        <v>376</v>
      </c>
      <c r="F35" s="52">
        <v>225</v>
      </c>
      <c r="G35" s="23">
        <v>225</v>
      </c>
      <c r="H35" s="52">
        <v>361</v>
      </c>
      <c r="I35" s="23">
        <v>361</v>
      </c>
    </row>
    <row r="36" spans="3:9" x14ac:dyDescent="0.25">
      <c r="C36" s="41">
        <v>2053</v>
      </c>
      <c r="D36" s="22">
        <v>376</v>
      </c>
      <c r="E36" s="22">
        <v>376</v>
      </c>
      <c r="F36" s="58">
        <v>225</v>
      </c>
      <c r="G36" s="22">
        <v>225</v>
      </c>
      <c r="H36" s="58">
        <v>361</v>
      </c>
      <c r="I36" s="22">
        <v>361</v>
      </c>
    </row>
    <row r="37" spans="3:9" x14ac:dyDescent="0.25">
      <c r="C37" s="42">
        <v>2054</v>
      </c>
      <c r="D37" s="23">
        <v>375</v>
      </c>
      <c r="E37" s="23">
        <v>375</v>
      </c>
      <c r="F37" s="52">
        <v>221</v>
      </c>
      <c r="G37" s="23">
        <v>221</v>
      </c>
      <c r="H37" s="52">
        <v>360</v>
      </c>
      <c r="I37" s="23">
        <v>360</v>
      </c>
    </row>
    <row r="38" spans="3:9" ht="15.75" thickBot="1" x14ac:dyDescent="0.3">
      <c r="C38" s="43">
        <v>2055</v>
      </c>
      <c r="D38" s="39">
        <v>375</v>
      </c>
      <c r="E38" s="39">
        <v>375</v>
      </c>
      <c r="F38" s="57">
        <v>221</v>
      </c>
      <c r="G38" s="39">
        <v>221</v>
      </c>
      <c r="H38" s="57">
        <v>360</v>
      </c>
      <c r="I38" s="39">
        <v>360</v>
      </c>
    </row>
  </sheetData>
  <mergeCells count="3">
    <mergeCell ref="H4:I4"/>
    <mergeCell ref="D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Apx Table B.1</vt:lpstr>
      <vt:lpstr>Apx Table B.2</vt:lpstr>
      <vt:lpstr>Apx Table B.3</vt:lpstr>
      <vt:lpstr>Apx Table B.4,5&amp;6</vt:lpstr>
      <vt:lpstr>Apx Table B.7</vt:lpstr>
      <vt:lpstr>Apx Table B.8</vt:lpstr>
      <vt:lpstr>Apx Table B.9&amp;10</vt:lpstr>
      <vt:lpstr>Apx Table B.11</vt:lpstr>
      <vt:lpstr>'Apx Table B.1'!_Toc38957271</vt:lpstr>
      <vt:lpstr>'Apx Table B.2'!_Toc38957272</vt:lpstr>
      <vt:lpstr>'Apx Table B.2'!OLE_LINK1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Paul (Energy, Newcastle)</dc:creator>
  <cp:lastModifiedBy>Graham, Paul (Energy, Newcastle)</cp:lastModifiedBy>
  <dcterms:created xsi:type="dcterms:W3CDTF">2020-04-27T23:21:17Z</dcterms:created>
  <dcterms:modified xsi:type="dcterms:W3CDTF">2024-05-09T05:44:03Z</dcterms:modified>
</cp:coreProperties>
</file>