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 of Operations of all FET" sheetId="1" r:id="rId3"/>
  </sheets>
  <definedNames/>
  <calcPr/>
</workbook>
</file>

<file path=xl/sharedStrings.xml><?xml version="1.0" encoding="utf-8"?>
<sst xmlns="http://schemas.openxmlformats.org/spreadsheetml/2006/main" count="126" uniqueCount="36">
  <si>
    <t>Final Project: LDO Design</t>
  </si>
  <si>
    <t>Our Team:</t>
  </si>
  <si>
    <t>Yerasi Manoj Reddy</t>
  </si>
  <si>
    <t>Eshwar Allampally</t>
  </si>
  <si>
    <t>Chandrashekar Jha</t>
  </si>
  <si>
    <t>MT2024543</t>
  </si>
  <si>
    <t>MT2024504</t>
  </si>
  <si>
    <t>MT2024515</t>
  </si>
  <si>
    <t>Case-1: Internally Compensated</t>
  </si>
  <si>
    <t>1.1 Light Load (2mA)</t>
  </si>
  <si>
    <t>1.2 Heavy Load (10mA)</t>
  </si>
  <si>
    <t>Name</t>
  </si>
  <si>
    <t>m1</t>
  </si>
  <si>
    <t>m2</t>
  </si>
  <si>
    <t>m3</t>
  </si>
  <si>
    <t>m7</t>
  </si>
  <si>
    <t>m8</t>
  </si>
  <si>
    <t>m4</t>
  </si>
  <si>
    <t>m5</t>
  </si>
  <si>
    <t>mpass</t>
  </si>
  <si>
    <t>Model</t>
  </si>
  <si>
    <t>nmos</t>
  </si>
  <si>
    <t>pmos</t>
  </si>
  <si>
    <t>Id</t>
  </si>
  <si>
    <t>Vgs</t>
  </si>
  <si>
    <t>Vds</t>
  </si>
  <si>
    <t>Vov</t>
  </si>
  <si>
    <t>Vth</t>
  </si>
  <si>
    <t>Saturation</t>
  </si>
  <si>
    <t>Gm</t>
  </si>
  <si>
    <t>Gds</t>
  </si>
  <si>
    <t>GmRo</t>
  </si>
  <si>
    <t>Loop Gain=</t>
  </si>
  <si>
    <t>Case-2: Externally Compensated</t>
  </si>
  <si>
    <t>2.1 Light Load (2mA)</t>
  </si>
  <si>
    <t>2.2 Heavy Load (10mA)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</si>
</sst>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"/>
  </numFmts>
  <fonts count="31">
    <font>
      <sz val="10.0"/>
      <color rgb="FF000000"/>
      <name val="Arial"/>
    </font>
    <font>
      <sz val="10.0"/>
      <name val="Roboto"/>
    </font>
    <font>
      <name val="Roboto"/>
    </font>
    <font>
      <b/>
      <sz val="36.0"/>
      <color rgb="FF000000"/>
      <name val="Roboto"/>
    </font>
    <font>
      <sz val="10.0"/>
      <color rgb="FF666666"/>
      <name val="Roboto"/>
    </font>
    <font>
      <color rgb="FF666666"/>
      <name val="Roboto"/>
    </font>
    <font>
      <b/>
      <sz val="16.0"/>
      <color rgb="FF000000"/>
      <name val="Roboto"/>
    </font>
    <font>
      <b/>
      <sz val="12.0"/>
      <color rgb="FF434343"/>
      <name val="Roboto"/>
    </font>
    <font>
      <sz val="13.0"/>
      <color rgb="FF434343"/>
      <name val="Roboto"/>
    </font>
    <font>
      <b/>
      <sz val="10.0"/>
      <color rgb="FF434343"/>
      <name val="Roboto"/>
    </font>
    <font>
      <b/>
      <sz val="16.0"/>
      <color rgb="FF2A3990"/>
      <name val="Roboto"/>
    </font>
    <font>
      <b/>
      <sz val="14.0"/>
      <color rgb="FF2A3990"/>
      <name val="Roboto"/>
    </font>
    <font>
      <color rgb="FF2A3990"/>
      <name val="Roboto"/>
    </font>
    <font>
      <b/>
      <sz val="12.0"/>
      <color rgb="FF000000"/>
      <name val="Roboto"/>
    </font>
    <font>
      <b/>
      <sz val="12.0"/>
      <name val="Roboto"/>
    </font>
    <font>
      <b/>
      <sz val="12.0"/>
      <color rgb="FF2A3990"/>
      <name val="Roboto"/>
    </font>
    <font>
      <b/>
      <color rgb="FF000000"/>
      <name val="Roboto"/>
    </font>
    <font>
      <b/>
      <color rgb="FF666B74"/>
      <name val="Roboto"/>
    </font>
    <font>
      <b/>
      <sz val="10.0"/>
      <color rgb="FF666B74"/>
      <name val="Roboto"/>
    </font>
    <font>
      <color rgb="FF000000"/>
      <name val="Roboto"/>
    </font>
    <font>
      <color rgb="FF000000"/>
    </font>
    <font>
      <color rgb="FF000000"/>
      <name val="Arial"/>
    </font>
    <font>
      <sz val="10.0"/>
      <color rgb="FF000000"/>
      <name val="Roboto"/>
    </font>
    <font/>
    <font>
      <b/>
      <color rgb="FF000000"/>
    </font>
    <font>
      <b/>
    </font>
    <font>
      <name val="Arial"/>
    </font>
    <font>
      <b/>
      <sz val="14.0"/>
      <color rgb="FF000000"/>
      <name val="Roboto"/>
    </font>
    <font>
      <sz val="12.0"/>
      <color rgb="FF000000"/>
      <name val="Roboto"/>
    </font>
    <font>
      <b/>
      <sz val="12.0"/>
      <color rgb="FF666666"/>
      <name val="Roboto"/>
    </font>
    <font>
      <b/>
      <color rgb="FF666666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E8E7FC"/>
        <bgColor rgb="FFE8E7F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B7B7B7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5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top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14" xfId="0" applyAlignment="1" applyFont="1" applyNumberFormat="1">
      <alignment horizontal="left" readingOrder="0"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6" numFmtId="0" xfId="0" applyAlignment="1" applyFont="1">
      <alignment horizontal="left" readingOrder="0"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2" numFmtId="164" xfId="0" applyAlignment="1" applyFont="1" applyNumberFormat="1">
      <alignment horizontal="right" vertical="top"/>
    </xf>
    <xf borderId="0" fillId="3" fontId="13" numFmtId="0" xfId="0" applyAlignment="1" applyFont="1">
      <alignment horizontal="center" readingOrder="0" vertical="top"/>
    </xf>
    <xf borderId="0" fillId="0" fontId="14" numFmtId="0" xfId="0" applyAlignment="1" applyFont="1">
      <alignment horizontal="center" readingOrder="0" vertical="top"/>
    </xf>
    <xf borderId="0" fillId="0" fontId="15" numFmtId="0" xfId="0" applyAlignment="1" applyFont="1">
      <alignment horizontal="center" readingOrder="0" vertical="top"/>
    </xf>
    <xf borderId="0" fillId="0" fontId="15" numFmtId="2" xfId="0" applyAlignment="1" applyFont="1" applyNumberFormat="1">
      <alignment horizontal="center" vertical="top"/>
    </xf>
    <xf borderId="0" fillId="4" fontId="15" numFmtId="2" xfId="0" applyAlignment="1" applyFont="1" applyNumberFormat="1">
      <alignment horizontal="center" vertical="top"/>
    </xf>
    <xf borderId="0" fillId="0" fontId="14" numFmtId="0" xfId="0" applyAlignment="1" applyFont="1">
      <alignment horizontal="center" readingOrder="0" vertical="top"/>
    </xf>
    <xf borderId="0" fillId="0" fontId="14" numFmtId="2" xfId="0" applyAlignment="1" applyFont="1" applyNumberFormat="1">
      <alignment horizontal="center" readingOrder="0" vertical="top"/>
    </xf>
    <xf borderId="0" fillId="0" fontId="16" numFmtId="0" xfId="0" applyAlignment="1" applyFont="1">
      <alignment horizontal="center" readingOrder="0" vertical="center"/>
    </xf>
    <xf borderId="0" fillId="0" fontId="17" numFmtId="2" xfId="0" applyAlignment="1" applyFont="1" applyNumberFormat="1">
      <alignment horizontal="center" readingOrder="0" vertical="center"/>
    </xf>
    <xf borderId="0" fillId="0" fontId="18" numFmtId="2" xfId="0" applyAlignment="1" applyFont="1" applyNumberFormat="1">
      <alignment horizontal="center" readingOrder="0" shrinkToFit="0" vertical="center" wrapText="0"/>
    </xf>
    <xf borderId="0" fillId="0" fontId="18" numFmtId="2" xfId="0" applyAlignment="1" applyFont="1" applyNumberFormat="1">
      <alignment horizontal="center" readingOrder="0" shrinkToFit="0" vertical="center" wrapText="0"/>
    </xf>
    <xf borderId="0" fillId="5" fontId="17" numFmtId="2" xfId="0" applyAlignment="1" applyFill="1" applyFont="1" applyNumberFormat="1">
      <alignment horizontal="center"/>
    </xf>
    <xf borderId="0" fillId="0" fontId="5" numFmtId="0" xfId="0" applyAlignment="1" applyFont="1">
      <alignment vertical="center"/>
    </xf>
    <xf borderId="0" fillId="0" fontId="19" numFmtId="11" xfId="0" applyAlignment="1" applyFont="1" applyNumberFormat="1">
      <alignment horizontal="center" readingOrder="0" vertical="center"/>
    </xf>
    <xf borderId="0" fillId="0" fontId="20" numFmtId="11" xfId="0" applyAlignment="1" applyFont="1" applyNumberFormat="1">
      <alignment horizontal="center" readingOrder="0"/>
    </xf>
    <xf borderId="0" fillId="0" fontId="20" numFmtId="11" xfId="0" applyAlignment="1" applyFont="1" applyNumberFormat="1">
      <alignment horizontal="center" readingOrder="0"/>
    </xf>
    <xf borderId="0" fillId="4" fontId="19" numFmtId="11" xfId="0" applyAlignment="1" applyFont="1" applyNumberFormat="1">
      <alignment horizontal="center" readingOrder="0"/>
    </xf>
    <xf borderId="0" fillId="4" fontId="21" numFmtId="11" xfId="0" applyAlignment="1" applyFont="1" applyNumberFormat="1">
      <alignment horizontal="center" readingOrder="0" vertical="bottom"/>
    </xf>
    <xf borderId="0" fillId="0" fontId="22" numFmtId="11" xfId="0" applyAlignment="1" applyFont="1" applyNumberFormat="1">
      <alignment horizontal="center" readingOrder="0" shrinkToFit="0" vertical="center" wrapText="0"/>
    </xf>
    <xf borderId="0" fillId="0" fontId="22" numFmtId="11" xfId="0" applyAlignment="1" applyFont="1" applyNumberFormat="1">
      <alignment horizontal="center" readingOrder="0" shrinkToFit="0" vertical="center" wrapText="0"/>
    </xf>
    <xf borderId="0" fillId="5" fontId="19" numFmtId="11" xfId="0" applyAlignment="1" applyFont="1" applyNumberFormat="1">
      <alignment horizontal="center" readingOrder="0"/>
    </xf>
    <xf borderId="0" fillId="0" fontId="20" numFmtId="11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3" numFmtId="11" xfId="0" applyFont="1" applyNumberFormat="1"/>
    <xf borderId="0" fillId="5" fontId="21" numFmtId="11" xfId="0" applyAlignment="1" applyFont="1" applyNumberFormat="1">
      <alignment horizontal="center" readingOrder="0" vertical="bottom"/>
    </xf>
    <xf borderId="0" fillId="0" fontId="16" numFmtId="11" xfId="0" applyAlignment="1" applyFont="1" applyNumberFormat="1">
      <alignment horizontal="center" readingOrder="0" vertical="center"/>
    </xf>
    <xf borderId="0" fillId="0" fontId="24" numFmtId="0" xfId="0" applyAlignment="1" applyFont="1">
      <alignment horizontal="center"/>
    </xf>
    <xf borderId="0" fillId="0" fontId="25" numFmtId="0" xfId="0" applyFont="1"/>
    <xf borderId="0" fillId="0" fontId="19" numFmtId="11" xfId="0" applyAlignment="1" applyFont="1" applyNumberFormat="1">
      <alignment horizontal="center" readingOrder="0" vertical="center"/>
    </xf>
    <xf borderId="0" fillId="4" fontId="19" numFmtId="11" xfId="0" applyAlignment="1" applyFont="1" applyNumberFormat="1">
      <alignment horizont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5" fontId="26" numFmtId="0" xfId="0" applyAlignment="1" applyBorder="1" applyFont="1">
      <alignment vertical="bottom"/>
    </xf>
    <xf borderId="0" fillId="0" fontId="27" numFmtId="11" xfId="0" applyAlignment="1" applyFont="1" applyNumberFormat="1">
      <alignment horizontal="right" readingOrder="0" vertical="bottom"/>
    </xf>
    <xf borderId="0" fillId="0" fontId="28" numFmtId="11" xfId="0" applyAlignment="1" applyFont="1" applyNumberFormat="1">
      <alignment horizontal="left" vertical="bottom"/>
    </xf>
    <xf borderId="0" fillId="0" fontId="29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28" numFmtId="11" xfId="0" applyAlignment="1" applyFont="1" applyNumberFormat="1">
      <alignment horizontal="left" vertical="bottom"/>
    </xf>
    <xf borderId="0" fillId="4" fontId="26" numFmtId="11" xfId="0" applyAlignment="1" applyFont="1" applyNumberFormat="1">
      <alignment vertical="bottom"/>
    </xf>
    <xf borderId="0" fillId="0" fontId="30" numFmtId="0" xfId="0" applyAlignment="1" applyFont="1">
      <alignment horizontal="center" readingOrder="0" vertical="center"/>
    </xf>
    <xf borderId="0" fillId="0" fontId="23" numFmtId="11" xfId="0" applyAlignment="1" applyFont="1" applyNumberFormat="1">
      <alignment readingOrder="0"/>
    </xf>
    <xf borderId="0" fillId="0" fontId="25" numFmtId="11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4">
    <tableStyle count="3" pivot="0" name="Region of Operations of all FET-style">
      <tableStyleElement dxfId="2" type="headerRow"/>
      <tableStyleElement dxfId="3" type="firstRowStripe"/>
      <tableStyleElement dxfId="4" type="secondRowStripe"/>
    </tableStyle>
    <tableStyle count="3" pivot="0" name="Region of Operations of all FET-style 2">
      <tableStyleElement dxfId="2" type="headerRow"/>
      <tableStyleElement dxfId="3" type="firstRowStripe"/>
      <tableStyleElement dxfId="4" type="secondRowStripe"/>
    </tableStyle>
    <tableStyle count="3" pivot="0" name="Region of Operations of all FET-style 3">
      <tableStyleElement dxfId="2" type="headerRow"/>
      <tableStyleElement dxfId="3" type="firstRowStripe"/>
      <tableStyleElement dxfId="4" type="secondRowStripe"/>
    </tableStyle>
    <tableStyle count="3" pivot="0" name="Region of Operations of all FET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6:J28" displayName="Table_1" name="Table_1" id="1">
  <tableColumns count="9">
    <tableColumn name="Name" id="1"/>
    <tableColumn name="m1" id="2"/>
    <tableColumn name="m2" id="3"/>
    <tableColumn name="m3" id="4"/>
    <tableColumn name="m7" id="5"/>
    <tableColumn name="m8" id="6"/>
    <tableColumn name="m4" id="7"/>
    <tableColumn name="m5" id="8"/>
    <tableColumn name="mpass" id="9"/>
  </tableColumns>
  <tableStyleInfo name="Region of Operations of all FET-style" showColumnStripes="0" showFirstColumn="1" showLastColumn="1" showRowStripes="1"/>
</table>
</file>

<file path=xl/tables/table2.xml><?xml version="1.0" encoding="utf-8"?>
<table xmlns="http://schemas.openxmlformats.org/spreadsheetml/2006/main" ref="L16:T28" displayName="Table_2" name="Table_2" id="2">
  <tableColumns count="9">
    <tableColumn name="Name" id="1"/>
    <tableColumn name="m1" id="2"/>
    <tableColumn name="m2" id="3"/>
    <tableColumn name="m3" id="4"/>
    <tableColumn name="m7" id="5"/>
    <tableColumn name="m8" id="6"/>
    <tableColumn name="m4" id="7"/>
    <tableColumn name="m5" id="8"/>
    <tableColumn name="mpass" id="9"/>
  </tableColumns>
  <tableStyleInfo name="Region of Operations of all FET-style 2" showColumnStripes="0" showFirstColumn="1" showLastColumn="1" showRowStripes="1"/>
</table>
</file>

<file path=xl/tables/table3.xml><?xml version="1.0" encoding="utf-8"?>
<table xmlns="http://schemas.openxmlformats.org/spreadsheetml/2006/main" ref="B35:J47" displayName="Table_3" name="Table_3" id="3">
  <tableColumns count="9">
    <tableColumn name="Name" id="1"/>
    <tableColumn name="m1" id="2"/>
    <tableColumn name="m2" id="3"/>
    <tableColumn name="m3" id="4"/>
    <tableColumn name="m7" id="5"/>
    <tableColumn name="m8" id="6"/>
    <tableColumn name="m4" id="7"/>
    <tableColumn name="m5" id="8"/>
    <tableColumn name="mpass" id="9"/>
  </tableColumns>
  <tableStyleInfo name="Region of Operations of all FET-style 3" showColumnStripes="0" showFirstColumn="1" showLastColumn="1" showRowStripes="1"/>
</table>
</file>

<file path=xl/tables/table4.xml><?xml version="1.0" encoding="utf-8"?>
<table xmlns="http://schemas.openxmlformats.org/spreadsheetml/2006/main" ref="L35:T47" displayName="Table_4" name="Table_4" id="4">
  <tableColumns count="9">
    <tableColumn name="Name" id="1"/>
    <tableColumn name="m1" id="2"/>
    <tableColumn name="m2" id="3"/>
    <tableColumn name="m3" id="4"/>
    <tableColumn name="m7" id="5"/>
    <tableColumn name="m8" id="6"/>
    <tableColumn name="m4" id="7"/>
    <tableColumn name="m5" id="8"/>
    <tableColumn name="mpass" id="9"/>
  </tableColumns>
  <tableStyleInfo name="Region of Operations of all FET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7.0"/>
    <col customWidth="1" min="3" max="3" width="10.75"/>
    <col customWidth="1" min="4" max="7" width="10.13"/>
    <col customWidth="1" min="8" max="9" width="11.13"/>
    <col customWidth="1" min="10" max="10" width="11.5"/>
    <col customWidth="1" min="11" max="11" width="4.63"/>
    <col customWidth="1" min="12" max="12" width="20.38"/>
    <col customWidth="1" min="13" max="13" width="11.13"/>
    <col customWidth="1" min="14" max="14" width="9.5"/>
    <col customWidth="1" min="15" max="15" width="9.38"/>
    <col customWidth="1" min="16" max="18" width="10.13"/>
    <col customWidth="1" min="19" max="19" width="10.25"/>
    <col customWidth="1" min="20" max="20" width="11.5"/>
  </cols>
  <sheetData>
    <row r="1" ht="6.0" customHeight="1">
      <c r="A1" s="1"/>
      <c r="B1" s="1"/>
      <c r="C1" s="2"/>
      <c r="D1" s="2"/>
      <c r="E1" s="1"/>
      <c r="F1" s="1"/>
      <c r="G1" s="1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0" customHeight="1">
      <c r="A2" s="5"/>
      <c r="B2" s="5"/>
      <c r="C2" s="6"/>
      <c r="D2" s="6"/>
      <c r="E2" s="5"/>
      <c r="F2" s="5"/>
      <c r="G2" s="5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9.5" customHeight="1">
      <c r="B3" s="9" t="s">
        <v>0</v>
      </c>
    </row>
    <row r="4">
      <c r="A4" s="10"/>
      <c r="B4" s="11"/>
      <c r="C4" s="12"/>
      <c r="D4" s="12"/>
      <c r="E4" s="10"/>
      <c r="F4" s="10"/>
      <c r="G4" s="10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0"/>
      <c r="B5" s="15" t="s">
        <v>1</v>
      </c>
      <c r="E5" s="10"/>
      <c r="F5" s="10"/>
      <c r="G5" s="10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6.75" customHeight="1">
      <c r="A6" s="10"/>
      <c r="B6" s="15"/>
      <c r="C6" s="15"/>
      <c r="D6" s="15"/>
      <c r="E6" s="10"/>
      <c r="F6" s="10"/>
      <c r="G6" s="10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18.0" customHeight="1">
      <c r="A7" s="16"/>
      <c r="B7" s="17" t="s">
        <v>2</v>
      </c>
      <c r="D7" s="17" t="s">
        <v>3</v>
      </c>
      <c r="G7" s="17" t="s">
        <v>4</v>
      </c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ht="18.0" customHeight="1">
      <c r="A8" s="19"/>
      <c r="B8" s="20" t="s">
        <v>5</v>
      </c>
      <c r="D8" s="20" t="s">
        <v>6</v>
      </c>
      <c r="G8" s="20" t="s">
        <v>7</v>
      </c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>
      <c r="A9" s="10"/>
      <c r="B9" s="23"/>
      <c r="C9" s="24"/>
      <c r="D9" s="23"/>
      <c r="E9" s="24"/>
      <c r="F9" s="23"/>
      <c r="G9" s="23"/>
      <c r="H9" s="23"/>
      <c r="I9" s="23"/>
      <c r="J9" s="23"/>
      <c r="K9" s="23"/>
      <c r="L9" s="23"/>
      <c r="M9" s="23"/>
      <c r="N9" s="23"/>
      <c r="O9" s="10"/>
      <c r="P9" s="10"/>
      <c r="Q9" s="10"/>
      <c r="R9" s="10"/>
      <c r="S9" s="10"/>
      <c r="T9" s="10"/>
    </row>
    <row r="10">
      <c r="A10" s="25"/>
      <c r="B10" s="26"/>
      <c r="H10" s="2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s="28"/>
      <c r="B11" s="29"/>
      <c r="C11" s="29"/>
      <c r="D11" s="29"/>
      <c r="E11" s="28"/>
      <c r="F11" s="29"/>
      <c r="G11" s="29"/>
      <c r="H11" s="29"/>
      <c r="I11" s="29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>
      <c r="A12" s="28"/>
      <c r="B12" s="30" t="s">
        <v>8</v>
      </c>
    </row>
    <row r="13">
      <c r="A13" s="28"/>
      <c r="B13" s="31"/>
      <c r="C13" s="29"/>
      <c r="D13" s="29"/>
      <c r="E13" s="28"/>
      <c r="F13" s="29"/>
      <c r="G13" s="29"/>
      <c r="H13" s="29"/>
      <c r="I13" s="2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>
      <c r="A14" s="32"/>
      <c r="B14" s="33" t="s">
        <v>9</v>
      </c>
      <c r="K14" s="32"/>
      <c r="L14" s="33" t="s">
        <v>10</v>
      </c>
    </row>
    <row r="15" ht="24.0" customHeight="1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6"/>
      <c r="M15" s="36"/>
      <c r="N15" s="36"/>
      <c r="O15" s="36"/>
      <c r="P15" s="36"/>
      <c r="Q15" s="36"/>
      <c r="R15" s="36"/>
      <c r="S15" s="36"/>
      <c r="T15" s="37"/>
    </row>
    <row r="16" ht="24.0" customHeight="1">
      <c r="A16" s="32"/>
      <c r="B16" s="38" t="s">
        <v>11</v>
      </c>
      <c r="C16" s="38" t="s">
        <v>12</v>
      </c>
      <c r="D16" s="38" t="s">
        <v>13</v>
      </c>
      <c r="E16" s="38" t="s">
        <v>14</v>
      </c>
      <c r="F16" s="38" t="s">
        <v>15</v>
      </c>
      <c r="G16" s="38" t="s">
        <v>16</v>
      </c>
      <c r="H16" s="38" t="s">
        <v>17</v>
      </c>
      <c r="I16" s="38" t="s">
        <v>18</v>
      </c>
      <c r="J16" s="38" t="s">
        <v>19</v>
      </c>
      <c r="K16" s="35"/>
      <c r="L16" s="39" t="s">
        <v>11</v>
      </c>
      <c r="M16" s="39" t="s">
        <v>12</v>
      </c>
      <c r="N16" s="39" t="s">
        <v>13</v>
      </c>
      <c r="O16" s="39" t="s">
        <v>14</v>
      </c>
      <c r="P16" s="39" t="s">
        <v>15</v>
      </c>
      <c r="Q16" s="39" t="s">
        <v>16</v>
      </c>
      <c r="R16" s="39" t="s">
        <v>17</v>
      </c>
      <c r="S16" s="39" t="s">
        <v>18</v>
      </c>
      <c r="T16" s="39" t="s">
        <v>19</v>
      </c>
    </row>
    <row r="17" ht="21.0" customHeight="1">
      <c r="A17" s="19"/>
      <c r="B17" s="40" t="s">
        <v>20</v>
      </c>
      <c r="C17" s="41" t="s">
        <v>21</v>
      </c>
      <c r="D17" s="41" t="s">
        <v>21</v>
      </c>
      <c r="E17" s="41" t="s">
        <v>21</v>
      </c>
      <c r="F17" s="41" t="s">
        <v>21</v>
      </c>
      <c r="G17" s="41" t="s">
        <v>21</v>
      </c>
      <c r="H17" s="42" t="s">
        <v>22</v>
      </c>
      <c r="I17" s="42" t="s">
        <v>22</v>
      </c>
      <c r="J17" s="42" t="s">
        <v>22</v>
      </c>
      <c r="K17" s="43"/>
      <c r="L17" s="40" t="s">
        <v>20</v>
      </c>
      <c r="M17" s="44" t="s">
        <v>21</v>
      </c>
      <c r="N17" s="44" t="s">
        <v>21</v>
      </c>
      <c r="O17" s="44" t="s">
        <v>21</v>
      </c>
      <c r="P17" s="44" t="s">
        <v>21</v>
      </c>
      <c r="Q17" s="44" t="s">
        <v>21</v>
      </c>
      <c r="R17" s="44" t="s">
        <v>22</v>
      </c>
      <c r="S17" s="44" t="s">
        <v>22</v>
      </c>
      <c r="T17" s="44" t="s">
        <v>22</v>
      </c>
    </row>
    <row r="18" ht="21.0" customHeight="1">
      <c r="A18" s="45"/>
      <c r="B18" s="40" t="s">
        <v>23</v>
      </c>
      <c r="C18" s="46">
        <v>2.47E-5</v>
      </c>
      <c r="D18" s="46">
        <v>2.5E-5</v>
      </c>
      <c r="E18" s="46">
        <v>4.97E-5</v>
      </c>
      <c r="F18" s="46">
        <v>5.07E-5</v>
      </c>
      <c r="G18" s="46">
        <v>5.0E-5</v>
      </c>
      <c r="H18" s="47">
        <v>-2.5E-5</v>
      </c>
      <c r="I18" s="47">
        <v>-2.47E-5</v>
      </c>
      <c r="J18" s="47">
        <v>-0.00205</v>
      </c>
      <c r="K18" s="48"/>
      <c r="L18" s="40" t="s">
        <v>23</v>
      </c>
      <c r="M18" s="49">
        <v>2.49E-5</v>
      </c>
      <c r="N18" s="49">
        <v>2.48E-5</v>
      </c>
      <c r="O18" s="49">
        <v>4.97E-5</v>
      </c>
      <c r="P18" s="49">
        <v>5.07E-5</v>
      </c>
      <c r="Q18" s="49">
        <v>5.0E-5</v>
      </c>
      <c r="R18" s="50">
        <v>-2.48E-5</v>
      </c>
      <c r="S18" s="50">
        <v>-2.48E-5</v>
      </c>
      <c r="T18" s="50">
        <v>-0.0101</v>
      </c>
    </row>
    <row r="19" ht="21.0" customHeight="1">
      <c r="A19" s="45"/>
      <c r="B19" s="40" t="s">
        <v>24</v>
      </c>
      <c r="C19" s="46">
        <v>0.59</v>
      </c>
      <c r="D19" s="46">
        <v>0.593</v>
      </c>
      <c r="E19" s="46">
        <v>0.55</v>
      </c>
      <c r="F19" s="46">
        <v>0.55</v>
      </c>
      <c r="G19" s="46">
        <v>0.55</v>
      </c>
      <c r="H19" s="51">
        <v>-0.645</v>
      </c>
      <c r="I19" s="51">
        <v>-0.645</v>
      </c>
      <c r="J19" s="51">
        <v>-0.52</v>
      </c>
      <c r="K19" s="52"/>
      <c r="L19" s="40" t="s">
        <v>24</v>
      </c>
      <c r="M19" s="53">
        <v>0.592</v>
      </c>
      <c r="N19" s="53">
        <v>0.592</v>
      </c>
      <c r="O19" s="53">
        <v>0.55</v>
      </c>
      <c r="P19" s="53">
        <v>0.55</v>
      </c>
      <c r="Q19" s="53">
        <v>0.55</v>
      </c>
      <c r="R19" s="53">
        <v>-0.645</v>
      </c>
      <c r="S19" s="53">
        <v>-0.645</v>
      </c>
      <c r="T19" s="53">
        <v>-0.638</v>
      </c>
    </row>
    <row r="20" ht="21.0" customHeight="1">
      <c r="A20" s="45"/>
      <c r="B20" s="40" t="s">
        <v>25</v>
      </c>
      <c r="C20" s="46">
        <v>0.47</v>
      </c>
      <c r="D20" s="46">
        <v>0.345</v>
      </c>
      <c r="E20" s="46">
        <v>0.41</v>
      </c>
      <c r="F20" s="46">
        <v>1.0</v>
      </c>
      <c r="G20" s="46">
        <v>0.55</v>
      </c>
      <c r="H20" s="51">
        <v>-0.645</v>
      </c>
      <c r="I20" s="51">
        <v>-0.52</v>
      </c>
      <c r="J20" s="51">
        <v>-0.398</v>
      </c>
      <c r="K20" s="52"/>
      <c r="L20" s="40" t="s">
        <v>25</v>
      </c>
      <c r="M20" s="49">
        <v>0.354</v>
      </c>
      <c r="N20" s="49">
        <v>0.347</v>
      </c>
      <c r="O20" s="49">
        <v>0.408</v>
      </c>
      <c r="P20" s="49">
        <v>1.0</v>
      </c>
      <c r="Q20" s="49">
        <v>0.55</v>
      </c>
      <c r="R20" s="49">
        <v>-0.645</v>
      </c>
      <c r="S20" s="49">
        <v>-0.638</v>
      </c>
      <c r="T20" s="49">
        <v>-0.4</v>
      </c>
    </row>
    <row r="21" ht="21.0" customHeight="1">
      <c r="A21" s="45"/>
      <c r="B21" s="40" t="s">
        <v>26</v>
      </c>
      <c r="C21" s="46">
        <f t="shared" ref="C21:G21" si="1">C19-C22</f>
        <v>0.122</v>
      </c>
      <c r="D21" s="46">
        <f t="shared" si="1"/>
        <v>0.125</v>
      </c>
      <c r="E21" s="46">
        <f t="shared" si="1"/>
        <v>0.081</v>
      </c>
      <c r="F21" s="46">
        <f t="shared" si="1"/>
        <v>0.081</v>
      </c>
      <c r="G21" s="46">
        <f t="shared" si="1"/>
        <v>0.081</v>
      </c>
      <c r="H21" s="54">
        <f t="shared" ref="H21:J21" si="2">-H19+H22</f>
        <v>0.156</v>
      </c>
      <c r="I21" s="54">
        <f t="shared" si="2"/>
        <v>0.155</v>
      </c>
      <c r="J21" s="54">
        <f t="shared" si="2"/>
        <v>0.04</v>
      </c>
      <c r="K21" s="55"/>
      <c r="L21" s="40" t="s">
        <v>26</v>
      </c>
      <c r="M21" s="56">
        <f t="shared" ref="M21:Q21" si="3">M19-M22</f>
        <v>0.124</v>
      </c>
      <c r="N21" s="56">
        <f t="shared" si="3"/>
        <v>0.124</v>
      </c>
      <c r="O21" s="56">
        <f t="shared" si="3"/>
        <v>0.081</v>
      </c>
      <c r="P21" s="56">
        <f t="shared" si="3"/>
        <v>0.081</v>
      </c>
      <c r="Q21" s="56">
        <f t="shared" si="3"/>
        <v>0.081</v>
      </c>
      <c r="R21" s="56">
        <f t="shared" ref="R21:T21" si="4">-R19+R22</f>
        <v>0.156</v>
      </c>
      <c r="S21" s="56">
        <f t="shared" si="4"/>
        <v>0.156</v>
      </c>
      <c r="T21" s="56">
        <f t="shared" si="4"/>
        <v>0.158</v>
      </c>
    </row>
    <row r="22" ht="21.0" customHeight="1">
      <c r="A22" s="45"/>
      <c r="B22" s="40" t="s">
        <v>27</v>
      </c>
      <c r="C22" s="46">
        <v>0.468</v>
      </c>
      <c r="D22" s="46">
        <v>0.468</v>
      </c>
      <c r="E22" s="46">
        <v>0.469</v>
      </c>
      <c r="F22" s="46">
        <v>0.469</v>
      </c>
      <c r="G22" s="46">
        <v>0.469</v>
      </c>
      <c r="H22" s="51">
        <v>-0.489</v>
      </c>
      <c r="I22" s="51">
        <v>-0.49</v>
      </c>
      <c r="J22" s="51">
        <v>-0.48</v>
      </c>
      <c r="K22" s="52"/>
      <c r="L22" s="40" t="s">
        <v>27</v>
      </c>
      <c r="M22" s="53">
        <v>0.468</v>
      </c>
      <c r="N22" s="53">
        <v>0.468</v>
      </c>
      <c r="O22" s="53">
        <v>0.469</v>
      </c>
      <c r="P22" s="53">
        <v>0.469</v>
      </c>
      <c r="Q22" s="53">
        <v>0.469</v>
      </c>
      <c r="R22" s="57">
        <v>-0.489</v>
      </c>
      <c r="S22" s="57">
        <v>-0.489</v>
      </c>
      <c r="T22" s="57">
        <v>-0.48</v>
      </c>
    </row>
    <row r="23" ht="21.0" customHeight="1">
      <c r="A23" s="45"/>
      <c r="B23" s="40" t="s">
        <v>28</v>
      </c>
      <c r="C23" s="58" t="b">
        <f t="shared" ref="C23:G23" si="5">C20&gt;C21</f>
        <v>1</v>
      </c>
      <c r="D23" s="58" t="b">
        <f t="shared" si="5"/>
        <v>1</v>
      </c>
      <c r="E23" s="58" t="b">
        <f t="shared" si="5"/>
        <v>1</v>
      </c>
      <c r="F23" s="58" t="b">
        <f t="shared" si="5"/>
        <v>1</v>
      </c>
      <c r="G23" s="58" t="b">
        <f t="shared" si="5"/>
        <v>1</v>
      </c>
      <c r="H23" s="59" t="b">
        <f t="shared" ref="H23:J23" si="6">-H20&gt;H21</f>
        <v>1</v>
      </c>
      <c r="I23" s="59" t="b">
        <f t="shared" si="6"/>
        <v>1</v>
      </c>
      <c r="J23" s="59" t="b">
        <f t="shared" si="6"/>
        <v>1</v>
      </c>
      <c r="K23" s="55"/>
      <c r="L23" s="40" t="s">
        <v>28</v>
      </c>
      <c r="M23" s="60" t="b">
        <f t="shared" ref="M23:Q23" si="7">M19&gt;M21</f>
        <v>1</v>
      </c>
      <c r="N23" s="60" t="b">
        <f t="shared" si="7"/>
        <v>1</v>
      </c>
      <c r="O23" s="60" t="b">
        <f t="shared" si="7"/>
        <v>1</v>
      </c>
      <c r="P23" s="60" t="b">
        <f t="shared" si="7"/>
        <v>1</v>
      </c>
      <c r="Q23" s="60" t="b">
        <f t="shared" si="7"/>
        <v>1</v>
      </c>
      <c r="R23" s="60" t="b">
        <f t="shared" ref="R23:T23" si="8">-R20&gt;R21</f>
        <v>1</v>
      </c>
      <c r="S23" s="60" t="b">
        <f t="shared" si="8"/>
        <v>1</v>
      </c>
      <c r="T23" s="60" t="b">
        <f t="shared" si="8"/>
        <v>1</v>
      </c>
    </row>
    <row r="24" ht="21.0" customHeight="1">
      <c r="A24" s="45"/>
      <c r="B24" s="40" t="s">
        <v>29</v>
      </c>
      <c r="C24" s="46">
        <v>2.71E-4</v>
      </c>
      <c r="D24" s="46">
        <v>2.71E-4</v>
      </c>
      <c r="E24" s="46">
        <v>7.0E-4</v>
      </c>
      <c r="F24" s="46">
        <v>7.13E-4</v>
      </c>
      <c r="G24" s="46">
        <v>7.04E-4</v>
      </c>
      <c r="H24" s="51">
        <v>2.6E-4</v>
      </c>
      <c r="I24" s="51">
        <v>2.57E-4</v>
      </c>
      <c r="J24" s="51">
        <v>0.036</v>
      </c>
      <c r="K24" s="52"/>
      <c r="L24" s="40" t="s">
        <v>29</v>
      </c>
      <c r="M24" s="49">
        <v>2.71E-4</v>
      </c>
      <c r="N24" s="49">
        <v>2.7E-4</v>
      </c>
      <c r="O24" s="49">
        <v>7.0E-4</v>
      </c>
      <c r="P24" s="49">
        <v>7.13E-4</v>
      </c>
      <c r="Q24" s="49">
        <v>7.04E-4</v>
      </c>
      <c r="R24" s="49">
        <v>2.59E-4</v>
      </c>
      <c r="S24" s="49">
        <v>2.59E-4</v>
      </c>
      <c r="T24" s="49">
        <v>0.0985</v>
      </c>
    </row>
    <row r="25" ht="21.0" customHeight="1">
      <c r="A25" s="45"/>
      <c r="B25" s="40" t="s">
        <v>30</v>
      </c>
      <c r="C25" s="46">
        <v>2.38E-6</v>
      </c>
      <c r="D25" s="46">
        <v>3.1E-6</v>
      </c>
      <c r="E25" s="46">
        <v>2.11E-6</v>
      </c>
      <c r="F25" s="46">
        <v>1.61E-6</v>
      </c>
      <c r="G25" s="46">
        <v>1.8E-6</v>
      </c>
      <c r="H25" s="51">
        <v>2.52E-6</v>
      </c>
      <c r="I25" s="51">
        <v>2.73E-6</v>
      </c>
      <c r="J25" s="51">
        <v>0.00137</v>
      </c>
      <c r="K25" s="52"/>
      <c r="L25" s="40" t="s">
        <v>30</v>
      </c>
      <c r="M25" s="53">
        <v>2.99E-6</v>
      </c>
      <c r="N25" s="53">
        <v>3.05E-6</v>
      </c>
      <c r="O25" s="53">
        <v>2.12E-6</v>
      </c>
      <c r="P25" s="53">
        <v>1.61E-6</v>
      </c>
      <c r="Q25" s="53">
        <v>1.8E-6</v>
      </c>
      <c r="R25" s="57">
        <v>2.51E-6</v>
      </c>
      <c r="S25" s="57">
        <v>2.52E-6</v>
      </c>
      <c r="T25" s="57">
        <v>0.00463</v>
      </c>
    </row>
    <row r="26" ht="21.0" customHeight="1">
      <c r="A26" s="45"/>
      <c r="B26" s="40" t="s">
        <v>31</v>
      </c>
      <c r="C26" s="46">
        <f t="shared" ref="C26:J26" si="9">C24/C25</f>
        <v>113.8655462</v>
      </c>
      <c r="D26" s="46">
        <f t="shared" si="9"/>
        <v>87.41935484</v>
      </c>
      <c r="E26" s="46">
        <f t="shared" si="9"/>
        <v>331.7535545</v>
      </c>
      <c r="F26" s="46">
        <f t="shared" si="9"/>
        <v>442.8571429</v>
      </c>
      <c r="G26" s="46">
        <f t="shared" si="9"/>
        <v>391.1111111</v>
      </c>
      <c r="H26" s="46">
        <f t="shared" si="9"/>
        <v>103.1746032</v>
      </c>
      <c r="I26" s="46">
        <f t="shared" si="9"/>
        <v>94.13919414</v>
      </c>
      <c r="J26" s="46">
        <f t="shared" si="9"/>
        <v>26.27737226</v>
      </c>
      <c r="K26" s="61"/>
      <c r="L26" s="40" t="s">
        <v>31</v>
      </c>
      <c r="M26" s="62">
        <f t="shared" ref="M26:T26" si="10">M24/M25</f>
        <v>90.63545151</v>
      </c>
      <c r="N26" s="62">
        <f t="shared" si="10"/>
        <v>88.52459016</v>
      </c>
      <c r="O26" s="62">
        <f t="shared" si="10"/>
        <v>330.1886792</v>
      </c>
      <c r="P26" s="62">
        <f t="shared" si="10"/>
        <v>442.8571429</v>
      </c>
      <c r="Q26" s="62">
        <f t="shared" si="10"/>
        <v>391.1111111</v>
      </c>
      <c r="R26" s="62">
        <f t="shared" si="10"/>
        <v>103.187251</v>
      </c>
      <c r="S26" s="62">
        <f t="shared" si="10"/>
        <v>102.7777778</v>
      </c>
      <c r="T26" s="62">
        <f t="shared" si="10"/>
        <v>21.27429806</v>
      </c>
    </row>
    <row r="27">
      <c r="A27" s="10"/>
      <c r="B27" s="63"/>
      <c r="C27" s="64"/>
      <c r="D27" s="63"/>
      <c r="E27" s="64"/>
      <c r="F27" s="63"/>
      <c r="G27" s="63"/>
      <c r="H27" s="63"/>
      <c r="I27" s="63"/>
      <c r="J27" s="63"/>
      <c r="K27" s="65"/>
      <c r="L27" s="66"/>
      <c r="M27" s="66"/>
      <c r="N27" s="66"/>
      <c r="O27" s="66"/>
      <c r="P27" s="66"/>
      <c r="Q27" s="66"/>
      <c r="R27" s="66"/>
      <c r="S27" s="66"/>
      <c r="T27" s="66"/>
    </row>
    <row r="28">
      <c r="A28" s="10"/>
      <c r="B28" s="67" t="s">
        <v>32</v>
      </c>
      <c r="C28" s="68">
        <f>I26*J26/2</f>
        <v>1236.865324</v>
      </c>
      <c r="D28" s="69"/>
      <c r="E28" s="70"/>
      <c r="F28" s="71"/>
      <c r="G28" s="71"/>
      <c r="H28" s="71"/>
      <c r="I28" s="71"/>
      <c r="J28" s="70"/>
      <c r="K28" s="10"/>
      <c r="L28" s="67" t="s">
        <v>32</v>
      </c>
      <c r="M28" s="72">
        <f>S26*T26/2</f>
        <v>1093.262539</v>
      </c>
      <c r="N28" s="73"/>
      <c r="O28" s="73"/>
      <c r="P28" s="73"/>
      <c r="Q28" s="73"/>
      <c r="R28" s="73"/>
      <c r="S28" s="73"/>
      <c r="T28" s="73"/>
    </row>
    <row r="29" ht="21.0" customHeight="1">
      <c r="A29" s="45"/>
      <c r="B29" s="74"/>
      <c r="C29" s="61"/>
      <c r="D29" s="61"/>
      <c r="E29" s="61"/>
      <c r="F29" s="61"/>
      <c r="G29" s="61"/>
      <c r="H29" s="61"/>
      <c r="I29" s="61"/>
      <c r="J29" s="61"/>
      <c r="K29" s="61"/>
    </row>
    <row r="30" ht="21.0" customHeight="1">
      <c r="A30" s="45"/>
      <c r="B30" s="74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</row>
    <row r="31" ht="21.0" customHeight="1">
      <c r="A31" s="45"/>
      <c r="B31" s="30" t="s">
        <v>33</v>
      </c>
    </row>
    <row r="32" ht="21.0" customHeight="1">
      <c r="A32" s="45"/>
      <c r="B32" s="31"/>
      <c r="C32" s="29"/>
      <c r="D32" s="29"/>
      <c r="E32" s="28"/>
      <c r="F32" s="29"/>
      <c r="G32" s="29"/>
      <c r="H32" s="29"/>
      <c r="I32" s="2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ht="21.0" customHeight="1">
      <c r="A33" s="45"/>
      <c r="B33" s="33" t="s">
        <v>34</v>
      </c>
      <c r="K33" s="32"/>
      <c r="L33" s="33" t="s">
        <v>35</v>
      </c>
    </row>
    <row r="34" ht="21.0" customHeight="1">
      <c r="A34" s="45"/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36"/>
      <c r="M34" s="36"/>
      <c r="N34" s="36"/>
      <c r="O34" s="36"/>
      <c r="P34" s="36"/>
      <c r="Q34" s="36"/>
      <c r="R34" s="36"/>
      <c r="S34" s="36"/>
      <c r="T34" s="37"/>
    </row>
    <row r="35" ht="21.0" customHeight="1">
      <c r="A35" s="45"/>
      <c r="B35" s="38" t="s">
        <v>11</v>
      </c>
      <c r="C35" s="38" t="s">
        <v>12</v>
      </c>
      <c r="D35" s="38" t="s">
        <v>13</v>
      </c>
      <c r="E35" s="38" t="s">
        <v>14</v>
      </c>
      <c r="F35" s="38" t="s">
        <v>15</v>
      </c>
      <c r="G35" s="38" t="s">
        <v>16</v>
      </c>
      <c r="H35" s="38" t="s">
        <v>17</v>
      </c>
      <c r="I35" s="38" t="s">
        <v>18</v>
      </c>
      <c r="J35" s="38" t="s">
        <v>19</v>
      </c>
      <c r="K35" s="35"/>
      <c r="L35" s="39" t="s">
        <v>11</v>
      </c>
      <c r="M35" s="39" t="s">
        <v>12</v>
      </c>
      <c r="N35" s="39" t="s">
        <v>13</v>
      </c>
      <c r="O35" s="39" t="s">
        <v>14</v>
      </c>
      <c r="P35" s="39" t="s">
        <v>15</v>
      </c>
      <c r="Q35" s="39" t="s">
        <v>16</v>
      </c>
      <c r="R35" s="39" t="s">
        <v>17</v>
      </c>
      <c r="S35" s="39" t="s">
        <v>18</v>
      </c>
      <c r="T35" s="39" t="s">
        <v>19</v>
      </c>
    </row>
    <row r="36" ht="21.0" customHeight="1">
      <c r="A36" s="45"/>
      <c r="B36" s="40" t="s">
        <v>20</v>
      </c>
      <c r="C36" s="41" t="s">
        <v>21</v>
      </c>
      <c r="D36" s="41" t="s">
        <v>21</v>
      </c>
      <c r="E36" s="41" t="s">
        <v>21</v>
      </c>
      <c r="F36" s="41" t="s">
        <v>21</v>
      </c>
      <c r="G36" s="41" t="s">
        <v>21</v>
      </c>
      <c r="H36" s="42" t="s">
        <v>22</v>
      </c>
      <c r="I36" s="42" t="s">
        <v>22</v>
      </c>
      <c r="J36" s="42" t="s">
        <v>22</v>
      </c>
      <c r="K36" s="43"/>
      <c r="L36" s="40" t="s">
        <v>20</v>
      </c>
      <c r="M36" s="44" t="s">
        <v>21</v>
      </c>
      <c r="N36" s="44" t="s">
        <v>21</v>
      </c>
      <c r="O36" s="44" t="s">
        <v>21</v>
      </c>
      <c r="P36" s="44" t="s">
        <v>21</v>
      </c>
      <c r="Q36" s="44" t="s">
        <v>21</v>
      </c>
      <c r="R36" s="44" t="s">
        <v>22</v>
      </c>
      <c r="S36" s="44" t="s">
        <v>22</v>
      </c>
      <c r="T36" s="44" t="s">
        <v>22</v>
      </c>
    </row>
    <row r="37" ht="21.0" customHeight="1">
      <c r="A37" s="45"/>
      <c r="B37" s="40" t="s">
        <v>23</v>
      </c>
      <c r="C37" s="75">
        <v>2.47E-5</v>
      </c>
      <c r="D37" s="75">
        <v>2.5E-5</v>
      </c>
      <c r="E37" s="75">
        <v>4.97E-5</v>
      </c>
      <c r="F37" s="75">
        <v>5.07E-5</v>
      </c>
      <c r="G37" s="75">
        <v>5.0E-5</v>
      </c>
      <c r="H37" s="75">
        <v>-2.5E-5</v>
      </c>
      <c r="I37" s="75">
        <v>-2.47E-5</v>
      </c>
      <c r="J37" s="75">
        <v>-0.00205</v>
      </c>
      <c r="K37" s="48"/>
      <c r="L37" s="40" t="s">
        <v>23</v>
      </c>
      <c r="M37" s="75">
        <v>2.49E-5</v>
      </c>
      <c r="N37" s="75">
        <v>2.48E-5</v>
      </c>
      <c r="O37" s="75">
        <v>4.97E-5</v>
      </c>
      <c r="P37" s="75">
        <v>5.07E-5</v>
      </c>
      <c r="Q37" s="75">
        <v>5.0E-5</v>
      </c>
      <c r="R37" s="75">
        <v>-2.48E-5</v>
      </c>
      <c r="S37" s="75">
        <v>-2.48E-5</v>
      </c>
      <c r="T37" s="75">
        <v>-0.0101</v>
      </c>
    </row>
    <row r="38" ht="21.0" customHeight="1">
      <c r="A38" s="45"/>
      <c r="B38" s="40" t="s">
        <v>24</v>
      </c>
      <c r="C38" s="75">
        <v>0.59</v>
      </c>
      <c r="D38" s="75">
        <v>0.593</v>
      </c>
      <c r="E38" s="75">
        <v>0.55</v>
      </c>
      <c r="F38" s="75">
        <v>0.55</v>
      </c>
      <c r="G38" s="75">
        <v>0.55</v>
      </c>
      <c r="H38" s="75">
        <v>-0.645</v>
      </c>
      <c r="I38" s="75">
        <v>-0.645</v>
      </c>
      <c r="J38" s="75">
        <v>-0.52</v>
      </c>
      <c r="K38" s="52"/>
      <c r="L38" s="40" t="s">
        <v>24</v>
      </c>
      <c r="M38" s="75">
        <v>0.592</v>
      </c>
      <c r="N38" s="75">
        <v>0.592</v>
      </c>
      <c r="O38" s="75">
        <v>0.55</v>
      </c>
      <c r="P38" s="75">
        <v>0.55</v>
      </c>
      <c r="Q38" s="75">
        <v>0.55</v>
      </c>
      <c r="R38" s="75">
        <v>-0.645</v>
      </c>
      <c r="S38" s="75">
        <v>-0.645</v>
      </c>
      <c r="T38" s="75">
        <v>-0.638</v>
      </c>
    </row>
    <row r="39" ht="21.0" customHeight="1">
      <c r="A39" s="45"/>
      <c r="B39" s="40" t="s">
        <v>25</v>
      </c>
      <c r="C39" s="75">
        <v>0.47</v>
      </c>
      <c r="D39" s="75">
        <v>0.345</v>
      </c>
      <c r="E39" s="75">
        <v>0.41</v>
      </c>
      <c r="F39" s="75">
        <v>1.0</v>
      </c>
      <c r="G39" s="75">
        <v>0.55</v>
      </c>
      <c r="H39" s="75">
        <v>-0.645</v>
      </c>
      <c r="I39" s="75">
        <v>-0.52</v>
      </c>
      <c r="J39" s="75">
        <v>-0.398</v>
      </c>
      <c r="K39" s="52"/>
      <c r="L39" s="40" t="s">
        <v>25</v>
      </c>
      <c r="M39" s="75">
        <v>0.354</v>
      </c>
      <c r="N39" s="75">
        <v>0.347</v>
      </c>
      <c r="O39" s="75">
        <v>0.408</v>
      </c>
      <c r="P39" s="75">
        <v>1.0</v>
      </c>
      <c r="Q39" s="75">
        <v>0.55</v>
      </c>
      <c r="R39" s="75">
        <v>-0.645</v>
      </c>
      <c r="S39" s="75">
        <v>-0.638</v>
      </c>
      <c r="T39" s="75">
        <v>-0.4</v>
      </c>
    </row>
    <row r="40" ht="21.0" customHeight="1">
      <c r="A40" s="45"/>
      <c r="B40" s="40" t="s">
        <v>26</v>
      </c>
      <c r="C40" s="75">
        <f t="shared" ref="C40:G40" si="11">C38-C41</f>
        <v>0.122</v>
      </c>
      <c r="D40" s="75">
        <f t="shared" si="11"/>
        <v>0.125</v>
      </c>
      <c r="E40" s="75">
        <f t="shared" si="11"/>
        <v>0.081</v>
      </c>
      <c r="F40" s="75">
        <f t="shared" si="11"/>
        <v>0.081</v>
      </c>
      <c r="G40" s="75">
        <f t="shared" si="11"/>
        <v>0.081</v>
      </c>
      <c r="H40" s="75">
        <f t="shared" ref="H40:J40" si="12">-H38+H41</f>
        <v>0.156</v>
      </c>
      <c r="I40" s="75">
        <f t="shared" si="12"/>
        <v>0.155</v>
      </c>
      <c r="J40" s="75">
        <f t="shared" si="12"/>
        <v>0.04</v>
      </c>
      <c r="K40" s="55"/>
      <c r="L40" s="40" t="s">
        <v>26</v>
      </c>
      <c r="M40" s="75">
        <f t="shared" ref="M40:Q40" si="13">M38-M41</f>
        <v>0.124</v>
      </c>
      <c r="N40" s="75">
        <f t="shared" si="13"/>
        <v>0.124</v>
      </c>
      <c r="O40" s="75">
        <f t="shared" si="13"/>
        <v>0.081</v>
      </c>
      <c r="P40" s="75">
        <f t="shared" si="13"/>
        <v>0.081</v>
      </c>
      <c r="Q40" s="75">
        <f t="shared" si="13"/>
        <v>0.081</v>
      </c>
      <c r="R40" s="75">
        <f t="shared" ref="R40:T40" si="14">-R38+R41</f>
        <v>0.156</v>
      </c>
      <c r="S40" s="75">
        <f t="shared" si="14"/>
        <v>0.156</v>
      </c>
      <c r="T40" s="75">
        <f t="shared" si="14"/>
        <v>0.158</v>
      </c>
    </row>
    <row r="41" ht="21.0" customHeight="1">
      <c r="A41" s="45"/>
      <c r="B41" s="40" t="s">
        <v>27</v>
      </c>
      <c r="C41" s="75">
        <v>0.468</v>
      </c>
      <c r="D41" s="75">
        <v>0.468</v>
      </c>
      <c r="E41" s="75">
        <v>0.469</v>
      </c>
      <c r="F41" s="75">
        <v>0.469</v>
      </c>
      <c r="G41" s="75">
        <v>0.469</v>
      </c>
      <c r="H41" s="75">
        <v>-0.489</v>
      </c>
      <c r="I41" s="75">
        <v>-0.49</v>
      </c>
      <c r="J41" s="75">
        <v>-0.48</v>
      </c>
      <c r="K41" s="52"/>
      <c r="L41" s="40" t="s">
        <v>27</v>
      </c>
      <c r="M41" s="75">
        <v>0.468</v>
      </c>
      <c r="N41" s="75">
        <v>0.468</v>
      </c>
      <c r="O41" s="75">
        <v>0.469</v>
      </c>
      <c r="P41" s="75">
        <v>0.469</v>
      </c>
      <c r="Q41" s="75">
        <v>0.469</v>
      </c>
      <c r="R41" s="75">
        <v>-0.489</v>
      </c>
      <c r="S41" s="75">
        <v>-0.489</v>
      </c>
      <c r="T41" s="75">
        <v>-0.48</v>
      </c>
    </row>
    <row r="42" ht="21.0" customHeight="1">
      <c r="A42" s="45"/>
      <c r="B42" s="40" t="s">
        <v>28</v>
      </c>
      <c r="C42" s="76" t="b">
        <f t="shared" ref="C42:G42" si="15">C39&gt;C40</f>
        <v>1</v>
      </c>
      <c r="D42" s="76" t="b">
        <f t="shared" si="15"/>
        <v>1</v>
      </c>
      <c r="E42" s="76" t="b">
        <f t="shared" si="15"/>
        <v>1</v>
      </c>
      <c r="F42" s="76" t="b">
        <f t="shared" si="15"/>
        <v>1</v>
      </c>
      <c r="G42" s="76" t="b">
        <f t="shared" si="15"/>
        <v>1</v>
      </c>
      <c r="H42" s="76" t="b">
        <f t="shared" ref="H42:J42" si="16">-H39&gt;H40</f>
        <v>1</v>
      </c>
      <c r="I42" s="76" t="b">
        <f t="shared" si="16"/>
        <v>1</v>
      </c>
      <c r="J42" s="76" t="b">
        <f t="shared" si="16"/>
        <v>1</v>
      </c>
      <c r="K42" s="55"/>
      <c r="L42" s="40" t="s">
        <v>28</v>
      </c>
      <c r="M42" s="76" t="b">
        <f t="shared" ref="M42:Q42" si="17">M39&gt;M40</f>
        <v>1</v>
      </c>
      <c r="N42" s="76" t="b">
        <f t="shared" si="17"/>
        <v>1</v>
      </c>
      <c r="O42" s="76" t="b">
        <f t="shared" si="17"/>
        <v>1</v>
      </c>
      <c r="P42" s="76" t="b">
        <f t="shared" si="17"/>
        <v>1</v>
      </c>
      <c r="Q42" s="76" t="b">
        <f t="shared" si="17"/>
        <v>1</v>
      </c>
      <c r="R42" s="76" t="b">
        <f t="shared" ref="R42:T42" si="18">-R39&gt;R40</f>
        <v>1</v>
      </c>
      <c r="S42" s="76" t="b">
        <f t="shared" si="18"/>
        <v>1</v>
      </c>
      <c r="T42" s="76" t="b">
        <f t="shared" si="18"/>
        <v>1</v>
      </c>
    </row>
    <row r="43" ht="21.0" customHeight="1">
      <c r="A43" s="45"/>
      <c r="B43" s="40" t="s">
        <v>29</v>
      </c>
      <c r="C43" s="75">
        <v>2.71E-4</v>
      </c>
      <c r="D43" s="75">
        <v>2.71E-4</v>
      </c>
      <c r="E43" s="75">
        <v>7.0E-4</v>
      </c>
      <c r="F43" s="75">
        <v>7.13E-4</v>
      </c>
      <c r="G43" s="75">
        <v>7.04E-4</v>
      </c>
      <c r="H43" s="75">
        <v>2.6E-4</v>
      </c>
      <c r="I43" s="75">
        <v>2.57E-4</v>
      </c>
      <c r="J43" s="75">
        <v>0.036</v>
      </c>
      <c r="K43" s="52"/>
      <c r="L43" s="40" t="s">
        <v>29</v>
      </c>
      <c r="M43" s="75">
        <v>2.71E-4</v>
      </c>
      <c r="N43" s="75">
        <v>2.7E-4</v>
      </c>
      <c r="O43" s="75">
        <v>7.0E-4</v>
      </c>
      <c r="P43" s="75">
        <v>7.13E-4</v>
      </c>
      <c r="Q43" s="75">
        <v>7.04E-4</v>
      </c>
      <c r="R43" s="75">
        <v>2.59E-4</v>
      </c>
      <c r="S43" s="75">
        <v>2.59E-4</v>
      </c>
      <c r="T43" s="75">
        <v>0.0985</v>
      </c>
    </row>
    <row r="44" ht="21.0" customHeight="1">
      <c r="A44" s="45"/>
      <c r="B44" s="40" t="s">
        <v>30</v>
      </c>
      <c r="C44" s="75">
        <v>2.38E-6</v>
      </c>
      <c r="D44" s="75">
        <v>3.1E-6</v>
      </c>
      <c r="E44" s="75">
        <v>2.11E-6</v>
      </c>
      <c r="F44" s="75">
        <v>1.61E-6</v>
      </c>
      <c r="G44" s="75">
        <v>1.8E-6</v>
      </c>
      <c r="H44" s="75">
        <v>2.52E-6</v>
      </c>
      <c r="I44" s="75">
        <v>2.73E-6</v>
      </c>
      <c r="J44" s="75">
        <v>0.00137</v>
      </c>
      <c r="K44" s="52"/>
      <c r="L44" s="40" t="s">
        <v>30</v>
      </c>
      <c r="M44" s="75">
        <v>2.99E-6</v>
      </c>
      <c r="N44" s="75">
        <v>3.05E-6</v>
      </c>
      <c r="O44" s="75">
        <v>2.12E-6</v>
      </c>
      <c r="P44" s="75">
        <v>1.61E-6</v>
      </c>
      <c r="Q44" s="75">
        <v>1.8E-6</v>
      </c>
      <c r="R44" s="75">
        <v>2.51E-6</v>
      </c>
      <c r="S44" s="75">
        <v>2.52E-6</v>
      </c>
      <c r="T44" s="75">
        <v>0.00463</v>
      </c>
    </row>
    <row r="45" ht="21.0" customHeight="1">
      <c r="A45" s="45"/>
      <c r="B45" s="40" t="s">
        <v>31</v>
      </c>
      <c r="C45" s="46">
        <f t="shared" ref="C45:J45" si="19">C43/C44</f>
        <v>113.8655462</v>
      </c>
      <c r="D45" s="46">
        <f t="shared" si="19"/>
        <v>87.41935484</v>
      </c>
      <c r="E45" s="46">
        <f t="shared" si="19"/>
        <v>331.7535545</v>
      </c>
      <c r="F45" s="46">
        <f t="shared" si="19"/>
        <v>442.8571429</v>
      </c>
      <c r="G45" s="46">
        <f t="shared" si="19"/>
        <v>391.1111111</v>
      </c>
      <c r="H45" s="46">
        <f t="shared" si="19"/>
        <v>103.1746032</v>
      </c>
      <c r="I45" s="46">
        <f t="shared" si="19"/>
        <v>94.13919414</v>
      </c>
      <c r="J45" s="46">
        <f t="shared" si="19"/>
        <v>26.27737226</v>
      </c>
      <c r="K45" s="61"/>
      <c r="L45" s="40" t="s">
        <v>31</v>
      </c>
      <c r="M45" s="62">
        <f t="shared" ref="M45:T45" si="20">M43/M44</f>
        <v>90.63545151</v>
      </c>
      <c r="N45" s="62">
        <f t="shared" si="20"/>
        <v>88.52459016</v>
      </c>
      <c r="O45" s="62">
        <f t="shared" si="20"/>
        <v>330.1886792</v>
      </c>
      <c r="P45" s="62">
        <f t="shared" si="20"/>
        <v>442.8571429</v>
      </c>
      <c r="Q45" s="62">
        <f t="shared" si="20"/>
        <v>391.1111111</v>
      </c>
      <c r="R45" s="62">
        <f t="shared" si="20"/>
        <v>103.187251</v>
      </c>
      <c r="S45" s="62">
        <f t="shared" si="20"/>
        <v>102.7777778</v>
      </c>
      <c r="T45" s="62">
        <f t="shared" si="20"/>
        <v>21.27429806</v>
      </c>
    </row>
    <row r="46" ht="21.0" customHeight="1">
      <c r="A46" s="45"/>
      <c r="B46" s="63"/>
      <c r="C46" s="64"/>
      <c r="D46" s="63"/>
      <c r="E46" s="64"/>
      <c r="F46" s="63"/>
      <c r="G46" s="63"/>
      <c r="H46" s="63"/>
      <c r="I46" s="63"/>
      <c r="J46" s="63"/>
      <c r="K46" s="65"/>
      <c r="L46" s="66"/>
      <c r="M46" s="66"/>
      <c r="N46" s="66"/>
      <c r="O46" s="66"/>
      <c r="P46" s="66"/>
      <c r="Q46" s="66"/>
      <c r="R46" s="66"/>
      <c r="S46" s="66"/>
      <c r="T46" s="66"/>
    </row>
    <row r="47" ht="21.0" customHeight="1">
      <c r="A47" s="45"/>
      <c r="B47" s="67" t="s">
        <v>32</v>
      </c>
      <c r="C47" s="68">
        <f>I45*J45/2</f>
        <v>1236.865324</v>
      </c>
      <c r="D47" s="69"/>
      <c r="E47" s="70"/>
      <c r="F47" s="71"/>
      <c r="G47" s="71"/>
      <c r="H47" s="71"/>
      <c r="I47" s="71"/>
      <c r="J47" s="70"/>
      <c r="K47" s="10"/>
      <c r="L47" s="67" t="s">
        <v>32</v>
      </c>
      <c r="M47" s="72">
        <f>S45*T45/2</f>
        <v>1093.262539</v>
      </c>
      <c r="N47" s="73"/>
      <c r="O47" s="73"/>
      <c r="P47" s="73"/>
      <c r="Q47" s="73"/>
      <c r="R47" s="73"/>
      <c r="S47" s="73"/>
      <c r="T47" s="73"/>
    </row>
    <row r="48" ht="21.0" customHeight="1">
      <c r="A48" s="45"/>
      <c r="B48" s="74"/>
      <c r="C48" s="61"/>
      <c r="D48" s="61"/>
      <c r="E48" s="61"/>
      <c r="F48" s="61"/>
      <c r="G48" s="61"/>
      <c r="H48" s="61"/>
      <c r="I48" s="61"/>
      <c r="J48" s="61"/>
      <c r="K48" s="61"/>
    </row>
    <row r="49" ht="21.0" customHeight="1">
      <c r="A49" s="45"/>
      <c r="B49" s="74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</sheetData>
  <mergeCells count="15">
    <mergeCell ref="D8:F8"/>
    <mergeCell ref="B10:G10"/>
    <mergeCell ref="B12:T12"/>
    <mergeCell ref="B14:J14"/>
    <mergeCell ref="L14:T14"/>
    <mergeCell ref="B31:T31"/>
    <mergeCell ref="B33:J33"/>
    <mergeCell ref="L33:T33"/>
    <mergeCell ref="B3:T3"/>
    <mergeCell ref="B5:D5"/>
    <mergeCell ref="B7:C7"/>
    <mergeCell ref="D7:F7"/>
    <mergeCell ref="G7:H7"/>
    <mergeCell ref="B8:C8"/>
    <mergeCell ref="G8:H8"/>
  </mergeCells>
  <conditionalFormatting sqref="K15:K27 K34:K46">
    <cfRule type="containsBlanks" dxfId="0" priority="1">
      <formula>LEN(TRIM(K15))=0</formula>
    </cfRule>
  </conditionalFormatting>
  <printOptions horizontalCentered="1"/>
  <pageMargins bottom="0.75" footer="0.0" header="0.0" left="0.7" right="0.7" top="0.75"/>
  <pageSetup paperSize="9" orientation="portrait" pageOrder="overThenDown"/>
  <drawing r:id="rId1"/>
  <tableParts count="4">
    <tablePart r:id="rId6"/>
    <tablePart r:id="rId7"/>
    <tablePart r:id="rId8"/>
    <tablePart r:id="rId9"/>
  </tableParts>
</worksheet>
</file>