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ar\Downloads\"/>
    </mc:Choice>
  </mc:AlternateContent>
  <xr:revisionPtr revIDLastSave="0" documentId="13_ncr:1_{D3A6F459-35F4-482E-8085-E3B1264425D1}" xr6:coauthVersionLast="44" xr6:coauthVersionMax="44" xr10:uidLastSave="{00000000-0000-0000-0000-000000000000}"/>
  <bookViews>
    <workbookView xWindow="-108" yWindow="-108" windowWidth="23256" windowHeight="12576" firstSheet="6" activeTab="6" xr2:uid="{AC7320D9-8223-4904-AFF1-729AF52F8F87}"/>
  </bookViews>
  <sheets>
    <sheet name="Sheet1" sheetId="1" state="hidden" r:id="rId1"/>
    <sheet name="Sheet2" sheetId="2" state="hidden" r:id="rId2"/>
    <sheet name="Sales " sheetId="3" state="hidden" r:id="rId3"/>
    <sheet name="Sheet6" sheetId="7" state="hidden" r:id="rId4"/>
    <sheet name="Sheet3" sheetId="6" state="hidden" r:id="rId5"/>
    <sheet name="final" sheetId="8" state="hidden" r:id="rId6"/>
    <sheet name="Profit" sheetId="13" r:id="rId7"/>
    <sheet name="Sheet8" sheetId="9" state="hidden" r:id="rId8"/>
    <sheet name="Sheet4" sheetId="4" state="hidden" r:id="rId9"/>
    <sheet name="Sheet5" sheetId="5" state="hidden" r:id="rId10"/>
  </sheets>
  <definedNames>
    <definedName name="solver_adj" localSheetId="5" hidden="1">final!$V$29:$AE$38</definedName>
    <definedName name="solver_adj" localSheetId="6" hidden="1">Profit!$C$44</definedName>
    <definedName name="solver_adj" localSheetId="2" hidden="1">'Sales '!$B$27:$D$36</definedName>
    <definedName name="solver_adj" localSheetId="1" hidden="1">Sheet2!$B$8:$K$8</definedName>
    <definedName name="solver_adj" localSheetId="8" hidden="1">Sheet4!$B$3:$D$12</definedName>
    <definedName name="solver_adj" localSheetId="3" hidden="1">Sheet6!$L$29:$U$38</definedName>
    <definedName name="solver_adj" localSheetId="7" hidden="1">Sheet8!$B$29:$AE$38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1" hidden="1">0.0001</definedName>
    <definedName name="solver_cvg" localSheetId="8" hidden="1">0.0001</definedName>
    <definedName name="solver_cvg" localSheetId="3" hidden="1">0.0001</definedName>
    <definedName name="solver_cvg" localSheetId="7" hidden="1">0.0001</definedName>
    <definedName name="solver_drv" localSheetId="5" hidden="1">1</definedName>
    <definedName name="solver_drv" localSheetId="6" hidden="1">2</definedName>
    <definedName name="solver_drv" localSheetId="2" hidden="1">1</definedName>
    <definedName name="solver_drv" localSheetId="1" hidden="1">2</definedName>
    <definedName name="solver_drv" localSheetId="8" hidden="1">2</definedName>
    <definedName name="solver_drv" localSheetId="3" hidden="1">1</definedName>
    <definedName name="solver_drv" localSheetId="7" hidden="1">2</definedName>
    <definedName name="solver_eng" localSheetId="5" hidden="1">1</definedName>
    <definedName name="solver_eng" localSheetId="6" hidden="1">1</definedName>
    <definedName name="solver_eng" localSheetId="2" hidden="1">1</definedName>
    <definedName name="solver_eng" localSheetId="1" hidden="1">2</definedName>
    <definedName name="solver_eng" localSheetId="8" hidden="1">1</definedName>
    <definedName name="solver_eng" localSheetId="3" hidden="1">1</definedName>
    <definedName name="solver_eng" localSheetId="7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1" hidden="1">1</definedName>
    <definedName name="solver_est" localSheetId="8" hidden="1">1</definedName>
    <definedName name="solver_est" localSheetId="3" hidden="1">1</definedName>
    <definedName name="solver_est" localSheetId="7" hidden="1">1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1" hidden="1">2147483647</definedName>
    <definedName name="solver_itr" localSheetId="8" hidden="1">2147483647</definedName>
    <definedName name="solver_itr" localSheetId="3" hidden="1">2147483647</definedName>
    <definedName name="solver_itr" localSheetId="7" hidden="1">2147483647</definedName>
    <definedName name="solver_lhs1" localSheetId="5" hidden="1">final!$V$27:$AE$27</definedName>
    <definedName name="solver_lhs1" localSheetId="6" hidden="1">Profit!$C$84</definedName>
    <definedName name="solver_lhs1" localSheetId="2" hidden="1">'Sales '!$B$27:$D$36</definedName>
    <definedName name="solver_lhs1" localSheetId="1" hidden="1">Sheet2!$M$5:$M$10</definedName>
    <definedName name="solver_lhs1" localSheetId="8" hidden="1">Sheet4!$B$3:$B$12</definedName>
    <definedName name="solver_lhs1" localSheetId="3" hidden="1">Sheet6!$L$27:$U$27</definedName>
    <definedName name="solver_lhs1" localSheetId="7" hidden="1">Sheet8!$B$27:$AE$27</definedName>
    <definedName name="solver_lhs10" localSheetId="2" hidden="1">'Sales '!$M$5:$M$10</definedName>
    <definedName name="solver_lhs11" localSheetId="2" hidden="1">'Sales '!$M$5:$M$10</definedName>
    <definedName name="solver_lhs12" localSheetId="2" hidden="1">'Sales '!$M$5:$M$10</definedName>
    <definedName name="solver_lhs2" localSheetId="5" hidden="1">final!$V$29:$AE$38</definedName>
    <definedName name="solver_lhs2" localSheetId="6" hidden="1">Profit!$B$70:$K$79</definedName>
    <definedName name="solver_lhs2" localSheetId="2" hidden="1">'Sales '!$F$29:$F$31</definedName>
    <definedName name="solver_lhs2" localSheetId="1" hidden="1">Sheet2!$M$5:$M$10</definedName>
    <definedName name="solver_lhs2" localSheetId="8" hidden="1">Sheet4!$C$3:$C$12</definedName>
    <definedName name="solver_lhs2" localSheetId="3" hidden="1">Sheet6!$L$29:$U$38</definedName>
    <definedName name="solver_lhs2" localSheetId="7" hidden="1">Sheet8!$B$29:$AE$38</definedName>
    <definedName name="solver_lhs3" localSheetId="5" hidden="1">final!$Z$41</definedName>
    <definedName name="solver_lhs3" localSheetId="6" hidden="1">Profit!$B$80:$K$80</definedName>
    <definedName name="solver_lhs3" localSheetId="2" hidden="1">'Sales '!$M$14:$M$16</definedName>
    <definedName name="solver_lhs3" localSheetId="1" hidden="1">Sheet2!$M$5:$M$10</definedName>
    <definedName name="solver_lhs3" localSheetId="8" hidden="1">Sheet4!$D$3:$D$12</definedName>
    <definedName name="solver_lhs3" localSheetId="3" hidden="1">Sheet6!$O$41</definedName>
    <definedName name="solver_lhs4" localSheetId="2" hidden="1">'Sales '!$D$3:$D$12</definedName>
    <definedName name="solver_lhs4" localSheetId="1" hidden="1">Sheet2!$M$5:$M$10</definedName>
    <definedName name="solver_lhs4" localSheetId="8" hidden="1">Sheet4!$N$4:$N$6</definedName>
    <definedName name="solver_lhs5" localSheetId="2" hidden="1">'Sales '!$N$4:$N$6</definedName>
    <definedName name="solver_lhs5" localSheetId="1" hidden="1">Sheet2!$M$5:$M$10</definedName>
    <definedName name="solver_lhs5" localSheetId="8" hidden="1">Sheet4!$N$4:$N$6</definedName>
    <definedName name="solver_lhs6" localSheetId="2" hidden="1">'Sales '!$M$8</definedName>
    <definedName name="solver_lhs6" localSheetId="1" hidden="1">Sheet2!$M$5:$M$10</definedName>
    <definedName name="solver_lhs7" localSheetId="2" hidden="1">'Sales '!$M$9</definedName>
    <definedName name="solver_lhs7" localSheetId="1" hidden="1">Sheet2!$M$5:$M$10</definedName>
    <definedName name="solver_lhs8" localSheetId="2" hidden="1">'Sales '!$M$5:$M$10</definedName>
    <definedName name="solver_lhs8" localSheetId="1" hidden="1">Sheet2!$M$5:$M$10</definedName>
    <definedName name="solver_lhs9" localSheetId="2" hidden="1">'Sales '!$M$5:$M$10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8" hidden="1">2147483647</definedName>
    <definedName name="solver_mip" localSheetId="3" hidden="1">2147483647</definedName>
    <definedName name="solver_mip" localSheetId="7" hidden="1">2147483647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1" hidden="1">30</definedName>
    <definedName name="solver_mni" localSheetId="8" hidden="1">30</definedName>
    <definedName name="solver_mni" localSheetId="3" hidden="1">30</definedName>
    <definedName name="solver_mni" localSheetId="7" hidden="1">30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1" hidden="1">0.075</definedName>
    <definedName name="solver_mrt" localSheetId="8" hidden="1">0.075</definedName>
    <definedName name="solver_mrt" localSheetId="3" hidden="1">0.075</definedName>
    <definedName name="solver_mrt" localSheetId="7" hidden="1">0.075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1" hidden="1">2</definedName>
    <definedName name="solver_msl" localSheetId="8" hidden="1">2</definedName>
    <definedName name="solver_msl" localSheetId="3" hidden="1">2</definedName>
    <definedName name="solver_msl" localSheetId="7" hidden="1">2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1" hidden="1">1</definedName>
    <definedName name="solver_neg" localSheetId="8" hidden="1">1</definedName>
    <definedName name="solver_neg" localSheetId="3" hidden="1">1</definedName>
    <definedName name="solver_neg" localSheetId="7" hidden="1">1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1" hidden="1">2147483647</definedName>
    <definedName name="solver_nod" localSheetId="8" hidden="1">2147483647</definedName>
    <definedName name="solver_nod" localSheetId="3" hidden="1">2147483647</definedName>
    <definedName name="solver_nod" localSheetId="7" hidden="1">2147483647</definedName>
    <definedName name="solver_num" localSheetId="5" hidden="1">3</definedName>
    <definedName name="solver_num" localSheetId="6" hidden="1">0</definedName>
    <definedName name="solver_num" localSheetId="2" hidden="1">2</definedName>
    <definedName name="solver_num" localSheetId="1" hidden="1">1</definedName>
    <definedName name="solver_num" localSheetId="8" hidden="1">5</definedName>
    <definedName name="solver_num" localSheetId="3" hidden="1">3</definedName>
    <definedName name="solver_num" localSheetId="7" hidden="1">2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1" hidden="1">1</definedName>
    <definedName name="solver_nwt" localSheetId="8" hidden="1">1</definedName>
    <definedName name="solver_nwt" localSheetId="3" hidden="1">1</definedName>
    <definedName name="solver_nwt" localSheetId="7" hidden="1">1</definedName>
    <definedName name="solver_opt" localSheetId="5" hidden="1">final!$Y$43</definedName>
    <definedName name="solver_opt" localSheetId="6" hidden="1">Profit!$C$46</definedName>
    <definedName name="solver_opt" localSheetId="2" hidden="1">'Sales '!$Q$27</definedName>
    <definedName name="solver_opt" localSheetId="1" hidden="1">Sheet2!$R$5</definedName>
    <definedName name="solver_opt" localSheetId="8" hidden="1">Sheet4!$B$3</definedName>
    <definedName name="solver_opt" localSheetId="3" hidden="1">Sheet6!$N$43</definedName>
    <definedName name="solver_opt" localSheetId="7" hidden="1">Sheet8!$H$46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1" hidden="1">0.000001</definedName>
    <definedName name="solver_pre" localSheetId="8" hidden="1">0.000001</definedName>
    <definedName name="solver_pre" localSheetId="3" hidden="1">0.000001</definedName>
    <definedName name="solver_pre" localSheetId="7" hidden="1">0.000001</definedName>
    <definedName name="solver_rbv" localSheetId="5" hidden="1">1</definedName>
    <definedName name="solver_rbv" localSheetId="6" hidden="1">2</definedName>
    <definedName name="solver_rbv" localSheetId="2" hidden="1">1</definedName>
    <definedName name="solver_rbv" localSheetId="1" hidden="1">2</definedName>
    <definedName name="solver_rbv" localSheetId="8" hidden="1">2</definedName>
    <definedName name="solver_rbv" localSheetId="3" hidden="1">1</definedName>
    <definedName name="solver_rbv" localSheetId="7" hidden="1">2</definedName>
    <definedName name="solver_rel1" localSheetId="5" hidden="1">2</definedName>
    <definedName name="solver_rel1" localSheetId="6" hidden="1">1</definedName>
    <definedName name="solver_rel1" localSheetId="2" hidden="1">4</definedName>
    <definedName name="solver_rel1" localSheetId="1" hidden="1">1</definedName>
    <definedName name="solver_rel1" localSheetId="8" hidden="1">1</definedName>
    <definedName name="solver_rel1" localSheetId="3" hidden="1">1</definedName>
    <definedName name="solver_rel1" localSheetId="7" hidden="1">1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2" localSheetId="5" hidden="1">4</definedName>
    <definedName name="solver_rel2" localSheetId="6" hidden="1">4</definedName>
    <definedName name="solver_rel2" localSheetId="2" hidden="1">1</definedName>
    <definedName name="solver_rel2" localSheetId="1" hidden="1">1</definedName>
    <definedName name="solver_rel2" localSheetId="8" hidden="1">1</definedName>
    <definedName name="solver_rel2" localSheetId="3" hidden="1">4</definedName>
    <definedName name="solver_rel2" localSheetId="7" hidden="1">4</definedName>
    <definedName name="solver_rel3" localSheetId="5" hidden="1">2</definedName>
    <definedName name="solver_rel3" localSheetId="6" hidden="1">1</definedName>
    <definedName name="solver_rel3" localSheetId="2" hidden="1">1</definedName>
    <definedName name="solver_rel3" localSheetId="1" hidden="1">1</definedName>
    <definedName name="solver_rel3" localSheetId="8" hidden="1">1</definedName>
    <definedName name="solver_rel3" localSheetId="3" hidden="1">1</definedName>
    <definedName name="solver_rel4" localSheetId="2" hidden="1">1</definedName>
    <definedName name="solver_rel4" localSheetId="1" hidden="1">1</definedName>
    <definedName name="solver_rel4" localSheetId="8" hidden="1">1</definedName>
    <definedName name="solver_rel5" localSheetId="2" hidden="1">1</definedName>
    <definedName name="solver_rel5" localSheetId="1" hidden="1">1</definedName>
    <definedName name="solver_rel5" localSheetId="8" hidden="1">3</definedName>
    <definedName name="solver_rel6" localSheetId="2" hidden="1">3</definedName>
    <definedName name="solver_rel6" localSheetId="1" hidden="1">1</definedName>
    <definedName name="solver_rel7" localSheetId="2" hidden="1">3</definedName>
    <definedName name="solver_rel7" localSheetId="1" hidden="1">1</definedName>
    <definedName name="solver_rel8" localSheetId="2" hidden="1">1</definedName>
    <definedName name="solver_rel8" localSheetId="1" hidden="1">1</definedName>
    <definedName name="solver_rel9" localSheetId="2" hidden="1">1</definedName>
    <definedName name="solver_rhs1" localSheetId="5" hidden="1">final!$V$39:$AE$39</definedName>
    <definedName name="solver_rhs1" localSheetId="6" hidden="1">Profit!$E$84</definedName>
    <definedName name="solver_rhs1" localSheetId="2" hidden="1">integer</definedName>
    <definedName name="solver_rhs1" localSheetId="1" hidden="1">Sheet2!$O$5:$O$10</definedName>
    <definedName name="solver_rhs1" localSheetId="8" hidden="1">Sheet4!$B$8:$K$8</definedName>
    <definedName name="solver_rhs1" localSheetId="3" hidden="1">Sheet6!$L$39:$U$39</definedName>
    <definedName name="solver_rhs1" localSheetId="7" hidden="1">Sheet8!$B$39:$AE$39</definedName>
    <definedName name="solver_rhs10" localSheetId="2" hidden="1">'Sales '!$O$5:$O$10</definedName>
    <definedName name="solver_rhs11" localSheetId="2" hidden="1">'Sales '!$O$5:$O$10</definedName>
    <definedName name="solver_rhs12" localSheetId="2" hidden="1">'Sales '!$O$5:$O$10</definedName>
    <definedName name="solver_rhs2" localSheetId="5" hidden="1">integer</definedName>
    <definedName name="solver_rhs2" localSheetId="6" hidden="1">integer</definedName>
    <definedName name="solver_rhs2" localSheetId="2" hidden="1">'Sales '!$H$29:$H$31</definedName>
    <definedName name="solver_rhs2" localSheetId="1" hidden="1">Sheet2!$O$5:$O$10</definedName>
    <definedName name="solver_rhs2" localSheetId="8" hidden="1">Sheet4!$B$8:$K$8</definedName>
    <definedName name="solver_rhs2" localSheetId="3" hidden="1">integer</definedName>
    <definedName name="solver_rhs2" localSheetId="7" hidden="1">integer</definedName>
    <definedName name="solver_rhs3" localSheetId="5" hidden="1">final!$AB$41</definedName>
    <definedName name="solver_rhs3" localSheetId="6" hidden="1">Profit!$B$81:$K$81</definedName>
    <definedName name="solver_rhs3" localSheetId="2" hidden="1">'Sales '!$O$14:$O$16</definedName>
    <definedName name="solver_rhs3" localSheetId="1" hidden="1">Sheet2!$O$5:$O$10</definedName>
    <definedName name="solver_rhs3" localSheetId="8" hidden="1">Sheet4!$B$8:$K$8</definedName>
    <definedName name="solver_rhs3" localSheetId="3" hidden="1">Sheet6!$Q$41</definedName>
    <definedName name="solver_rhs4" localSheetId="2" hidden="1">'Sales '!$B$8:$K$8</definedName>
    <definedName name="solver_rhs4" localSheetId="1" hidden="1">Sheet2!$O$5:$O$10</definedName>
    <definedName name="solver_rhs4" localSheetId="8" hidden="1">Sheet4!$P$4:$P$6</definedName>
    <definedName name="solver_rhs5" localSheetId="2" hidden="1">'Sales '!$P$4:$P$6</definedName>
    <definedName name="solver_rhs5" localSheetId="1" hidden="1">Sheet2!$O$5:$O$10</definedName>
    <definedName name="solver_rhs5" localSheetId="8" hidden="1">0</definedName>
    <definedName name="solver_rhs6" localSheetId="2" hidden="1">0</definedName>
    <definedName name="solver_rhs6" localSheetId="1" hidden="1">Sheet2!$O$5:$O$10</definedName>
    <definedName name="solver_rhs7" localSheetId="2" hidden="1">0</definedName>
    <definedName name="solver_rhs7" localSheetId="1" hidden="1">Sheet2!$O$5:$O$10</definedName>
    <definedName name="solver_rhs8" localSheetId="2" hidden="1">'Sales '!$O$5:$O$10</definedName>
    <definedName name="solver_rhs8" localSheetId="1" hidden="1">Sheet2!$O$5:$O$10</definedName>
    <definedName name="solver_rhs9" localSheetId="2" hidden="1">'Sales '!$O$5:$O$10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1" hidden="1">2</definedName>
    <definedName name="solver_rlx" localSheetId="8" hidden="1">2</definedName>
    <definedName name="solver_rlx" localSheetId="3" hidden="1">2</definedName>
    <definedName name="solver_rlx" localSheetId="7" hidden="1">2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1" hidden="1">0</definedName>
    <definedName name="solver_rsd" localSheetId="8" hidden="1">0</definedName>
    <definedName name="solver_rsd" localSheetId="3" hidden="1">0</definedName>
    <definedName name="solver_rsd" localSheetId="7" hidden="1">0</definedName>
    <definedName name="solver_scl" localSheetId="5" hidden="1">1</definedName>
    <definedName name="solver_scl" localSheetId="6" hidden="1">2</definedName>
    <definedName name="solver_scl" localSheetId="2" hidden="1">1</definedName>
    <definedName name="solver_scl" localSheetId="1" hidden="1">2</definedName>
    <definedName name="solver_scl" localSheetId="8" hidden="1">2</definedName>
    <definedName name="solver_scl" localSheetId="3" hidden="1">1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1" hidden="1">2</definedName>
    <definedName name="solver_sho" localSheetId="8" hidden="1">2</definedName>
    <definedName name="solver_sho" localSheetId="3" hidden="1">2</definedName>
    <definedName name="solver_sho" localSheetId="7" hidden="1">2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1" hidden="1">100</definedName>
    <definedName name="solver_ssz" localSheetId="8" hidden="1">100</definedName>
    <definedName name="solver_ssz" localSheetId="3" hidden="1">100</definedName>
    <definedName name="solver_ssz" localSheetId="7" hidden="1">100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1" hidden="1">2147483647</definedName>
    <definedName name="solver_tim" localSheetId="8" hidden="1">2147483647</definedName>
    <definedName name="solver_tim" localSheetId="3" hidden="1">2147483647</definedName>
    <definedName name="solver_tim" localSheetId="7" hidden="1">2147483647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1" hidden="1">0.01</definedName>
    <definedName name="solver_tol" localSheetId="8" hidden="1">0.01</definedName>
    <definedName name="solver_tol" localSheetId="3" hidden="1">0.01</definedName>
    <definedName name="solver_tol" localSheetId="7" hidden="1">0.01</definedName>
    <definedName name="solver_typ" localSheetId="5" hidden="1">1</definedName>
    <definedName name="solver_typ" localSheetId="6" hidden="1">1</definedName>
    <definedName name="solver_typ" localSheetId="2" hidden="1">1</definedName>
    <definedName name="solver_typ" localSheetId="1" hidden="1">2</definedName>
    <definedName name="solver_typ" localSheetId="8" hidden="1">2</definedName>
    <definedName name="solver_typ" localSheetId="3" hidden="1">1</definedName>
    <definedName name="solver_typ" localSheetId="7" hidden="1">1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1" hidden="1">0</definedName>
    <definedName name="solver_val" localSheetId="8" hidden="1">0</definedName>
    <definedName name="solver_val" localSheetId="3" hidden="1">0</definedName>
    <definedName name="solver_val" localSheetId="7" hidden="1">0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1" hidden="1">3</definedName>
    <definedName name="solver_ver" localSheetId="8" hidden="1">3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3" l="1"/>
  <c r="AF31" i="13"/>
  <c r="AF32" i="13"/>
  <c r="AF33" i="13"/>
  <c r="AF34" i="13"/>
  <c r="AF35" i="13"/>
  <c r="AF36" i="13"/>
  <c r="AF37" i="13"/>
  <c r="AF30" i="13"/>
  <c r="AF29" i="13"/>
  <c r="C80" i="13"/>
  <c r="D80" i="13"/>
  <c r="E80" i="13"/>
  <c r="F80" i="13"/>
  <c r="G80" i="13"/>
  <c r="H80" i="13"/>
  <c r="I80" i="13"/>
  <c r="J80" i="13"/>
  <c r="K80" i="13"/>
  <c r="B60" i="13"/>
  <c r="C60" i="13"/>
  <c r="D60" i="13"/>
  <c r="E60" i="13"/>
  <c r="F60" i="13"/>
  <c r="G60" i="13"/>
  <c r="H60" i="13"/>
  <c r="I60" i="13"/>
  <c r="J60" i="13"/>
  <c r="K60" i="13"/>
  <c r="B80" i="13"/>
  <c r="E39" i="13"/>
  <c r="F39" i="13"/>
  <c r="G39" i="13"/>
  <c r="H39" i="13"/>
  <c r="I39" i="13"/>
  <c r="J39" i="13"/>
  <c r="K39" i="13"/>
  <c r="D39" i="13"/>
  <c r="C39" i="13"/>
  <c r="B39" i="13"/>
  <c r="AF38" i="13" s="1"/>
  <c r="L19" i="13"/>
  <c r="L18" i="13"/>
  <c r="L17" i="13"/>
  <c r="L16" i="13"/>
  <c r="L15" i="13"/>
  <c r="L14" i="13"/>
  <c r="L13" i="13"/>
  <c r="L12" i="13"/>
  <c r="L11" i="13"/>
  <c r="L10" i="13"/>
  <c r="I20" i="13"/>
  <c r="H20" i="13"/>
  <c r="G20" i="13"/>
  <c r="A22" i="13" s="1"/>
  <c r="J12" i="13"/>
  <c r="J13" i="13"/>
  <c r="J14" i="13"/>
  <c r="J15" i="13"/>
  <c r="J16" i="13"/>
  <c r="J17" i="13"/>
  <c r="J18" i="13"/>
  <c r="J19" i="13"/>
  <c r="J10" i="13"/>
  <c r="J11" i="13"/>
  <c r="C18" i="13"/>
  <c r="A16" i="13"/>
  <c r="A15" i="13"/>
  <c r="A14" i="13"/>
  <c r="A13" i="13"/>
  <c r="A12" i="13"/>
  <c r="A11" i="13"/>
  <c r="C46" i="13" l="1"/>
  <c r="A23" i="13"/>
  <c r="E64" i="13"/>
  <c r="C64" i="13"/>
  <c r="C66" i="13"/>
  <c r="A24" i="13"/>
  <c r="E84" i="13"/>
  <c r="E44" i="13"/>
  <c r="C84" i="13"/>
  <c r="C86" i="13"/>
  <c r="C44" i="13"/>
  <c r="AF39" i="13"/>
  <c r="E89" i="13" l="1"/>
  <c r="I94" i="13" s="1"/>
  <c r="E88" i="13"/>
  <c r="C25" i="13"/>
  <c r="I97" i="13" l="1"/>
  <c r="H46" i="9"/>
  <c r="I55" i="9"/>
  <c r="I57" i="9" s="1"/>
  <c r="H47" i="9"/>
  <c r="Y43" i="9"/>
  <c r="N43" i="9"/>
  <c r="C43" i="9"/>
  <c r="Z41" i="9"/>
  <c r="O41" i="9"/>
  <c r="C41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G38" i="9"/>
  <c r="AG37" i="9"/>
  <c r="AG36" i="9"/>
  <c r="AG35" i="9"/>
  <c r="AG34" i="9"/>
  <c r="AG33" i="9"/>
  <c r="AG32" i="9"/>
  <c r="AG31" i="9"/>
  <c r="AG30" i="9"/>
  <c r="AG29" i="9"/>
  <c r="D24" i="9"/>
  <c r="C24" i="9"/>
  <c r="M15" i="9" s="1"/>
  <c r="B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M16" i="9"/>
  <c r="G16" i="9"/>
  <c r="E16" i="9"/>
  <c r="G15" i="9"/>
  <c r="E15" i="9"/>
  <c r="M14" i="9"/>
  <c r="Q14" i="9" s="1"/>
  <c r="G14" i="9"/>
  <c r="E14" i="9"/>
  <c r="M10" i="9"/>
  <c r="M9" i="9"/>
  <c r="M8" i="9"/>
  <c r="M7" i="9"/>
  <c r="M6" i="9"/>
  <c r="Q5" i="9"/>
  <c r="M5" i="9"/>
  <c r="I60" i="8"/>
  <c r="I57" i="8"/>
  <c r="I55" i="8"/>
  <c r="AG39" i="8"/>
  <c r="AG30" i="8"/>
  <c r="AG31" i="8"/>
  <c r="AG32" i="8"/>
  <c r="AG33" i="8"/>
  <c r="AG34" i="8"/>
  <c r="AG35" i="8"/>
  <c r="AG36" i="8"/>
  <c r="AG37" i="8"/>
  <c r="AG38" i="8"/>
  <c r="AG29" i="8"/>
  <c r="H47" i="8"/>
  <c r="Y43" i="8"/>
  <c r="N43" i="8"/>
  <c r="C43" i="8"/>
  <c r="Z41" i="8"/>
  <c r="O41" i="8"/>
  <c r="C41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D24" i="8"/>
  <c r="C24" i="8"/>
  <c r="M15" i="8" s="1"/>
  <c r="B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M16" i="8"/>
  <c r="G16" i="8"/>
  <c r="E16" i="8"/>
  <c r="G15" i="8"/>
  <c r="E15" i="8"/>
  <c r="M14" i="8"/>
  <c r="Q14" i="8" s="1"/>
  <c r="G14" i="8"/>
  <c r="E14" i="8"/>
  <c r="M10" i="8"/>
  <c r="M9" i="8"/>
  <c r="M8" i="8"/>
  <c r="M7" i="8"/>
  <c r="M6" i="8"/>
  <c r="Q5" i="8"/>
  <c r="M5" i="8"/>
  <c r="N43" i="7"/>
  <c r="C43" i="7"/>
  <c r="AG39" i="9" l="1"/>
  <c r="I60" i="9"/>
  <c r="S39" i="7" l="1"/>
  <c r="T39" i="7"/>
  <c r="U39" i="7"/>
  <c r="V39" i="7"/>
  <c r="W39" i="7"/>
  <c r="X39" i="7"/>
  <c r="Y39" i="7"/>
  <c r="Z39" i="7"/>
  <c r="AA39" i="7"/>
  <c r="AB39" i="7"/>
  <c r="AC39" i="7"/>
  <c r="AD39" i="7"/>
  <c r="AE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C39" i="7"/>
  <c r="B39" i="7"/>
  <c r="Z41" i="7"/>
  <c r="O41" i="7"/>
  <c r="C41" i="7"/>
  <c r="D24" i="7"/>
  <c r="C24" i="7"/>
  <c r="M15" i="7" s="1"/>
  <c r="B24" i="7"/>
  <c r="M14" i="7" s="1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M10" i="7"/>
  <c r="M9" i="7"/>
  <c r="M8" i="7"/>
  <c r="M7" i="7"/>
  <c r="M6" i="7"/>
  <c r="Q5" i="7"/>
  <c r="M5" i="7"/>
  <c r="M16" i="7" l="1"/>
  <c r="Q14" i="7" s="1"/>
  <c r="N41" i="3"/>
  <c r="Q27" i="3" l="1"/>
  <c r="H31" i="3" l="1"/>
  <c r="H30" i="3"/>
  <c r="H29" i="3"/>
  <c r="D37" i="3"/>
  <c r="F31" i="3" s="1"/>
  <c r="C37" i="3"/>
  <c r="F30" i="3" s="1"/>
  <c r="B37" i="3"/>
  <c r="F29" i="3" s="1"/>
  <c r="Q32" i="3" l="1"/>
  <c r="N36" i="3" s="1"/>
  <c r="N39" i="3" s="1"/>
  <c r="G23" i="3"/>
  <c r="G22" i="3"/>
  <c r="G21" i="3"/>
  <c r="G20" i="3"/>
  <c r="G19" i="3"/>
  <c r="G18" i="3"/>
  <c r="G17" i="3"/>
  <c r="G16" i="3"/>
  <c r="G15" i="3"/>
  <c r="G14" i="3"/>
  <c r="E16" i="3"/>
  <c r="E17" i="3"/>
  <c r="E18" i="3"/>
  <c r="E19" i="3"/>
  <c r="E20" i="3"/>
  <c r="E21" i="3"/>
  <c r="E22" i="3"/>
  <c r="E23" i="3"/>
  <c r="E15" i="3"/>
  <c r="E14" i="3"/>
  <c r="C24" i="3"/>
  <c r="M15" i="3" s="1"/>
  <c r="D24" i="3"/>
  <c r="M16" i="3" s="1"/>
  <c r="B24" i="3"/>
  <c r="M14" i="3" s="1"/>
  <c r="Q14" i="3" l="1"/>
  <c r="D13" i="4"/>
  <c r="N6" i="4" s="1"/>
  <c r="C13" i="4"/>
  <c r="N5" i="4" s="1"/>
  <c r="B13" i="4"/>
  <c r="N4" i="4" s="1"/>
  <c r="Q5" i="3"/>
  <c r="M5" i="3"/>
  <c r="M10" i="3"/>
  <c r="M9" i="3"/>
  <c r="M8" i="3"/>
  <c r="M7" i="3"/>
  <c r="M6" i="3"/>
  <c r="R5" i="2"/>
  <c r="Q4" i="4" l="1"/>
  <c r="K10" i="2" l="1"/>
  <c r="I10" i="2"/>
  <c r="G10" i="2"/>
  <c r="F10" i="2"/>
  <c r="D10" i="2"/>
  <c r="B10" i="2"/>
  <c r="L8" i="2"/>
  <c r="D26" i="2"/>
  <c r="H18" i="2" s="1"/>
  <c r="C26" i="2"/>
  <c r="H17" i="2" s="1"/>
  <c r="B26" i="2"/>
  <c r="H16" i="2" s="1"/>
  <c r="M10" i="2"/>
  <c r="M9" i="2"/>
  <c r="M8" i="2"/>
  <c r="M7" i="2"/>
  <c r="M6" i="2"/>
  <c r="M5" i="2"/>
  <c r="R6" i="1"/>
  <c r="J22" i="2" l="1"/>
  <c r="R5" i="1"/>
  <c r="M16" i="1"/>
  <c r="I16" i="1"/>
  <c r="F16" i="1"/>
  <c r="M15" i="1" s="1"/>
  <c r="C16" i="1"/>
  <c r="M14" i="1" s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<sst xmlns="http://schemas.openxmlformats.org/spreadsheetml/2006/main" count="804" uniqueCount="116">
  <si>
    <t>F1</t>
  </si>
  <si>
    <t>F2</t>
  </si>
  <si>
    <t>F3</t>
  </si>
  <si>
    <t>F4</t>
  </si>
  <si>
    <t>F5</t>
  </si>
  <si>
    <t>F6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</si>
  <si>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</si>
  <si>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</si>
  <si>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</si>
  <si>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</si>
  <si>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</si>
  <si>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</si>
  <si>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</si>
  <si>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</si>
  <si>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</si>
  <si>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</si>
  <si>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S1</t>
  </si>
  <si>
    <t>S2</t>
  </si>
  <si>
    <t>S3</t>
  </si>
  <si>
    <t xml:space="preserve">Constraints </t>
  </si>
  <si>
    <t>&lt;=</t>
  </si>
  <si>
    <t>quantity</t>
  </si>
  <si>
    <t>Production constraint</t>
  </si>
  <si>
    <t>Storage Constraint</t>
  </si>
  <si>
    <t xml:space="preserve">Cost </t>
  </si>
  <si>
    <t>Unit Price</t>
  </si>
  <si>
    <t>Production cost</t>
  </si>
  <si>
    <t>Transit cost</t>
  </si>
  <si>
    <t xml:space="preserve">Shipping cost </t>
  </si>
  <si>
    <t>Storage</t>
  </si>
  <si>
    <t>Market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</si>
  <si>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</si>
  <si>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</si>
  <si>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</si>
  <si>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</si>
  <si>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</si>
  <si>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</si>
  <si>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</si>
  <si>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</si>
  <si>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</si>
  <si>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</si>
  <si>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Storage1</t>
  </si>
  <si>
    <t>Storage3</t>
  </si>
  <si>
    <t>Storage 2</t>
  </si>
  <si>
    <t>Sum</t>
  </si>
  <si>
    <t>Cost</t>
  </si>
  <si>
    <t>Minimize</t>
  </si>
  <si>
    <t>sum</t>
  </si>
  <si>
    <t>Capacity Constraint</t>
  </si>
  <si>
    <t xml:space="preserve">Production cost </t>
  </si>
  <si>
    <t>storage constraint</t>
  </si>
  <si>
    <t>Storage cost</t>
  </si>
  <si>
    <t>transit cost</t>
  </si>
  <si>
    <t>Storage2</t>
  </si>
  <si>
    <t>P</t>
  </si>
  <si>
    <t>=</t>
  </si>
  <si>
    <t xml:space="preserve">Sales </t>
  </si>
  <si>
    <t>Sales qty</t>
  </si>
  <si>
    <t>Profit</t>
  </si>
  <si>
    <t>With Market domain value =0.25</t>
  </si>
  <si>
    <t>Storage 3</t>
  </si>
  <si>
    <t>shipping cost</t>
  </si>
  <si>
    <t>Assuming shipping cost from Storage 1 to all market is 10</t>
  </si>
  <si>
    <t xml:space="preserve">shipping cost </t>
  </si>
  <si>
    <t>Market Domain</t>
  </si>
  <si>
    <t>Sum of qty In each market</t>
  </si>
  <si>
    <t xml:space="preserve">Sum of qty in each market </t>
  </si>
  <si>
    <t>Sales</t>
  </si>
  <si>
    <t>Quantity at each storage</t>
  </si>
  <si>
    <t>Sum of qty from S1 to all markets</t>
  </si>
  <si>
    <t>Sum of qty from S2 to all markets</t>
  </si>
  <si>
    <t>Sum of qty from S3 to all markets</t>
  </si>
  <si>
    <t>Shipping cost from S1 to all markets</t>
  </si>
  <si>
    <t>Shipping cost from S2 to all markets</t>
  </si>
  <si>
    <t>Shipping cost from S3 to all markets</t>
  </si>
  <si>
    <t>Total Sales Qty from S1,S2,S3 to all markets</t>
  </si>
  <si>
    <t>Beta Value</t>
  </si>
  <si>
    <t>Revenue</t>
  </si>
  <si>
    <t xml:space="preserve">Profit </t>
  </si>
  <si>
    <t xml:space="preserve">Revenue - Production cost - Transit cost - Shipping cost </t>
  </si>
  <si>
    <t xml:space="preserve">Calculating P value using formula P = 100- beta*sales qty at each market </t>
  </si>
  <si>
    <t>Storage to Market Constraint</t>
  </si>
  <si>
    <t>Total Shipping cost</t>
  </si>
  <si>
    <t>Production Cost</t>
  </si>
  <si>
    <t>Sum of Quantity in each market</t>
  </si>
  <si>
    <t>Transit Cost</t>
  </si>
  <si>
    <t>Factories</t>
  </si>
  <si>
    <t>Car models</t>
  </si>
  <si>
    <t>Production Quantity</t>
  </si>
  <si>
    <t>Production Quantity Constraint</t>
  </si>
  <si>
    <t>Assuming shipping cost from Storage 1 to all markets are 0.5</t>
  </si>
  <si>
    <t>Assuming shipping cost from Storage 2 to all markets are 0.75</t>
  </si>
  <si>
    <t>Assuming shipping cost from Storage 3 to all markets are 1</t>
  </si>
  <si>
    <t xml:space="preserve"> </t>
  </si>
  <si>
    <t>Costs of the car models</t>
  </si>
  <si>
    <t>We have used NLP models to run the solver in segments for all the 300+ variables</t>
  </si>
  <si>
    <t>s(1..3)Σ i(1…10)Σ tc s,i x s,i</t>
  </si>
  <si>
    <t xml:space="preserve">s(1..3)Σ m(1…10)Σ sc s,m i(1…10)Σz i,s,m </t>
  </si>
  <si>
    <t xml:space="preserve">i(1..10)Σ  m(1..10)Σ P i,m v i,m </t>
  </si>
  <si>
    <t xml:space="preserve">P i,m = 100 - β i,m v i,m </t>
  </si>
  <si>
    <t>Variables</t>
  </si>
  <si>
    <t>production</t>
  </si>
  <si>
    <t>transit</t>
  </si>
  <si>
    <t>shipping</t>
  </si>
  <si>
    <t>sale</t>
  </si>
  <si>
    <t>Parameters</t>
  </si>
  <si>
    <t>Σxi ci (i=1….10)</t>
  </si>
  <si>
    <t>x i,j</t>
  </si>
  <si>
    <t>y j,s</t>
  </si>
  <si>
    <t>z j,s,m</t>
  </si>
  <si>
    <t>v j,m</t>
  </si>
  <si>
    <t>capacity, cap i</t>
  </si>
  <si>
    <t>cost, c I,j</t>
  </si>
  <si>
    <t>transit cost, tc</t>
  </si>
  <si>
    <t xml:space="preserve">shipping cosy, sc </t>
  </si>
  <si>
    <t>market demand,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</si>
</sst>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14" xfId="0" applyBorder="1"/>
    <xf numFmtId="0" fontId="0" fillId="0" borderId="5" xfId="0" applyBorder="1"/>
    <xf numFmtId="0" fontId="0" fillId="3" borderId="13" xfId="0" applyFill="1" applyBorder="1"/>
    <xf numFmtId="0" fontId="0" fillId="0" borderId="0" xfId="0" applyBorder="1" applyAlignment="1">
      <alignment wrapText="1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/>
    <xf numFmtId="1" fontId="0" fillId="4" borderId="4" xfId="0" applyNumberFormat="1" applyFill="1" applyBorder="1"/>
    <xf numFmtId="0" fontId="2" fillId="4" borderId="4" xfId="0" applyFont="1" applyFill="1" applyBorder="1" applyAlignment="1">
      <alignment horizontal="center" wrapText="1"/>
    </xf>
    <xf numFmtId="1" fontId="2" fillId="4" borderId="4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BFA9-5D81-4AA1-8B41-8BC7E73050D2}">
  <dimension ref="A3:R19"/>
  <sheetViews>
    <sheetView topLeftCell="A2" workbookViewId="0">
      <selection activeCell="D14" sqref="D14"/>
    </sheetView>
  </sheetViews>
  <sheetFormatPr defaultRowHeight="14.4" x14ac:dyDescent="0.3"/>
  <cols>
    <col min="3" max="3" width="13.88671875" bestFit="1" customWidth="1"/>
  </cols>
  <sheetData>
    <row r="3" spans="1:18" x14ac:dyDescent="0.3">
      <c r="M3" t="s">
        <v>19</v>
      </c>
    </row>
    <row r="4" spans="1:18" x14ac:dyDescent="0.3">
      <c r="A4" t="s">
        <v>25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  <c r="K4">
        <v>14</v>
      </c>
      <c r="M4" t="s">
        <v>22</v>
      </c>
      <c r="Q4" t="s">
        <v>24</v>
      </c>
    </row>
    <row r="5" spans="1:18" x14ac:dyDescent="0.3">
      <c r="M5">
        <f>B8+C8</f>
        <v>0</v>
      </c>
      <c r="N5" t="s">
        <v>20</v>
      </c>
      <c r="O5">
        <v>20</v>
      </c>
      <c r="Q5" t="s">
        <v>26</v>
      </c>
      <c r="R5">
        <f>SUMPRODUCT(B4:K4,B8:K8)</f>
        <v>0</v>
      </c>
    </row>
    <row r="6" spans="1:18" x14ac:dyDescent="0.3">
      <c r="B6" s="37" t="s">
        <v>0</v>
      </c>
      <c r="C6" s="37"/>
      <c r="D6" s="37" t="s">
        <v>1</v>
      </c>
      <c r="E6" s="37"/>
      <c r="F6" t="s">
        <v>2</v>
      </c>
      <c r="G6" s="37" t="s">
        <v>3</v>
      </c>
      <c r="H6" s="37"/>
      <c r="I6" s="37" t="s">
        <v>4</v>
      </c>
      <c r="J6" s="37"/>
      <c r="K6" t="s">
        <v>5</v>
      </c>
      <c r="M6">
        <f>D8+E8</f>
        <v>0</v>
      </c>
      <c r="N6" t="s">
        <v>20</v>
      </c>
      <c r="O6">
        <v>25</v>
      </c>
      <c r="Q6" t="s">
        <v>27</v>
      </c>
      <c r="R6">
        <f>30*SUM(C16:I16)</f>
        <v>0</v>
      </c>
    </row>
    <row r="7" spans="1:18" ht="15" thickBot="1" x14ac:dyDescent="0.35"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M7">
        <f>F8</f>
        <v>0</v>
      </c>
      <c r="N7" t="s">
        <v>20</v>
      </c>
      <c r="O7">
        <v>15</v>
      </c>
      <c r="Q7" t="s">
        <v>28</v>
      </c>
    </row>
    <row r="8" spans="1:18" ht="15" thickBot="1" x14ac:dyDescent="0.35">
      <c r="A8" t="s">
        <v>21</v>
      </c>
      <c r="B8" s="1"/>
      <c r="C8" s="2"/>
      <c r="D8" s="2"/>
      <c r="E8" s="2"/>
      <c r="F8" s="2"/>
      <c r="G8" s="2"/>
      <c r="H8" s="2"/>
      <c r="I8" s="2"/>
      <c r="J8" s="2"/>
      <c r="K8" s="3"/>
      <c r="M8">
        <f>G8+H8</f>
        <v>0</v>
      </c>
      <c r="N8" t="s">
        <v>20</v>
      </c>
      <c r="O8">
        <v>20</v>
      </c>
    </row>
    <row r="9" spans="1:18" x14ac:dyDescent="0.3">
      <c r="M9">
        <f>I8+J8</f>
        <v>0</v>
      </c>
      <c r="N9" t="s">
        <v>20</v>
      </c>
      <c r="O9">
        <v>20</v>
      </c>
    </row>
    <row r="10" spans="1:18" x14ac:dyDescent="0.3">
      <c r="M10">
        <f>K8</f>
        <v>0</v>
      </c>
      <c r="N10" t="s">
        <v>20</v>
      </c>
      <c r="O10">
        <v>10</v>
      </c>
    </row>
    <row r="13" spans="1:18" x14ac:dyDescent="0.3">
      <c r="M13" t="s">
        <v>23</v>
      </c>
    </row>
    <row r="14" spans="1:18" x14ac:dyDescent="0.3">
      <c r="M14">
        <f>C16</f>
        <v>0</v>
      </c>
      <c r="N14" t="s">
        <v>20</v>
      </c>
      <c r="O14">
        <v>100</v>
      </c>
    </row>
    <row r="15" spans="1:18" ht="15" thickBot="1" x14ac:dyDescent="0.35">
      <c r="A15" t="s">
        <v>29</v>
      </c>
      <c r="C15" t="s">
        <v>16</v>
      </c>
      <c r="F15" t="s">
        <v>17</v>
      </c>
      <c r="I15" t="s">
        <v>18</v>
      </c>
      <c r="M15">
        <f>F16</f>
        <v>0</v>
      </c>
      <c r="N15" t="s">
        <v>20</v>
      </c>
      <c r="O15">
        <v>60</v>
      </c>
    </row>
    <row r="16" spans="1:18" ht="15" thickBot="1" x14ac:dyDescent="0.35">
      <c r="C16" s="1">
        <f>SUM(B8:K8)</f>
        <v>0</v>
      </c>
      <c r="D16" s="2"/>
      <c r="E16" s="2"/>
      <c r="F16" s="2">
        <f>SUM(B8:K8)</f>
        <v>0</v>
      </c>
      <c r="G16" s="2"/>
      <c r="H16" s="2"/>
      <c r="I16" s="3">
        <f>SUM(B8:K8)</f>
        <v>0</v>
      </c>
      <c r="M16">
        <f>I16</f>
        <v>0</v>
      </c>
      <c r="N16" t="s">
        <v>20</v>
      </c>
      <c r="O16">
        <v>85</v>
      </c>
    </row>
    <row r="19" spans="1:12" x14ac:dyDescent="0.3">
      <c r="A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38</v>
      </c>
      <c r="K19" t="s">
        <v>39</v>
      </c>
      <c r="L19" t="s">
        <v>40</v>
      </c>
    </row>
  </sheetData>
  <mergeCells count="4">
    <mergeCell ref="B6:C6"/>
    <mergeCell ref="D6:E6"/>
    <mergeCell ref="G6:H6"/>
    <mergeCell ref="I6:J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5FB2-244D-42CB-8E13-EBE988A545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AF0-19D3-4AA7-B9C9-B1A26DB2C4D6}">
  <dimension ref="A3:R26"/>
  <sheetViews>
    <sheetView topLeftCell="A7" workbookViewId="0">
      <selection activeCell="A15" sqref="A15:D25"/>
    </sheetView>
  </sheetViews>
  <sheetFormatPr defaultRowHeight="14.4" x14ac:dyDescent="0.3"/>
  <cols>
    <col min="3" max="3" width="7.77734375" customWidth="1"/>
    <col min="5" max="5" width="8.109375" bestFit="1" customWidth="1"/>
  </cols>
  <sheetData>
    <row r="3" spans="1:18" x14ac:dyDescent="0.3">
      <c r="M3" t="s">
        <v>19</v>
      </c>
    </row>
    <row r="4" spans="1:18" x14ac:dyDescent="0.3">
      <c r="A4" t="s">
        <v>45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M4" t="s">
        <v>22</v>
      </c>
      <c r="Q4" t="s">
        <v>24</v>
      </c>
    </row>
    <row r="5" spans="1:18" x14ac:dyDescent="0.3">
      <c r="M5">
        <f>B8+C8</f>
        <v>0</v>
      </c>
      <c r="N5" t="s">
        <v>20</v>
      </c>
      <c r="O5">
        <v>20</v>
      </c>
      <c r="Q5" t="s">
        <v>26</v>
      </c>
      <c r="R5">
        <f>SUMPRODUCT(B4:K4,B8:K8)</f>
        <v>0</v>
      </c>
    </row>
    <row r="6" spans="1:18" x14ac:dyDescent="0.3">
      <c r="B6" s="37" t="s">
        <v>0</v>
      </c>
      <c r="C6" s="37"/>
      <c r="D6" s="37" t="s">
        <v>1</v>
      </c>
      <c r="E6" s="37"/>
      <c r="F6" t="s">
        <v>2</v>
      </c>
      <c r="G6" s="37" t="s">
        <v>3</v>
      </c>
      <c r="H6" s="37"/>
      <c r="I6" s="37" t="s">
        <v>4</v>
      </c>
      <c r="J6" s="37"/>
      <c r="K6" t="s">
        <v>5</v>
      </c>
      <c r="M6">
        <f>D8+E8</f>
        <v>0</v>
      </c>
      <c r="N6" t="s">
        <v>20</v>
      </c>
      <c r="O6">
        <v>25</v>
      </c>
    </row>
    <row r="7" spans="1:18" ht="15" thickBot="1" x14ac:dyDescent="0.35"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47</v>
      </c>
      <c r="M7">
        <f>F8</f>
        <v>0</v>
      </c>
      <c r="N7" t="s">
        <v>20</v>
      </c>
      <c r="O7">
        <v>15</v>
      </c>
    </row>
    <row r="8" spans="1:18" ht="15" thickBot="1" x14ac:dyDescent="0.35">
      <c r="A8" t="s">
        <v>21</v>
      </c>
      <c r="B8" s="1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  <c r="L8">
        <f>SUM(B8:K8)</f>
        <v>0</v>
      </c>
      <c r="M8">
        <f>G8+H8</f>
        <v>0</v>
      </c>
      <c r="N8" t="s">
        <v>20</v>
      </c>
      <c r="O8">
        <v>20</v>
      </c>
    </row>
    <row r="9" spans="1:18" x14ac:dyDescent="0.3">
      <c r="M9">
        <f>I8+J8</f>
        <v>0</v>
      </c>
      <c r="N9" t="s">
        <v>20</v>
      </c>
      <c r="O9">
        <v>20</v>
      </c>
    </row>
    <row r="10" spans="1:18" ht="28.95" customHeight="1" x14ac:dyDescent="0.3">
      <c r="A10" s="8" t="s">
        <v>48</v>
      </c>
      <c r="B10" s="37">
        <f>SUM(B8:C8)</f>
        <v>0</v>
      </c>
      <c r="C10" s="37"/>
      <c r="D10" s="37">
        <f>SUM(D8:E8)</f>
        <v>0</v>
      </c>
      <c r="E10" s="37"/>
      <c r="F10">
        <f>F8</f>
        <v>0</v>
      </c>
      <c r="G10" s="37">
        <f>SUM(G8:H8)</f>
        <v>0</v>
      </c>
      <c r="H10" s="37"/>
      <c r="I10" s="37">
        <f>SUM(I8:J8)</f>
        <v>0</v>
      </c>
      <c r="J10" s="37"/>
      <c r="K10">
        <f>K8</f>
        <v>0</v>
      </c>
      <c r="M10">
        <f>K8</f>
        <v>0</v>
      </c>
      <c r="N10" t="s">
        <v>20</v>
      </c>
      <c r="O10">
        <v>10</v>
      </c>
    </row>
    <row r="15" spans="1:18" x14ac:dyDescent="0.3">
      <c r="A15" s="5" t="s">
        <v>29</v>
      </c>
      <c r="B15" s="5" t="s">
        <v>41</v>
      </c>
      <c r="C15" s="5" t="s">
        <v>43</v>
      </c>
      <c r="D15" s="7" t="s">
        <v>42</v>
      </c>
      <c r="H15" t="s">
        <v>23</v>
      </c>
    </row>
    <row r="16" spans="1:18" x14ac:dyDescent="0.3">
      <c r="A16" s="5" t="s">
        <v>6</v>
      </c>
      <c r="B16" s="5">
        <v>0</v>
      </c>
      <c r="C16" s="5">
        <v>0</v>
      </c>
      <c r="D16" s="5">
        <v>0</v>
      </c>
      <c r="E16" s="4"/>
      <c r="F16" s="4"/>
      <c r="G16" s="4"/>
      <c r="H16" s="4">
        <f>B26</f>
        <v>0</v>
      </c>
      <c r="I16" s="4" t="s">
        <v>20</v>
      </c>
      <c r="J16">
        <v>100</v>
      </c>
    </row>
    <row r="17" spans="1:10" x14ac:dyDescent="0.3">
      <c r="A17" s="5" t="s">
        <v>7</v>
      </c>
      <c r="B17" s="5">
        <v>0</v>
      </c>
      <c r="C17" s="5">
        <v>0</v>
      </c>
      <c r="D17" s="5">
        <v>0</v>
      </c>
      <c r="E17" s="4"/>
      <c r="H17">
        <f>C26</f>
        <v>0</v>
      </c>
      <c r="I17" s="4" t="s">
        <v>20</v>
      </c>
      <c r="J17">
        <v>60</v>
      </c>
    </row>
    <row r="18" spans="1:10" x14ac:dyDescent="0.3">
      <c r="A18" s="5" t="s">
        <v>8</v>
      </c>
      <c r="B18" s="5">
        <v>0</v>
      </c>
      <c r="C18" s="5">
        <v>0</v>
      </c>
      <c r="D18" s="5">
        <v>0</v>
      </c>
      <c r="E18" s="4"/>
      <c r="H18">
        <f>D26</f>
        <v>0</v>
      </c>
      <c r="I18" s="4" t="s">
        <v>20</v>
      </c>
      <c r="J18">
        <v>85</v>
      </c>
    </row>
    <row r="19" spans="1:10" x14ac:dyDescent="0.3">
      <c r="A19" s="5" t="s">
        <v>9</v>
      </c>
      <c r="B19" s="5">
        <v>0</v>
      </c>
      <c r="C19" s="5">
        <v>0</v>
      </c>
      <c r="D19" s="5">
        <v>0</v>
      </c>
      <c r="E19" s="4"/>
    </row>
    <row r="20" spans="1:10" x14ac:dyDescent="0.3">
      <c r="A20" s="5" t="s">
        <v>10</v>
      </c>
      <c r="B20" s="5">
        <v>0</v>
      </c>
      <c r="C20" s="5">
        <v>0</v>
      </c>
      <c r="D20" s="5">
        <v>0</v>
      </c>
      <c r="E20" s="4"/>
    </row>
    <row r="21" spans="1:10" x14ac:dyDescent="0.3">
      <c r="A21" s="5" t="s">
        <v>11</v>
      </c>
      <c r="B21" s="5">
        <v>0</v>
      </c>
      <c r="C21" s="5">
        <v>0</v>
      </c>
      <c r="D21" s="5">
        <v>0</v>
      </c>
      <c r="E21" s="4"/>
    </row>
    <row r="22" spans="1:10" x14ac:dyDescent="0.3">
      <c r="A22" s="5" t="s">
        <v>12</v>
      </c>
      <c r="B22" s="5">
        <v>0</v>
      </c>
      <c r="C22" s="5">
        <v>0</v>
      </c>
      <c r="D22" s="5">
        <v>0</v>
      </c>
      <c r="E22" s="4"/>
      <c r="I22" t="s">
        <v>46</v>
      </c>
      <c r="J22">
        <f>L8*B26+L8*C26+L8*D26</f>
        <v>0</v>
      </c>
    </row>
    <row r="23" spans="1:10" x14ac:dyDescent="0.3">
      <c r="A23" s="5" t="s">
        <v>13</v>
      </c>
      <c r="B23" s="5">
        <v>0</v>
      </c>
      <c r="C23" s="5">
        <v>0</v>
      </c>
      <c r="D23" s="5">
        <v>0</v>
      </c>
      <c r="E23" s="4"/>
    </row>
    <row r="24" spans="1:10" x14ac:dyDescent="0.3">
      <c r="A24" s="5" t="s">
        <v>14</v>
      </c>
      <c r="B24" s="5">
        <v>0</v>
      </c>
      <c r="C24" s="5">
        <v>0</v>
      </c>
      <c r="D24" s="5">
        <v>0</v>
      </c>
      <c r="E24" s="4"/>
    </row>
    <row r="25" spans="1:10" x14ac:dyDescent="0.3">
      <c r="A25" s="5" t="s">
        <v>15</v>
      </c>
      <c r="B25" s="5">
        <v>0</v>
      </c>
      <c r="C25" s="5">
        <v>0</v>
      </c>
      <c r="D25" s="5">
        <v>0</v>
      </c>
      <c r="E25" s="4"/>
    </row>
    <row r="26" spans="1:10" x14ac:dyDescent="0.3">
      <c r="A26" s="6" t="s">
        <v>44</v>
      </c>
      <c r="B26">
        <f>SUM(B16:B25)</f>
        <v>0</v>
      </c>
      <c r="C26">
        <f>SUM(C16:C25)</f>
        <v>0</v>
      </c>
      <c r="D26">
        <f>SUM(D16:D25)</f>
        <v>0</v>
      </c>
    </row>
  </sheetData>
  <mergeCells count="8">
    <mergeCell ref="B6:C6"/>
    <mergeCell ref="D6:E6"/>
    <mergeCell ref="G6:H6"/>
    <mergeCell ref="I6:J6"/>
    <mergeCell ref="B10:C10"/>
    <mergeCell ref="D10:E10"/>
    <mergeCell ref="G10:H10"/>
    <mergeCell ref="I10:J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D46A-DB2F-4CAD-9948-61EA41EDEEF5}">
  <dimension ref="A3:Q41"/>
  <sheetViews>
    <sheetView topLeftCell="B20" workbookViewId="0">
      <selection activeCell="T33" sqref="T33"/>
    </sheetView>
  </sheetViews>
  <sheetFormatPr defaultRowHeight="14.4" x14ac:dyDescent="0.3"/>
  <sheetData>
    <row r="3" spans="1:17" x14ac:dyDescent="0.3">
      <c r="A3" t="s">
        <v>45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</row>
    <row r="4" spans="1:17" x14ac:dyDescent="0.3">
      <c r="M4" t="s">
        <v>22</v>
      </c>
      <c r="Q4" t="s">
        <v>49</v>
      </c>
    </row>
    <row r="5" spans="1:17" x14ac:dyDescent="0.3">
      <c r="B5" s="37"/>
      <c r="C5" s="37"/>
      <c r="D5" s="37"/>
      <c r="E5" s="37"/>
      <c r="G5" s="37"/>
      <c r="H5" s="37"/>
      <c r="I5" s="37"/>
      <c r="J5" s="37"/>
      <c r="M5">
        <f>B8+C8</f>
        <v>20</v>
      </c>
      <c r="N5" t="s">
        <v>20</v>
      </c>
      <c r="O5">
        <v>20</v>
      </c>
      <c r="Q5">
        <f>SUMPRODUCT(B3:K3,B8:K8)</f>
        <v>1100</v>
      </c>
    </row>
    <row r="6" spans="1:17" x14ac:dyDescent="0.3">
      <c r="B6" s="38" t="s">
        <v>0</v>
      </c>
      <c r="C6" s="38"/>
      <c r="D6" s="38" t="s">
        <v>1</v>
      </c>
      <c r="E6" s="38"/>
      <c r="F6" s="5" t="s">
        <v>2</v>
      </c>
      <c r="G6" s="38" t="s">
        <v>3</v>
      </c>
      <c r="H6" s="38"/>
      <c r="I6" s="38" t="s">
        <v>4</v>
      </c>
      <c r="J6" s="38"/>
      <c r="K6" s="5" t="s">
        <v>5</v>
      </c>
      <c r="M6">
        <f>D8+E8</f>
        <v>25</v>
      </c>
      <c r="N6" t="s">
        <v>20</v>
      </c>
      <c r="O6">
        <v>25</v>
      </c>
    </row>
    <row r="7" spans="1:17" x14ac:dyDescent="0.3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M7">
        <f>F8</f>
        <v>15</v>
      </c>
      <c r="N7" t="s">
        <v>20</v>
      </c>
      <c r="O7">
        <v>15</v>
      </c>
    </row>
    <row r="8" spans="1:17" x14ac:dyDescent="0.3">
      <c r="A8" t="s">
        <v>21</v>
      </c>
      <c r="B8" s="5">
        <v>10</v>
      </c>
      <c r="C8" s="5">
        <v>10</v>
      </c>
      <c r="D8" s="5">
        <v>12</v>
      </c>
      <c r="E8" s="5">
        <v>13</v>
      </c>
      <c r="F8" s="5">
        <v>15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M8">
        <f>G8+H8</f>
        <v>20</v>
      </c>
      <c r="N8" t="s">
        <v>20</v>
      </c>
      <c r="O8">
        <v>20</v>
      </c>
    </row>
    <row r="9" spans="1:17" x14ac:dyDescent="0.3">
      <c r="M9">
        <f>I8+J8</f>
        <v>20</v>
      </c>
      <c r="N9" t="s">
        <v>20</v>
      </c>
      <c r="O9">
        <v>20</v>
      </c>
    </row>
    <row r="10" spans="1:17" x14ac:dyDescent="0.3">
      <c r="M10">
        <f>K8</f>
        <v>10</v>
      </c>
      <c r="N10" t="s">
        <v>20</v>
      </c>
      <c r="O10">
        <v>10</v>
      </c>
    </row>
    <row r="13" spans="1:17" x14ac:dyDescent="0.3">
      <c r="A13" s="11" t="s">
        <v>29</v>
      </c>
      <c r="B13" s="12" t="s">
        <v>41</v>
      </c>
      <c r="C13" s="12" t="s">
        <v>43</v>
      </c>
      <c r="D13" s="13" t="s">
        <v>42</v>
      </c>
      <c r="M13" t="s">
        <v>23</v>
      </c>
      <c r="Q13" t="s">
        <v>52</v>
      </c>
    </row>
    <row r="14" spans="1:17" x14ac:dyDescent="0.3">
      <c r="A14" s="14" t="s">
        <v>6</v>
      </c>
      <c r="B14" s="4">
        <v>0</v>
      </c>
      <c r="C14" s="4">
        <v>3</v>
      </c>
      <c r="D14" s="15">
        <v>7</v>
      </c>
      <c r="E14">
        <f>SUM(B14:D14)</f>
        <v>10</v>
      </c>
      <c r="F14" t="s">
        <v>20</v>
      </c>
      <c r="G14">
        <f>B8</f>
        <v>10</v>
      </c>
      <c r="L14" t="s">
        <v>16</v>
      </c>
      <c r="M14">
        <f>B24</f>
        <v>43</v>
      </c>
      <c r="N14" t="s">
        <v>20</v>
      </c>
      <c r="O14">
        <v>100</v>
      </c>
      <c r="Q14">
        <f>SUM(M14:M16)*30</f>
        <v>3300</v>
      </c>
    </row>
    <row r="15" spans="1:17" x14ac:dyDescent="0.3">
      <c r="A15" s="14" t="s">
        <v>7</v>
      </c>
      <c r="B15" s="4">
        <v>0</v>
      </c>
      <c r="C15" s="4">
        <v>0</v>
      </c>
      <c r="D15" s="15">
        <v>10</v>
      </c>
      <c r="E15">
        <f>SUM(B15:D15)</f>
        <v>10</v>
      </c>
      <c r="F15" t="s">
        <v>20</v>
      </c>
      <c r="G15">
        <f>C8</f>
        <v>10</v>
      </c>
      <c r="L15" t="s">
        <v>17</v>
      </c>
      <c r="M15">
        <f>C24</f>
        <v>26</v>
      </c>
      <c r="N15" t="s">
        <v>20</v>
      </c>
      <c r="O15">
        <v>60</v>
      </c>
    </row>
    <row r="16" spans="1:17" x14ac:dyDescent="0.3">
      <c r="A16" s="14" t="s">
        <v>8</v>
      </c>
      <c r="B16" s="4">
        <v>4</v>
      </c>
      <c r="C16" s="4">
        <v>4</v>
      </c>
      <c r="D16" s="15">
        <v>4</v>
      </c>
      <c r="E16">
        <f t="shared" ref="E16:E23" si="0">SUM(B16:D16)</f>
        <v>12</v>
      </c>
      <c r="F16" t="s">
        <v>20</v>
      </c>
      <c r="G16">
        <f>D8</f>
        <v>12</v>
      </c>
      <c r="L16" t="s">
        <v>18</v>
      </c>
      <c r="M16">
        <f>D24</f>
        <v>41</v>
      </c>
      <c r="N16" t="s">
        <v>20</v>
      </c>
      <c r="O16">
        <v>85</v>
      </c>
    </row>
    <row r="17" spans="1:17" x14ac:dyDescent="0.3">
      <c r="A17" s="14" t="s">
        <v>9</v>
      </c>
      <c r="B17" s="4">
        <v>4</v>
      </c>
      <c r="C17" s="4">
        <v>4</v>
      </c>
      <c r="D17" s="15">
        <v>5</v>
      </c>
      <c r="E17">
        <f t="shared" si="0"/>
        <v>13</v>
      </c>
      <c r="F17" t="s">
        <v>20</v>
      </c>
      <c r="G17">
        <f>E8</f>
        <v>13</v>
      </c>
    </row>
    <row r="18" spans="1:17" x14ac:dyDescent="0.3">
      <c r="A18" s="14" t="s">
        <v>10</v>
      </c>
      <c r="B18" s="4">
        <v>5</v>
      </c>
      <c r="C18" s="4">
        <v>5</v>
      </c>
      <c r="D18" s="15">
        <v>5</v>
      </c>
      <c r="E18">
        <f t="shared" si="0"/>
        <v>15</v>
      </c>
      <c r="F18" t="s">
        <v>20</v>
      </c>
      <c r="G18">
        <f>F8</f>
        <v>15</v>
      </c>
    </row>
    <row r="19" spans="1:17" x14ac:dyDescent="0.3">
      <c r="A19" s="14" t="s">
        <v>11</v>
      </c>
      <c r="B19" s="4">
        <v>10</v>
      </c>
      <c r="C19" s="4">
        <v>0</v>
      </c>
      <c r="D19" s="15">
        <v>0</v>
      </c>
      <c r="E19">
        <f t="shared" si="0"/>
        <v>10</v>
      </c>
      <c r="F19" t="s">
        <v>20</v>
      </c>
      <c r="G19">
        <f>G8</f>
        <v>10</v>
      </c>
    </row>
    <row r="20" spans="1:17" x14ac:dyDescent="0.3">
      <c r="A20" s="14" t="s">
        <v>12</v>
      </c>
      <c r="B20" s="4">
        <v>10</v>
      </c>
      <c r="C20" s="4">
        <v>0</v>
      </c>
      <c r="D20" s="15">
        <v>0</v>
      </c>
      <c r="E20">
        <f t="shared" si="0"/>
        <v>10</v>
      </c>
      <c r="F20" t="s">
        <v>20</v>
      </c>
      <c r="G20">
        <f>H8</f>
        <v>10</v>
      </c>
    </row>
    <row r="21" spans="1:17" x14ac:dyDescent="0.3">
      <c r="A21" s="14" t="s">
        <v>13</v>
      </c>
      <c r="B21" s="4">
        <v>10</v>
      </c>
      <c r="C21" s="4">
        <v>0</v>
      </c>
      <c r="D21" s="15">
        <v>0</v>
      </c>
      <c r="E21">
        <f t="shared" si="0"/>
        <v>10</v>
      </c>
      <c r="F21" t="s">
        <v>20</v>
      </c>
      <c r="G21">
        <f>I8</f>
        <v>10</v>
      </c>
    </row>
    <row r="22" spans="1:17" x14ac:dyDescent="0.3">
      <c r="A22" s="14" t="s">
        <v>14</v>
      </c>
      <c r="B22" s="4">
        <v>0</v>
      </c>
      <c r="C22" s="4">
        <v>0</v>
      </c>
      <c r="D22" s="15">
        <v>10</v>
      </c>
      <c r="E22">
        <f t="shared" si="0"/>
        <v>10</v>
      </c>
      <c r="F22" t="s">
        <v>20</v>
      </c>
      <c r="G22">
        <f>J8</f>
        <v>10</v>
      </c>
    </row>
    <row r="23" spans="1:17" x14ac:dyDescent="0.3">
      <c r="A23" s="14" t="s">
        <v>15</v>
      </c>
      <c r="B23" s="4">
        <v>0</v>
      </c>
      <c r="C23" s="4">
        <v>10</v>
      </c>
      <c r="D23" s="15">
        <v>0</v>
      </c>
      <c r="E23">
        <f t="shared" si="0"/>
        <v>10</v>
      </c>
      <c r="F23" t="s">
        <v>20</v>
      </c>
      <c r="G23">
        <f>K8</f>
        <v>10</v>
      </c>
    </row>
    <row r="24" spans="1:17" x14ac:dyDescent="0.3">
      <c r="A24" s="16" t="s">
        <v>44</v>
      </c>
      <c r="B24" s="17">
        <f>SUM(B14:B23)</f>
        <v>43</v>
      </c>
      <c r="C24" s="17">
        <f>SUM(C14:C23)</f>
        <v>26</v>
      </c>
      <c r="D24" s="18">
        <f>SUM(D14:D23)</f>
        <v>41</v>
      </c>
    </row>
    <row r="25" spans="1:17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17" x14ac:dyDescent="0.3">
      <c r="A26" s="11"/>
      <c r="B26" s="12" t="s">
        <v>41</v>
      </c>
      <c r="C26" s="12" t="s">
        <v>53</v>
      </c>
      <c r="D26" s="13" t="s">
        <v>42</v>
      </c>
      <c r="Q26" t="s">
        <v>28</v>
      </c>
    </row>
    <row r="27" spans="1:17" x14ac:dyDescent="0.3">
      <c r="A27" s="14" t="s">
        <v>31</v>
      </c>
      <c r="B27" s="4">
        <v>0</v>
      </c>
      <c r="C27" s="4">
        <v>0</v>
      </c>
      <c r="D27" s="15">
        <v>0</v>
      </c>
      <c r="Q27">
        <f>SUMPRODUCT(B14:D23,B27:D36)</f>
        <v>1100</v>
      </c>
    </row>
    <row r="28" spans="1:17" x14ac:dyDescent="0.3">
      <c r="A28" s="14" t="s">
        <v>32</v>
      </c>
      <c r="B28" s="4">
        <v>0</v>
      </c>
      <c r="C28" s="4">
        <v>0</v>
      </c>
      <c r="D28" s="15">
        <v>0</v>
      </c>
    </row>
    <row r="29" spans="1:17" x14ac:dyDescent="0.3">
      <c r="A29" s="14" t="s">
        <v>33</v>
      </c>
      <c r="B29" s="4">
        <v>0</v>
      </c>
      <c r="C29" s="4">
        <v>0</v>
      </c>
      <c r="D29" s="15">
        <v>0</v>
      </c>
      <c r="F29">
        <f>B37</f>
        <v>43</v>
      </c>
      <c r="G29" t="s">
        <v>20</v>
      </c>
      <c r="H29">
        <f>B24</f>
        <v>43</v>
      </c>
    </row>
    <row r="30" spans="1:17" x14ac:dyDescent="0.3">
      <c r="A30" s="14" t="s">
        <v>34</v>
      </c>
      <c r="B30" s="4">
        <v>0</v>
      </c>
      <c r="C30" s="4">
        <v>0</v>
      </c>
      <c r="D30" s="15">
        <v>0</v>
      </c>
      <c r="F30">
        <f>C37</f>
        <v>26</v>
      </c>
      <c r="G30" t="s">
        <v>20</v>
      </c>
      <c r="H30">
        <f>C24</f>
        <v>26</v>
      </c>
    </row>
    <row r="31" spans="1:17" x14ac:dyDescent="0.3">
      <c r="A31" s="14" t="s">
        <v>35</v>
      </c>
      <c r="B31" s="4">
        <v>0</v>
      </c>
      <c r="C31" s="4">
        <v>0</v>
      </c>
      <c r="D31" s="15">
        <v>0</v>
      </c>
      <c r="F31">
        <f>D37</f>
        <v>41</v>
      </c>
      <c r="G31" t="s">
        <v>20</v>
      </c>
      <c r="H31">
        <f>D24</f>
        <v>41</v>
      </c>
      <c r="Q31" t="s">
        <v>57</v>
      </c>
    </row>
    <row r="32" spans="1:17" x14ac:dyDescent="0.3">
      <c r="A32" s="14" t="s">
        <v>36</v>
      </c>
      <c r="B32" s="4">
        <v>0</v>
      </c>
      <c r="C32" s="4">
        <v>0</v>
      </c>
      <c r="D32" s="15">
        <v>0</v>
      </c>
      <c r="Q32">
        <f>SUM(F29:F31)</f>
        <v>110</v>
      </c>
    </row>
    <row r="33" spans="1:16" x14ac:dyDescent="0.3">
      <c r="A33" s="14" t="s">
        <v>37</v>
      </c>
      <c r="B33" s="4">
        <v>0</v>
      </c>
      <c r="C33" s="4">
        <v>0</v>
      </c>
      <c r="D33" s="15">
        <v>0</v>
      </c>
    </row>
    <row r="34" spans="1:16" x14ac:dyDescent="0.3">
      <c r="A34" s="14" t="s">
        <v>38</v>
      </c>
      <c r="B34" s="4">
        <v>43</v>
      </c>
      <c r="C34" s="4">
        <v>0</v>
      </c>
      <c r="D34" s="15">
        <v>0</v>
      </c>
    </row>
    <row r="35" spans="1:16" x14ac:dyDescent="0.3">
      <c r="A35" s="14" t="s">
        <v>39</v>
      </c>
      <c r="B35" s="4">
        <v>0</v>
      </c>
      <c r="C35" s="4">
        <v>0</v>
      </c>
      <c r="D35" s="15">
        <v>41</v>
      </c>
    </row>
    <row r="36" spans="1:16" x14ac:dyDescent="0.3">
      <c r="A36" s="14" t="s">
        <v>40</v>
      </c>
      <c r="B36" s="4">
        <v>0</v>
      </c>
      <c r="C36" s="4">
        <v>26</v>
      </c>
      <c r="D36" s="15">
        <v>0</v>
      </c>
      <c r="L36" t="s">
        <v>54</v>
      </c>
      <c r="M36" t="s">
        <v>55</v>
      </c>
      <c r="N36">
        <f>100-(0.25)*Q32</f>
        <v>72.5</v>
      </c>
      <c r="P36" t="s">
        <v>59</v>
      </c>
    </row>
    <row r="37" spans="1:16" x14ac:dyDescent="0.3">
      <c r="A37" s="16"/>
      <c r="B37" s="17">
        <f>SUM(B27:B36)</f>
        <v>43</v>
      </c>
      <c r="C37" s="17">
        <f>SUM(C27:C36)</f>
        <v>26</v>
      </c>
      <c r="D37" s="18">
        <f>SUM(D27:D36)</f>
        <v>41</v>
      </c>
    </row>
    <row r="39" spans="1:16" x14ac:dyDescent="0.3">
      <c r="M39" t="s">
        <v>56</v>
      </c>
      <c r="N39" s="10">
        <f>N36*Q32</f>
        <v>7975</v>
      </c>
    </row>
    <row r="41" spans="1:16" x14ac:dyDescent="0.3">
      <c r="M41" t="s">
        <v>58</v>
      </c>
      <c r="N41" s="9">
        <f>N39-Q5-Q14-Q27</f>
        <v>2475</v>
      </c>
    </row>
  </sheetData>
  <mergeCells count="9">
    <mergeCell ref="B5:C5"/>
    <mergeCell ref="D5:E5"/>
    <mergeCell ref="G5:H5"/>
    <mergeCell ref="I5:J5"/>
    <mergeCell ref="B25:K25"/>
    <mergeCell ref="B6:C6"/>
    <mergeCell ref="D6:E6"/>
    <mergeCell ref="G6:H6"/>
    <mergeCell ref="I6:J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90E2-C69E-4692-A50B-C7A1083D3BC6}">
  <dimension ref="A3:AE43"/>
  <sheetViews>
    <sheetView topLeftCell="A24" workbookViewId="0">
      <selection activeCell="F36" sqref="F36"/>
    </sheetView>
  </sheetViews>
  <sheetFormatPr defaultRowHeight="14.4" x14ac:dyDescent="0.3"/>
  <sheetData>
    <row r="3" spans="1:17" x14ac:dyDescent="0.3">
      <c r="A3" t="s">
        <v>45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</row>
    <row r="4" spans="1:17" x14ac:dyDescent="0.3">
      <c r="M4" t="s">
        <v>22</v>
      </c>
      <c r="Q4" t="s">
        <v>49</v>
      </c>
    </row>
    <row r="5" spans="1:17" x14ac:dyDescent="0.3">
      <c r="B5" s="37"/>
      <c r="C5" s="37"/>
      <c r="D5" s="37"/>
      <c r="E5" s="37"/>
      <c r="G5" s="37"/>
      <c r="H5" s="37"/>
      <c r="I5" s="37"/>
      <c r="J5" s="37"/>
      <c r="M5">
        <f>B8+C8</f>
        <v>20</v>
      </c>
      <c r="N5" t="s">
        <v>20</v>
      </c>
      <c r="O5">
        <v>20</v>
      </c>
      <c r="Q5">
        <f>SUMPRODUCT(B3:K3,B8:K8)</f>
        <v>1100</v>
      </c>
    </row>
    <row r="6" spans="1:17" x14ac:dyDescent="0.3">
      <c r="B6" s="38" t="s">
        <v>0</v>
      </c>
      <c r="C6" s="38"/>
      <c r="D6" s="38" t="s">
        <v>1</v>
      </c>
      <c r="E6" s="38"/>
      <c r="F6" s="5" t="s">
        <v>2</v>
      </c>
      <c r="G6" s="38" t="s">
        <v>3</v>
      </c>
      <c r="H6" s="38"/>
      <c r="I6" s="38" t="s">
        <v>4</v>
      </c>
      <c r="J6" s="38"/>
      <c r="K6" s="5" t="s">
        <v>5</v>
      </c>
      <c r="M6">
        <f>D8+E8</f>
        <v>25</v>
      </c>
      <c r="N6" t="s">
        <v>20</v>
      </c>
      <c r="O6">
        <v>25</v>
      </c>
    </row>
    <row r="7" spans="1:17" x14ac:dyDescent="0.3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M7">
        <f>F8</f>
        <v>15</v>
      </c>
      <c r="N7" t="s">
        <v>20</v>
      </c>
      <c r="O7">
        <v>15</v>
      </c>
    </row>
    <row r="8" spans="1:17" x14ac:dyDescent="0.3">
      <c r="A8" t="s">
        <v>21</v>
      </c>
      <c r="B8" s="5">
        <v>10</v>
      </c>
      <c r="C8" s="5">
        <v>10</v>
      </c>
      <c r="D8" s="5">
        <v>12</v>
      </c>
      <c r="E8" s="5">
        <v>13</v>
      </c>
      <c r="F8" s="5">
        <v>15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M8">
        <f>G8+H8</f>
        <v>20</v>
      </c>
      <c r="N8" t="s">
        <v>20</v>
      </c>
      <c r="O8">
        <v>20</v>
      </c>
    </row>
    <row r="9" spans="1:17" x14ac:dyDescent="0.3">
      <c r="M9">
        <f>I8+J8</f>
        <v>20</v>
      </c>
      <c r="N9" t="s">
        <v>20</v>
      </c>
      <c r="O9">
        <v>20</v>
      </c>
    </row>
    <row r="10" spans="1:17" x14ac:dyDescent="0.3">
      <c r="M10">
        <f>K8</f>
        <v>10</v>
      </c>
      <c r="N10" t="s">
        <v>20</v>
      </c>
      <c r="O10">
        <v>10</v>
      </c>
    </row>
    <row r="13" spans="1:17" x14ac:dyDescent="0.3">
      <c r="A13" s="11" t="s">
        <v>29</v>
      </c>
      <c r="B13" s="12" t="s">
        <v>41</v>
      </c>
      <c r="C13" s="12" t="s">
        <v>43</v>
      </c>
      <c r="D13" s="13" t="s">
        <v>42</v>
      </c>
      <c r="M13" t="s">
        <v>23</v>
      </c>
      <c r="Q13" t="s">
        <v>52</v>
      </c>
    </row>
    <row r="14" spans="1:17" x14ac:dyDescent="0.3">
      <c r="A14" s="14" t="s">
        <v>6</v>
      </c>
      <c r="B14" s="4">
        <v>0</v>
      </c>
      <c r="C14" s="4">
        <v>3</v>
      </c>
      <c r="D14" s="15">
        <v>7</v>
      </c>
      <c r="E14">
        <f>SUM(B14:D14)</f>
        <v>10</v>
      </c>
      <c r="F14" t="s">
        <v>20</v>
      </c>
      <c r="G14">
        <f>B8</f>
        <v>10</v>
      </c>
      <c r="L14" t="s">
        <v>16</v>
      </c>
      <c r="M14">
        <f>B24</f>
        <v>43</v>
      </c>
      <c r="N14" t="s">
        <v>20</v>
      </c>
      <c r="O14">
        <v>100</v>
      </c>
      <c r="Q14">
        <f>SUM(M14:M16)*30</f>
        <v>3300</v>
      </c>
    </row>
    <row r="15" spans="1:17" x14ac:dyDescent="0.3">
      <c r="A15" s="14" t="s">
        <v>7</v>
      </c>
      <c r="B15" s="4">
        <v>0</v>
      </c>
      <c r="C15" s="4">
        <v>0</v>
      </c>
      <c r="D15" s="15">
        <v>10</v>
      </c>
      <c r="E15">
        <f>SUM(B15:D15)</f>
        <v>10</v>
      </c>
      <c r="F15" t="s">
        <v>20</v>
      </c>
      <c r="G15">
        <f>C8</f>
        <v>10</v>
      </c>
      <c r="L15" t="s">
        <v>17</v>
      </c>
      <c r="M15">
        <f>C24</f>
        <v>26</v>
      </c>
      <c r="N15" t="s">
        <v>20</v>
      </c>
      <c r="O15">
        <v>60</v>
      </c>
    </row>
    <row r="16" spans="1:17" x14ac:dyDescent="0.3">
      <c r="A16" s="14" t="s">
        <v>8</v>
      </c>
      <c r="B16" s="4">
        <v>4</v>
      </c>
      <c r="C16" s="4">
        <v>4</v>
      </c>
      <c r="D16" s="15">
        <v>4</v>
      </c>
      <c r="E16">
        <f t="shared" ref="E16:E23" si="0">SUM(B16:D16)</f>
        <v>12</v>
      </c>
      <c r="F16" t="s">
        <v>20</v>
      </c>
      <c r="G16">
        <f>D8</f>
        <v>12</v>
      </c>
      <c r="L16" t="s">
        <v>18</v>
      </c>
      <c r="M16">
        <f>D24</f>
        <v>41</v>
      </c>
      <c r="N16" t="s">
        <v>20</v>
      </c>
      <c r="O16">
        <v>85</v>
      </c>
    </row>
    <row r="17" spans="1:31" x14ac:dyDescent="0.3">
      <c r="A17" s="14" t="s">
        <v>9</v>
      </c>
      <c r="B17" s="4">
        <v>4</v>
      </c>
      <c r="C17" s="4">
        <v>4</v>
      </c>
      <c r="D17" s="15">
        <v>5</v>
      </c>
      <c r="E17">
        <f t="shared" si="0"/>
        <v>13</v>
      </c>
      <c r="F17" t="s">
        <v>20</v>
      </c>
      <c r="G17">
        <f>E8</f>
        <v>13</v>
      </c>
    </row>
    <row r="18" spans="1:31" x14ac:dyDescent="0.3">
      <c r="A18" s="14" t="s">
        <v>10</v>
      </c>
      <c r="B18" s="4">
        <v>5</v>
      </c>
      <c r="C18" s="4">
        <v>5</v>
      </c>
      <c r="D18" s="15">
        <v>5</v>
      </c>
      <c r="E18">
        <f t="shared" si="0"/>
        <v>15</v>
      </c>
      <c r="F18" t="s">
        <v>20</v>
      </c>
      <c r="G18">
        <f>F8</f>
        <v>15</v>
      </c>
    </row>
    <row r="19" spans="1:31" x14ac:dyDescent="0.3">
      <c r="A19" s="14" t="s">
        <v>11</v>
      </c>
      <c r="B19" s="4">
        <v>10</v>
      </c>
      <c r="C19" s="4">
        <v>0</v>
      </c>
      <c r="D19" s="15">
        <v>0</v>
      </c>
      <c r="E19">
        <f t="shared" si="0"/>
        <v>10</v>
      </c>
      <c r="F19" t="s">
        <v>20</v>
      </c>
      <c r="G19">
        <f>G8</f>
        <v>10</v>
      </c>
    </row>
    <row r="20" spans="1:31" x14ac:dyDescent="0.3">
      <c r="A20" s="14" t="s">
        <v>12</v>
      </c>
      <c r="B20" s="4">
        <v>10</v>
      </c>
      <c r="C20" s="4">
        <v>0</v>
      </c>
      <c r="D20" s="15">
        <v>0</v>
      </c>
      <c r="E20">
        <f t="shared" si="0"/>
        <v>10</v>
      </c>
      <c r="F20" t="s">
        <v>20</v>
      </c>
      <c r="G20">
        <f>H8</f>
        <v>10</v>
      </c>
    </row>
    <row r="21" spans="1:31" x14ac:dyDescent="0.3">
      <c r="A21" s="14" t="s">
        <v>13</v>
      </c>
      <c r="B21" s="4">
        <v>10</v>
      </c>
      <c r="C21" s="4">
        <v>0</v>
      </c>
      <c r="D21" s="15">
        <v>0</v>
      </c>
      <c r="E21">
        <f t="shared" si="0"/>
        <v>10</v>
      </c>
      <c r="F21" t="s">
        <v>20</v>
      </c>
      <c r="G21">
        <f>I8</f>
        <v>10</v>
      </c>
    </row>
    <row r="22" spans="1:31" x14ac:dyDescent="0.3">
      <c r="A22" s="14" t="s">
        <v>14</v>
      </c>
      <c r="B22" s="4">
        <v>0</v>
      </c>
      <c r="C22" s="4">
        <v>0</v>
      </c>
      <c r="D22" s="15">
        <v>10</v>
      </c>
      <c r="E22">
        <f t="shared" si="0"/>
        <v>10</v>
      </c>
      <c r="F22" t="s">
        <v>20</v>
      </c>
      <c r="G22">
        <f>J8</f>
        <v>10</v>
      </c>
    </row>
    <row r="23" spans="1:31" x14ac:dyDescent="0.3">
      <c r="A23" s="14" t="s">
        <v>15</v>
      </c>
      <c r="B23" s="4">
        <v>0</v>
      </c>
      <c r="C23" s="4">
        <v>10</v>
      </c>
      <c r="D23" s="15">
        <v>0</v>
      </c>
      <c r="E23">
        <f t="shared" si="0"/>
        <v>10</v>
      </c>
      <c r="F23" t="s">
        <v>20</v>
      </c>
      <c r="G23">
        <f>K8</f>
        <v>10</v>
      </c>
    </row>
    <row r="24" spans="1:31" x14ac:dyDescent="0.3">
      <c r="A24" s="16" t="s">
        <v>44</v>
      </c>
      <c r="B24" s="17">
        <f>SUM(B14:B23)</f>
        <v>43</v>
      </c>
      <c r="C24" s="17">
        <f>SUM(C14:C23)</f>
        <v>26</v>
      </c>
      <c r="D24" s="18">
        <f>SUM(D14:D23)</f>
        <v>41</v>
      </c>
    </row>
    <row r="25" spans="1:31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31" x14ac:dyDescent="0.3">
      <c r="A26" s="11"/>
      <c r="B26" s="39" t="s">
        <v>41</v>
      </c>
      <c r="C26" s="39"/>
      <c r="D26" s="39"/>
      <c r="E26" s="39"/>
      <c r="F26" s="39"/>
      <c r="G26" s="39"/>
      <c r="H26" s="39"/>
      <c r="I26" s="39"/>
      <c r="J26" s="39"/>
      <c r="K26" s="39"/>
      <c r="L26" s="37" t="s">
        <v>43</v>
      </c>
      <c r="M26" s="37"/>
      <c r="N26" s="37"/>
      <c r="O26" s="37"/>
      <c r="P26" s="37"/>
      <c r="Q26" s="37"/>
      <c r="R26" s="37"/>
      <c r="S26" s="37"/>
      <c r="T26" s="37"/>
      <c r="U26" s="37"/>
      <c r="V26" s="37" t="s">
        <v>60</v>
      </c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 x14ac:dyDescent="0.3">
      <c r="A27" s="14"/>
      <c r="B27" s="21">
        <v>0</v>
      </c>
      <c r="C27" s="21">
        <v>0</v>
      </c>
      <c r="D27" s="21">
        <v>4</v>
      </c>
      <c r="E27" s="21">
        <v>4</v>
      </c>
      <c r="F27" s="21">
        <v>5</v>
      </c>
      <c r="G27" s="21">
        <v>10</v>
      </c>
      <c r="H27" s="21">
        <v>10</v>
      </c>
      <c r="I27" s="21">
        <v>10</v>
      </c>
      <c r="J27" s="21">
        <v>0</v>
      </c>
      <c r="K27" s="21">
        <v>0</v>
      </c>
      <c r="L27" s="19">
        <v>3</v>
      </c>
      <c r="M27" s="19">
        <v>0</v>
      </c>
      <c r="N27" s="19">
        <v>4</v>
      </c>
      <c r="O27" s="19">
        <v>4</v>
      </c>
      <c r="P27" s="19">
        <v>5</v>
      </c>
      <c r="Q27" s="19">
        <v>0</v>
      </c>
      <c r="R27" s="19">
        <v>0</v>
      </c>
      <c r="S27" s="19">
        <v>0</v>
      </c>
      <c r="T27" s="19">
        <v>10</v>
      </c>
      <c r="U27" s="19">
        <v>26</v>
      </c>
      <c r="V27" s="19">
        <v>7</v>
      </c>
      <c r="W27" s="19">
        <v>10</v>
      </c>
      <c r="X27" s="19">
        <v>4</v>
      </c>
      <c r="Y27" s="19">
        <v>5</v>
      </c>
      <c r="Z27" s="19">
        <v>5</v>
      </c>
      <c r="AA27" s="19">
        <v>0</v>
      </c>
      <c r="AB27" s="19">
        <v>0</v>
      </c>
      <c r="AC27" s="19">
        <v>0</v>
      </c>
      <c r="AD27" s="19">
        <v>10</v>
      </c>
      <c r="AE27" s="19">
        <v>0</v>
      </c>
    </row>
    <row r="28" spans="1:31" x14ac:dyDescent="0.3">
      <c r="A28" s="14"/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20" t="s">
        <v>6</v>
      </c>
      <c r="M28" s="20" t="s">
        <v>7</v>
      </c>
      <c r="N28" s="20" t="s">
        <v>8</v>
      </c>
      <c r="O28" s="20" t="s">
        <v>9</v>
      </c>
      <c r="P28" s="20" t="s">
        <v>10</v>
      </c>
      <c r="Q28" s="20" t="s">
        <v>11</v>
      </c>
      <c r="R28" s="20" t="s">
        <v>12</v>
      </c>
      <c r="S28" s="20" t="s">
        <v>13</v>
      </c>
      <c r="T28" s="20" t="s">
        <v>14</v>
      </c>
      <c r="U28" s="20" t="s">
        <v>15</v>
      </c>
      <c r="V28" s="20" t="s">
        <v>6</v>
      </c>
      <c r="W28" s="20" t="s">
        <v>7</v>
      </c>
      <c r="X28" s="20" t="s">
        <v>8</v>
      </c>
      <c r="Y28" s="20" t="s">
        <v>9</v>
      </c>
      <c r="Z28" s="20" t="s">
        <v>10</v>
      </c>
      <c r="AA28" s="20" t="s">
        <v>11</v>
      </c>
      <c r="AB28" s="20" t="s">
        <v>12</v>
      </c>
      <c r="AC28" s="20" t="s">
        <v>13</v>
      </c>
      <c r="AD28" s="20" t="s">
        <v>14</v>
      </c>
      <c r="AE28" s="20" t="s">
        <v>15</v>
      </c>
    </row>
    <row r="29" spans="1:31" x14ac:dyDescent="0.3">
      <c r="A29" s="14" t="s">
        <v>31</v>
      </c>
      <c r="B29" s="4">
        <v>0</v>
      </c>
      <c r="C29" s="4">
        <v>0</v>
      </c>
      <c r="D29" s="4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</row>
    <row r="30" spans="1:31" x14ac:dyDescent="0.3">
      <c r="A30" s="14" t="s">
        <v>32</v>
      </c>
      <c r="B30" s="4">
        <v>0</v>
      </c>
      <c r="C30" s="4">
        <v>0</v>
      </c>
      <c r="D30" s="4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</row>
    <row r="31" spans="1:31" x14ac:dyDescent="0.3">
      <c r="A31" s="14" t="s">
        <v>33</v>
      </c>
      <c r="B31" s="4">
        <v>0</v>
      </c>
      <c r="C31" s="4">
        <v>0</v>
      </c>
      <c r="D31" s="4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</row>
    <row r="32" spans="1:31" x14ac:dyDescent="0.3">
      <c r="A32" s="14" t="s">
        <v>34</v>
      </c>
      <c r="B32" s="4">
        <v>0</v>
      </c>
      <c r="C32" s="4">
        <v>0</v>
      </c>
      <c r="D32" s="4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</row>
    <row r="33" spans="1:31" x14ac:dyDescent="0.3">
      <c r="A33" s="14" t="s">
        <v>35</v>
      </c>
      <c r="B33" s="4">
        <v>0</v>
      </c>
      <c r="C33" s="4">
        <v>0</v>
      </c>
      <c r="D33" s="4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</row>
    <row r="34" spans="1:31" x14ac:dyDescent="0.3">
      <c r="A34" s="14" t="s">
        <v>36</v>
      </c>
      <c r="B34" s="4">
        <v>0</v>
      </c>
      <c r="C34" s="4">
        <v>0</v>
      </c>
      <c r="D34" s="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</row>
    <row r="35" spans="1:31" x14ac:dyDescent="0.3">
      <c r="A35" s="14" t="s">
        <v>37</v>
      </c>
      <c r="B35" s="4">
        <v>0</v>
      </c>
      <c r="C35" s="4">
        <v>0</v>
      </c>
      <c r="D35" s="4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</row>
    <row r="36" spans="1:31" x14ac:dyDescent="0.3">
      <c r="A36" s="14" t="s">
        <v>38</v>
      </c>
      <c r="B36" s="4">
        <v>0</v>
      </c>
      <c r="C36" s="4">
        <v>0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</row>
    <row r="37" spans="1:31" x14ac:dyDescent="0.3">
      <c r="A37" s="14" t="s">
        <v>39</v>
      </c>
      <c r="B37" s="4">
        <v>0</v>
      </c>
      <c r="C37" s="4">
        <v>0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</row>
    <row r="38" spans="1:31" x14ac:dyDescent="0.3">
      <c r="A38" s="14" t="s">
        <v>40</v>
      </c>
      <c r="B38" s="4">
        <v>0</v>
      </c>
      <c r="C38" s="4">
        <v>0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</row>
    <row r="39" spans="1:31" x14ac:dyDescent="0.3">
      <c r="A39" s="16" t="s">
        <v>47</v>
      </c>
      <c r="B39" s="4">
        <f>SUM(B29:B38)</f>
        <v>0</v>
      </c>
      <c r="C39" s="4">
        <f>SUM(C29:C38)</f>
        <v>0</v>
      </c>
      <c r="D39" s="4">
        <f t="shared" ref="D39:R39" si="1">SUM(D29:D38)</f>
        <v>4</v>
      </c>
      <c r="E39" s="4">
        <f t="shared" si="1"/>
        <v>4</v>
      </c>
      <c r="F39" s="4">
        <f t="shared" si="1"/>
        <v>5</v>
      </c>
      <c r="G39" s="4">
        <f t="shared" si="1"/>
        <v>10</v>
      </c>
      <c r="H39" s="4">
        <f t="shared" si="1"/>
        <v>10</v>
      </c>
      <c r="I39" s="4">
        <f t="shared" si="1"/>
        <v>10</v>
      </c>
      <c r="J39" s="4">
        <f t="shared" si="1"/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si="1"/>
        <v>0</v>
      </c>
      <c r="Q39" s="4">
        <f t="shared" si="1"/>
        <v>0</v>
      </c>
      <c r="R39" s="4">
        <f t="shared" si="1"/>
        <v>0</v>
      </c>
      <c r="S39" s="4">
        <f t="shared" ref="S39" si="2">SUM(S29:S38)</f>
        <v>0</v>
      </c>
      <c r="T39" s="4">
        <f t="shared" ref="T39" si="3">SUM(T29:T38)</f>
        <v>0</v>
      </c>
      <c r="U39" s="4">
        <f t="shared" ref="U39" si="4">SUM(U29:U38)</f>
        <v>0</v>
      </c>
      <c r="V39" s="4">
        <f t="shared" ref="V39" si="5">SUM(V29:V38)</f>
        <v>0</v>
      </c>
      <c r="W39" s="4">
        <f t="shared" ref="W39" si="6">SUM(W29:W38)</f>
        <v>0</v>
      </c>
      <c r="X39" s="4">
        <f t="shared" ref="X39" si="7">SUM(X29:X38)</f>
        <v>0</v>
      </c>
      <c r="Y39" s="4">
        <f t="shared" ref="Y39" si="8">SUM(Y29:Y38)</f>
        <v>0</v>
      </c>
      <c r="Z39" s="4">
        <f t="shared" ref="Z39" si="9">SUM(Z29:Z38)</f>
        <v>0</v>
      </c>
      <c r="AA39" s="4">
        <f t="shared" ref="AA39" si="10">SUM(AA29:AA38)</f>
        <v>0</v>
      </c>
      <c r="AB39" s="4">
        <f t="shared" ref="AB39" si="11">SUM(AB29:AB38)</f>
        <v>0</v>
      </c>
      <c r="AC39" s="4">
        <f t="shared" ref="AC39" si="12">SUM(AC29:AC38)</f>
        <v>0</v>
      </c>
      <c r="AD39" s="4">
        <f t="shared" ref="AD39" si="13">SUM(AD29:AD38)</f>
        <v>0</v>
      </c>
      <c r="AE39" s="4">
        <f t="shared" ref="AE39" si="14">SUM(AE29:AE38)</f>
        <v>0</v>
      </c>
    </row>
    <row r="41" spans="1:31" x14ac:dyDescent="0.3">
      <c r="B41" t="s">
        <v>44</v>
      </c>
      <c r="C41">
        <f>SUM(B29:K38)</f>
        <v>43</v>
      </c>
      <c r="D41" t="s">
        <v>20</v>
      </c>
      <c r="E41">
        <v>43</v>
      </c>
      <c r="M41" t="s">
        <v>47</v>
      </c>
      <c r="N41" s="10" t="s">
        <v>20</v>
      </c>
      <c r="O41">
        <f>SUM(L29:U38)</f>
        <v>0</v>
      </c>
      <c r="P41" t="s">
        <v>20</v>
      </c>
      <c r="Q41">
        <v>26</v>
      </c>
      <c r="X41" t="s">
        <v>47</v>
      </c>
      <c r="Y41" t="s">
        <v>20</v>
      </c>
      <c r="Z41">
        <f>SUM(V29:AE38)</f>
        <v>0</v>
      </c>
      <c r="AA41" t="s">
        <v>20</v>
      </c>
      <c r="AB41">
        <v>41</v>
      </c>
    </row>
    <row r="42" spans="1:31" x14ac:dyDescent="0.3">
      <c r="B42" t="s">
        <v>62</v>
      </c>
    </row>
    <row r="43" spans="1:31" x14ac:dyDescent="0.3">
      <c r="B43" t="s">
        <v>28</v>
      </c>
      <c r="C43">
        <f>SUM(B29:K38)*10</f>
        <v>430</v>
      </c>
      <c r="M43" t="s">
        <v>61</v>
      </c>
      <c r="N43" s="10">
        <f>SUM(L29:U38)*20</f>
        <v>0</v>
      </c>
    </row>
  </sheetData>
  <mergeCells count="12">
    <mergeCell ref="B25:K25"/>
    <mergeCell ref="B26:K26"/>
    <mergeCell ref="L26:U26"/>
    <mergeCell ref="V26:AE26"/>
    <mergeCell ref="B5:C5"/>
    <mergeCell ref="D5:E5"/>
    <mergeCell ref="G5:H5"/>
    <mergeCell ref="I5:J5"/>
    <mergeCell ref="B6:C6"/>
    <mergeCell ref="D6:E6"/>
    <mergeCell ref="G6:H6"/>
    <mergeCell ref="I6:J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48B2-6972-4C75-BEE8-9C7EAC9DAE68}">
  <dimension ref="A1:D11"/>
  <sheetViews>
    <sheetView workbookViewId="0">
      <selection sqref="A1:D11"/>
    </sheetView>
  </sheetViews>
  <sheetFormatPr defaultRowHeight="14.4" x14ac:dyDescent="0.3"/>
  <sheetData>
    <row r="1" spans="1:4" x14ac:dyDescent="0.3">
      <c r="B1" t="s">
        <v>41</v>
      </c>
      <c r="C1" t="s">
        <v>53</v>
      </c>
      <c r="D1" t="s">
        <v>42</v>
      </c>
    </row>
    <row r="2" spans="1:4" x14ac:dyDescent="0.3">
      <c r="A2" t="s">
        <v>31</v>
      </c>
      <c r="B2">
        <v>1</v>
      </c>
      <c r="C2">
        <v>1</v>
      </c>
      <c r="D2">
        <v>1</v>
      </c>
    </row>
    <row r="3" spans="1:4" x14ac:dyDescent="0.3">
      <c r="A3" t="s">
        <v>32</v>
      </c>
      <c r="B3">
        <v>2</v>
      </c>
      <c r="C3">
        <v>2</v>
      </c>
      <c r="D3">
        <v>2</v>
      </c>
    </row>
    <row r="4" spans="1:4" x14ac:dyDescent="0.3">
      <c r="A4" t="s">
        <v>33</v>
      </c>
      <c r="B4">
        <v>3</v>
      </c>
      <c r="C4">
        <v>3</v>
      </c>
      <c r="D4">
        <v>3</v>
      </c>
    </row>
    <row r="5" spans="1:4" x14ac:dyDescent="0.3">
      <c r="A5" t="s">
        <v>34</v>
      </c>
      <c r="B5">
        <v>4</v>
      </c>
      <c r="C5">
        <v>4</v>
      </c>
      <c r="D5">
        <v>4</v>
      </c>
    </row>
    <row r="6" spans="1:4" x14ac:dyDescent="0.3">
      <c r="A6" t="s">
        <v>35</v>
      </c>
      <c r="B6">
        <v>5</v>
      </c>
      <c r="C6">
        <v>5</v>
      </c>
      <c r="D6">
        <v>5</v>
      </c>
    </row>
    <row r="7" spans="1:4" x14ac:dyDescent="0.3">
      <c r="A7" t="s">
        <v>36</v>
      </c>
      <c r="B7">
        <v>6</v>
      </c>
      <c r="C7">
        <v>6</v>
      </c>
      <c r="D7">
        <v>6</v>
      </c>
    </row>
    <row r="8" spans="1:4" x14ac:dyDescent="0.3">
      <c r="A8" t="s">
        <v>37</v>
      </c>
      <c r="B8">
        <v>7</v>
      </c>
      <c r="C8">
        <v>7</v>
      </c>
      <c r="D8">
        <v>7</v>
      </c>
    </row>
    <row r="9" spans="1:4" x14ac:dyDescent="0.3">
      <c r="A9" t="s">
        <v>38</v>
      </c>
      <c r="B9">
        <v>8</v>
      </c>
      <c r="C9">
        <v>8</v>
      </c>
      <c r="D9">
        <v>8</v>
      </c>
    </row>
    <row r="10" spans="1:4" x14ac:dyDescent="0.3">
      <c r="A10" t="s">
        <v>39</v>
      </c>
      <c r="B10">
        <v>9</v>
      </c>
      <c r="C10">
        <v>9</v>
      </c>
      <c r="D10">
        <v>9</v>
      </c>
    </row>
    <row r="11" spans="1:4" x14ac:dyDescent="0.3">
      <c r="A11" t="s">
        <v>40</v>
      </c>
      <c r="B11">
        <v>10</v>
      </c>
      <c r="C11">
        <v>10</v>
      </c>
      <c r="D11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5010-2CD6-4D09-8DAB-B9C2DFF27E2F}">
  <dimension ref="A3:AG60"/>
  <sheetViews>
    <sheetView topLeftCell="A41" workbookViewId="0">
      <selection activeCell="A26" sqref="A1:XFD1048576"/>
    </sheetView>
  </sheetViews>
  <sheetFormatPr defaultRowHeight="14.4" x14ac:dyDescent="0.3"/>
  <cols>
    <col min="3" max="3" width="7.44140625" customWidth="1"/>
  </cols>
  <sheetData>
    <row r="3" spans="1:17" x14ac:dyDescent="0.3">
      <c r="A3" t="s">
        <v>45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</row>
    <row r="4" spans="1:17" x14ac:dyDescent="0.3">
      <c r="M4" t="s">
        <v>22</v>
      </c>
      <c r="Q4" t="s">
        <v>49</v>
      </c>
    </row>
    <row r="5" spans="1:17" x14ac:dyDescent="0.3">
      <c r="B5" s="37"/>
      <c r="C5" s="37"/>
      <c r="D5" s="37"/>
      <c r="E5" s="37"/>
      <c r="G5" s="37"/>
      <c r="H5" s="37"/>
      <c r="I5" s="37"/>
      <c r="J5" s="37"/>
      <c r="M5">
        <f>B8+C8</f>
        <v>20</v>
      </c>
      <c r="N5" t="s">
        <v>20</v>
      </c>
      <c r="O5">
        <v>20</v>
      </c>
      <c r="Q5">
        <f>SUMPRODUCT(B3:K3,B8:K8)</f>
        <v>1100</v>
      </c>
    </row>
    <row r="6" spans="1:17" x14ac:dyDescent="0.3">
      <c r="B6" s="38" t="s">
        <v>0</v>
      </c>
      <c r="C6" s="38"/>
      <c r="D6" s="38" t="s">
        <v>1</v>
      </c>
      <c r="E6" s="38"/>
      <c r="F6" s="5" t="s">
        <v>2</v>
      </c>
      <c r="G6" s="38" t="s">
        <v>3</v>
      </c>
      <c r="H6" s="38"/>
      <c r="I6" s="38" t="s">
        <v>4</v>
      </c>
      <c r="J6" s="38"/>
      <c r="K6" s="5" t="s">
        <v>5</v>
      </c>
      <c r="M6">
        <f>D8+E8</f>
        <v>25</v>
      </c>
      <c r="N6" t="s">
        <v>20</v>
      </c>
      <c r="O6">
        <v>25</v>
      </c>
    </row>
    <row r="7" spans="1:17" x14ac:dyDescent="0.3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M7">
        <f>F8</f>
        <v>15</v>
      </c>
      <c r="N7" t="s">
        <v>20</v>
      </c>
      <c r="O7">
        <v>15</v>
      </c>
    </row>
    <row r="8" spans="1:17" x14ac:dyDescent="0.3">
      <c r="A8" t="s">
        <v>21</v>
      </c>
      <c r="B8" s="5">
        <v>10</v>
      </c>
      <c r="C8" s="5">
        <v>10</v>
      </c>
      <c r="D8" s="5">
        <v>12</v>
      </c>
      <c r="E8" s="5">
        <v>13</v>
      </c>
      <c r="F8" s="5">
        <v>15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M8">
        <f>G8+H8</f>
        <v>20</v>
      </c>
      <c r="N8" t="s">
        <v>20</v>
      </c>
      <c r="O8">
        <v>20</v>
      </c>
    </row>
    <row r="9" spans="1:17" x14ac:dyDescent="0.3">
      <c r="M9">
        <f>I8+J8</f>
        <v>20</v>
      </c>
      <c r="N9" t="s">
        <v>20</v>
      </c>
      <c r="O9">
        <v>20</v>
      </c>
    </row>
    <row r="10" spans="1:17" x14ac:dyDescent="0.3">
      <c r="M10">
        <f>K8</f>
        <v>10</v>
      </c>
      <c r="N10" t="s">
        <v>20</v>
      </c>
      <c r="O10">
        <v>10</v>
      </c>
    </row>
    <row r="13" spans="1:17" x14ac:dyDescent="0.3">
      <c r="A13" s="11" t="s">
        <v>29</v>
      </c>
      <c r="B13" s="12" t="s">
        <v>41</v>
      </c>
      <c r="C13" s="12" t="s">
        <v>43</v>
      </c>
      <c r="D13" s="13" t="s">
        <v>42</v>
      </c>
      <c r="M13" t="s">
        <v>23</v>
      </c>
      <c r="Q13" t="s">
        <v>52</v>
      </c>
    </row>
    <row r="14" spans="1:17" x14ac:dyDescent="0.3">
      <c r="A14" s="14" t="s">
        <v>6</v>
      </c>
      <c r="B14" s="4">
        <v>0</v>
      </c>
      <c r="C14" s="4">
        <v>3</v>
      </c>
      <c r="D14" s="15">
        <v>7</v>
      </c>
      <c r="E14">
        <f>SUM(B14:D14)</f>
        <v>10</v>
      </c>
      <c r="F14" t="s">
        <v>20</v>
      </c>
      <c r="G14">
        <f>B8</f>
        <v>10</v>
      </c>
      <c r="L14" t="s">
        <v>16</v>
      </c>
      <c r="M14">
        <f>B24</f>
        <v>43</v>
      </c>
      <c r="N14" t="s">
        <v>20</v>
      </c>
      <c r="O14">
        <v>100</v>
      </c>
      <c r="Q14">
        <f>SUM(M14:M16)*30</f>
        <v>3300</v>
      </c>
    </row>
    <row r="15" spans="1:17" x14ac:dyDescent="0.3">
      <c r="A15" s="14" t="s">
        <v>7</v>
      </c>
      <c r="B15" s="4">
        <v>0</v>
      </c>
      <c r="C15" s="4">
        <v>0</v>
      </c>
      <c r="D15" s="15">
        <v>10</v>
      </c>
      <c r="E15">
        <f>SUM(B15:D15)</f>
        <v>10</v>
      </c>
      <c r="F15" t="s">
        <v>20</v>
      </c>
      <c r="G15">
        <f>C8</f>
        <v>10</v>
      </c>
      <c r="L15" t="s">
        <v>17</v>
      </c>
      <c r="M15">
        <f>C24</f>
        <v>26</v>
      </c>
      <c r="N15" t="s">
        <v>20</v>
      </c>
      <c r="O15">
        <v>60</v>
      </c>
    </row>
    <row r="16" spans="1:17" x14ac:dyDescent="0.3">
      <c r="A16" s="14" t="s">
        <v>8</v>
      </c>
      <c r="B16" s="4">
        <v>4</v>
      </c>
      <c r="C16" s="4">
        <v>4</v>
      </c>
      <c r="D16" s="15">
        <v>4</v>
      </c>
      <c r="E16">
        <f t="shared" ref="E16:E23" si="0">SUM(B16:D16)</f>
        <v>12</v>
      </c>
      <c r="F16" t="s">
        <v>20</v>
      </c>
      <c r="G16">
        <f>D8</f>
        <v>12</v>
      </c>
      <c r="L16" t="s">
        <v>18</v>
      </c>
      <c r="M16">
        <f>D24</f>
        <v>41</v>
      </c>
      <c r="N16" t="s">
        <v>20</v>
      </c>
      <c r="O16">
        <v>85</v>
      </c>
    </row>
    <row r="17" spans="1:33" x14ac:dyDescent="0.3">
      <c r="A17" s="14" t="s">
        <v>9</v>
      </c>
      <c r="B17" s="4">
        <v>4</v>
      </c>
      <c r="C17" s="4">
        <v>4</v>
      </c>
      <c r="D17" s="15">
        <v>5</v>
      </c>
      <c r="E17">
        <f t="shared" si="0"/>
        <v>13</v>
      </c>
      <c r="F17" t="s">
        <v>20</v>
      </c>
      <c r="G17">
        <f>E8</f>
        <v>13</v>
      </c>
    </row>
    <row r="18" spans="1:33" x14ac:dyDescent="0.3">
      <c r="A18" s="14" t="s">
        <v>10</v>
      </c>
      <c r="B18" s="4">
        <v>5</v>
      </c>
      <c r="C18" s="4">
        <v>5</v>
      </c>
      <c r="D18" s="15">
        <v>5</v>
      </c>
      <c r="E18">
        <f t="shared" si="0"/>
        <v>15</v>
      </c>
      <c r="F18" t="s">
        <v>20</v>
      </c>
      <c r="G18">
        <f>F8</f>
        <v>15</v>
      </c>
    </row>
    <row r="19" spans="1:33" x14ac:dyDescent="0.3">
      <c r="A19" s="14" t="s">
        <v>11</v>
      </c>
      <c r="B19" s="4">
        <v>10</v>
      </c>
      <c r="C19" s="4">
        <v>0</v>
      </c>
      <c r="D19" s="15">
        <v>0</v>
      </c>
      <c r="E19">
        <f t="shared" si="0"/>
        <v>10</v>
      </c>
      <c r="F19" t="s">
        <v>20</v>
      </c>
      <c r="G19">
        <f>G8</f>
        <v>10</v>
      </c>
    </row>
    <row r="20" spans="1:33" x14ac:dyDescent="0.3">
      <c r="A20" s="14" t="s">
        <v>12</v>
      </c>
      <c r="B20" s="4">
        <v>10</v>
      </c>
      <c r="C20" s="4">
        <v>0</v>
      </c>
      <c r="D20" s="15">
        <v>0</v>
      </c>
      <c r="E20">
        <f t="shared" si="0"/>
        <v>10</v>
      </c>
      <c r="F20" t="s">
        <v>20</v>
      </c>
      <c r="G20">
        <f>H8</f>
        <v>10</v>
      </c>
    </row>
    <row r="21" spans="1:33" x14ac:dyDescent="0.3">
      <c r="A21" s="14" t="s">
        <v>13</v>
      </c>
      <c r="B21" s="4">
        <v>10</v>
      </c>
      <c r="C21" s="4">
        <v>0</v>
      </c>
      <c r="D21" s="15">
        <v>0</v>
      </c>
      <c r="E21">
        <f t="shared" si="0"/>
        <v>10</v>
      </c>
      <c r="F21" t="s">
        <v>20</v>
      </c>
      <c r="G21">
        <f>I8</f>
        <v>10</v>
      </c>
    </row>
    <row r="22" spans="1:33" x14ac:dyDescent="0.3">
      <c r="A22" s="14" t="s">
        <v>14</v>
      </c>
      <c r="B22" s="4">
        <v>0</v>
      </c>
      <c r="C22" s="4">
        <v>0</v>
      </c>
      <c r="D22" s="15">
        <v>10</v>
      </c>
      <c r="E22">
        <f t="shared" si="0"/>
        <v>10</v>
      </c>
      <c r="F22" t="s">
        <v>20</v>
      </c>
      <c r="G22">
        <f>J8</f>
        <v>10</v>
      </c>
    </row>
    <row r="23" spans="1:33" x14ac:dyDescent="0.3">
      <c r="A23" s="14" t="s">
        <v>15</v>
      </c>
      <c r="B23" s="4">
        <v>0</v>
      </c>
      <c r="C23" s="4">
        <v>10</v>
      </c>
      <c r="D23" s="15">
        <v>0</v>
      </c>
      <c r="E23">
        <f t="shared" si="0"/>
        <v>10</v>
      </c>
      <c r="F23" t="s">
        <v>20</v>
      </c>
      <c r="G23">
        <f>K8</f>
        <v>10</v>
      </c>
    </row>
    <row r="24" spans="1:33" x14ac:dyDescent="0.3">
      <c r="A24" s="16" t="s">
        <v>44</v>
      </c>
      <c r="B24" s="17">
        <f>SUM(B14:B23)</f>
        <v>43</v>
      </c>
      <c r="C24" s="17">
        <f>SUM(C14:C23)</f>
        <v>26</v>
      </c>
      <c r="D24" s="18">
        <f>SUM(D14:D23)</f>
        <v>41</v>
      </c>
    </row>
    <row r="25" spans="1:33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33" x14ac:dyDescent="0.3">
      <c r="A26" s="11"/>
      <c r="B26" s="39" t="s">
        <v>41</v>
      </c>
      <c r="C26" s="39"/>
      <c r="D26" s="39"/>
      <c r="E26" s="39"/>
      <c r="F26" s="39"/>
      <c r="G26" s="39"/>
      <c r="H26" s="39"/>
      <c r="I26" s="39"/>
      <c r="J26" s="39"/>
      <c r="K26" s="39"/>
      <c r="L26" s="37" t="s">
        <v>43</v>
      </c>
      <c r="M26" s="37"/>
      <c r="N26" s="37"/>
      <c r="O26" s="37"/>
      <c r="P26" s="37"/>
      <c r="Q26" s="37"/>
      <c r="R26" s="37"/>
      <c r="S26" s="37"/>
      <c r="T26" s="37"/>
      <c r="U26" s="37"/>
      <c r="V26" s="37" t="s">
        <v>60</v>
      </c>
      <c r="W26" s="37"/>
      <c r="X26" s="37"/>
      <c r="Y26" s="37"/>
      <c r="Z26" s="37"/>
      <c r="AA26" s="37"/>
      <c r="AB26" s="37"/>
      <c r="AC26" s="37"/>
      <c r="AD26" s="37"/>
      <c r="AE26" s="37"/>
    </row>
    <row r="27" spans="1:33" x14ac:dyDescent="0.3">
      <c r="A27" s="14"/>
      <c r="B27" s="21">
        <v>0</v>
      </c>
      <c r="C27" s="21">
        <v>0</v>
      </c>
      <c r="D27" s="21">
        <v>4</v>
      </c>
      <c r="E27" s="21">
        <v>4</v>
      </c>
      <c r="F27" s="21">
        <v>5</v>
      </c>
      <c r="G27" s="21">
        <v>10</v>
      </c>
      <c r="H27" s="21">
        <v>10</v>
      </c>
      <c r="I27" s="21">
        <v>10</v>
      </c>
      <c r="J27" s="21">
        <v>0</v>
      </c>
      <c r="K27" s="21">
        <v>0</v>
      </c>
      <c r="L27" s="19">
        <v>3</v>
      </c>
      <c r="M27" s="19">
        <v>0</v>
      </c>
      <c r="N27" s="19">
        <v>4</v>
      </c>
      <c r="O27" s="19">
        <v>4</v>
      </c>
      <c r="P27" s="19">
        <v>5</v>
      </c>
      <c r="Q27" s="19">
        <v>0</v>
      </c>
      <c r="R27" s="19">
        <v>0</v>
      </c>
      <c r="S27" s="19">
        <v>0</v>
      </c>
      <c r="T27" s="19">
        <v>0</v>
      </c>
      <c r="U27" s="19">
        <v>10</v>
      </c>
      <c r="V27" s="19">
        <v>7</v>
      </c>
      <c r="W27" s="19">
        <v>10</v>
      </c>
      <c r="X27" s="19">
        <v>4</v>
      </c>
      <c r="Y27" s="19">
        <v>5</v>
      </c>
      <c r="Z27" s="19">
        <v>5</v>
      </c>
      <c r="AA27" s="19">
        <v>0</v>
      </c>
      <c r="AB27" s="19">
        <v>0</v>
      </c>
      <c r="AC27" s="19">
        <v>0</v>
      </c>
      <c r="AD27" s="19">
        <v>10</v>
      </c>
      <c r="AE27" s="19">
        <v>0</v>
      </c>
      <c r="AG27" t="s">
        <v>65</v>
      </c>
    </row>
    <row r="28" spans="1:33" x14ac:dyDescent="0.3">
      <c r="A28" s="14"/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20" t="s">
        <v>6</v>
      </c>
      <c r="M28" s="20" t="s">
        <v>7</v>
      </c>
      <c r="N28" s="20" t="s">
        <v>8</v>
      </c>
      <c r="O28" s="20" t="s">
        <v>9</v>
      </c>
      <c r="P28" s="20" t="s">
        <v>10</v>
      </c>
      <c r="Q28" s="20" t="s">
        <v>11</v>
      </c>
      <c r="R28" s="20" t="s">
        <v>12</v>
      </c>
      <c r="S28" s="20" t="s">
        <v>13</v>
      </c>
      <c r="T28" s="20" t="s">
        <v>14</v>
      </c>
      <c r="U28" s="20" t="s">
        <v>15</v>
      </c>
      <c r="V28" s="20" t="s">
        <v>6</v>
      </c>
      <c r="W28" s="20" t="s">
        <v>7</v>
      </c>
      <c r="X28" s="20" t="s">
        <v>8</v>
      </c>
      <c r="Y28" s="20" t="s">
        <v>9</v>
      </c>
      <c r="Z28" s="20" t="s">
        <v>10</v>
      </c>
      <c r="AA28" s="20" t="s">
        <v>11</v>
      </c>
      <c r="AB28" s="20" t="s">
        <v>12</v>
      </c>
      <c r="AC28" s="20" t="s">
        <v>13</v>
      </c>
      <c r="AD28" s="20" t="s">
        <v>14</v>
      </c>
      <c r="AE28" s="20" t="s">
        <v>15</v>
      </c>
    </row>
    <row r="29" spans="1:33" x14ac:dyDescent="0.3">
      <c r="A29" s="14" t="s">
        <v>31</v>
      </c>
      <c r="B29" s="4">
        <v>0</v>
      </c>
      <c r="C29" s="4">
        <v>0</v>
      </c>
      <c r="D29" s="4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>SUM(B29:AE29)</f>
        <v>9</v>
      </c>
    </row>
    <row r="30" spans="1:33" x14ac:dyDescent="0.3">
      <c r="A30" s="14" t="s">
        <v>32</v>
      </c>
      <c r="B30" s="4">
        <v>0</v>
      </c>
      <c r="C30" s="4">
        <v>0</v>
      </c>
      <c r="D30" s="4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f t="shared" ref="AG30:AG38" si="1">SUM(B30:AE30)</f>
        <v>3</v>
      </c>
    </row>
    <row r="31" spans="1:33" x14ac:dyDescent="0.3">
      <c r="A31" s="14" t="s">
        <v>33</v>
      </c>
      <c r="B31" s="4">
        <v>0</v>
      </c>
      <c r="C31" s="4">
        <v>0</v>
      </c>
      <c r="D31" s="4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f t="shared" si="1"/>
        <v>3</v>
      </c>
    </row>
    <row r="32" spans="1:33" x14ac:dyDescent="0.3">
      <c r="A32" s="14" t="s">
        <v>34</v>
      </c>
      <c r="B32" s="4">
        <v>0</v>
      </c>
      <c r="C32" s="4">
        <v>0</v>
      </c>
      <c r="D32" s="4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 t="shared" si="1"/>
        <v>3</v>
      </c>
    </row>
    <row r="33" spans="1:33" x14ac:dyDescent="0.3">
      <c r="A33" s="14" t="s">
        <v>35</v>
      </c>
      <c r="B33" s="4">
        <v>0</v>
      </c>
      <c r="C33" s="4">
        <v>0</v>
      </c>
      <c r="D33" s="4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f t="shared" si="1"/>
        <v>3</v>
      </c>
    </row>
    <row r="34" spans="1:33" x14ac:dyDescent="0.3">
      <c r="A34" s="14" t="s">
        <v>36</v>
      </c>
      <c r="B34" s="4">
        <v>0</v>
      </c>
      <c r="C34" s="4">
        <v>0</v>
      </c>
      <c r="D34" s="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</v>
      </c>
      <c r="AE34">
        <v>0</v>
      </c>
      <c r="AG34">
        <f t="shared" si="1"/>
        <v>15</v>
      </c>
    </row>
    <row r="35" spans="1:33" x14ac:dyDescent="0.3">
      <c r="A35" s="14" t="s">
        <v>37</v>
      </c>
      <c r="B35" s="4">
        <v>0</v>
      </c>
      <c r="C35" s="4">
        <v>0</v>
      </c>
      <c r="D35" s="4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 t="shared" si="1"/>
        <v>11</v>
      </c>
    </row>
    <row r="36" spans="1:33" x14ac:dyDescent="0.3">
      <c r="A36" s="14" t="s">
        <v>38</v>
      </c>
      <c r="B36" s="4">
        <v>0</v>
      </c>
      <c r="C36" s="4">
        <v>0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4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f t="shared" si="1"/>
        <v>16</v>
      </c>
    </row>
    <row r="37" spans="1:33" x14ac:dyDescent="0.3">
      <c r="A37" s="14" t="s">
        <v>39</v>
      </c>
      <c r="B37" s="4">
        <v>0</v>
      </c>
      <c r="C37" s="4">
        <v>0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2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7</v>
      </c>
      <c r="W37">
        <v>0</v>
      </c>
      <c r="X37">
        <v>0</v>
      </c>
      <c r="Y37">
        <v>2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0</v>
      </c>
      <c r="AG37">
        <f t="shared" si="1"/>
        <v>24</v>
      </c>
    </row>
    <row r="38" spans="1:33" x14ac:dyDescent="0.3">
      <c r="A38" s="14" t="s">
        <v>40</v>
      </c>
      <c r="B38" s="4">
        <v>0</v>
      </c>
      <c r="C38" s="4">
        <v>0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10</v>
      </c>
      <c r="X38">
        <v>0</v>
      </c>
      <c r="Y38">
        <v>1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G38">
        <f t="shared" si="1"/>
        <v>23</v>
      </c>
    </row>
    <row r="39" spans="1:33" x14ac:dyDescent="0.3">
      <c r="A39" s="16" t="s">
        <v>47</v>
      </c>
      <c r="B39" s="4">
        <f>SUM(B29:B38)</f>
        <v>0</v>
      </c>
      <c r="C39" s="4">
        <f>SUM(C29:C38)</f>
        <v>0</v>
      </c>
      <c r="D39" s="4">
        <f t="shared" ref="D39:AE39" si="2">SUM(D29:D38)</f>
        <v>4</v>
      </c>
      <c r="E39" s="4">
        <f t="shared" si="2"/>
        <v>4</v>
      </c>
      <c r="F39" s="4">
        <f t="shared" si="2"/>
        <v>5</v>
      </c>
      <c r="G39" s="4">
        <f t="shared" si="2"/>
        <v>10</v>
      </c>
      <c r="H39" s="4">
        <f t="shared" si="2"/>
        <v>10</v>
      </c>
      <c r="I39" s="4">
        <f t="shared" si="2"/>
        <v>10</v>
      </c>
      <c r="J39" s="4">
        <f t="shared" si="2"/>
        <v>0</v>
      </c>
      <c r="K39" s="4">
        <f t="shared" si="2"/>
        <v>0</v>
      </c>
      <c r="L39" s="4">
        <f t="shared" si="2"/>
        <v>3</v>
      </c>
      <c r="M39" s="4">
        <f t="shared" si="2"/>
        <v>0</v>
      </c>
      <c r="N39" s="4">
        <f t="shared" si="2"/>
        <v>4</v>
      </c>
      <c r="O39" s="4">
        <f t="shared" si="2"/>
        <v>4</v>
      </c>
      <c r="P39" s="4">
        <f t="shared" si="2"/>
        <v>5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">
        <f t="shared" si="2"/>
        <v>0</v>
      </c>
      <c r="U39" s="4">
        <f t="shared" si="2"/>
        <v>10</v>
      </c>
      <c r="V39" s="4">
        <f t="shared" si="2"/>
        <v>7</v>
      </c>
      <c r="W39" s="4">
        <f t="shared" si="2"/>
        <v>10</v>
      </c>
      <c r="X39" s="4">
        <f t="shared" si="2"/>
        <v>4</v>
      </c>
      <c r="Y39" s="4">
        <f t="shared" si="2"/>
        <v>5</v>
      </c>
      <c r="Z39" s="4">
        <f t="shared" si="2"/>
        <v>5</v>
      </c>
      <c r="AA39" s="4">
        <f t="shared" si="2"/>
        <v>0</v>
      </c>
      <c r="AB39" s="4">
        <f t="shared" si="2"/>
        <v>0</v>
      </c>
      <c r="AC39" s="4">
        <f t="shared" si="2"/>
        <v>0</v>
      </c>
      <c r="AD39" s="4">
        <f t="shared" si="2"/>
        <v>10</v>
      </c>
      <c r="AE39" s="4">
        <f t="shared" si="2"/>
        <v>0</v>
      </c>
      <c r="AG39">
        <f>SUM(B39:AE39)</f>
        <v>110</v>
      </c>
    </row>
    <row r="41" spans="1:33" x14ac:dyDescent="0.3">
      <c r="B41" t="s">
        <v>44</v>
      </c>
      <c r="C41">
        <f>SUM(B29:K38)</f>
        <v>43</v>
      </c>
      <c r="D41" t="s">
        <v>20</v>
      </c>
      <c r="E41">
        <v>43</v>
      </c>
      <c r="M41" t="s">
        <v>47</v>
      </c>
      <c r="N41" s="10" t="s">
        <v>20</v>
      </c>
      <c r="O41">
        <f>SUM(L29:U38)</f>
        <v>26</v>
      </c>
      <c r="P41" t="s">
        <v>20</v>
      </c>
      <c r="Q41">
        <v>26</v>
      </c>
      <c r="X41" t="s">
        <v>47</v>
      </c>
      <c r="Y41" t="s">
        <v>20</v>
      </c>
      <c r="Z41">
        <f>SUM(V29:AE38)</f>
        <v>41</v>
      </c>
      <c r="AA41" t="s">
        <v>20</v>
      </c>
      <c r="AB41">
        <v>41</v>
      </c>
    </row>
    <row r="42" spans="1:33" x14ac:dyDescent="0.3">
      <c r="B42" t="s">
        <v>62</v>
      </c>
    </row>
    <row r="43" spans="1:33" ht="28.8" x14ac:dyDescent="0.3">
      <c r="B43" s="8" t="s">
        <v>28</v>
      </c>
      <c r="C43">
        <f>SUM(B29:K38)*10</f>
        <v>430</v>
      </c>
      <c r="M43" s="8" t="s">
        <v>61</v>
      </c>
      <c r="N43" s="10">
        <f>SUM(L29:U38)*20</f>
        <v>520</v>
      </c>
      <c r="X43" s="8" t="s">
        <v>63</v>
      </c>
      <c r="Y43">
        <f>SUM(V29:AE38)*30</f>
        <v>1230</v>
      </c>
    </row>
    <row r="47" spans="1:33" x14ac:dyDescent="0.3">
      <c r="G47" t="s">
        <v>57</v>
      </c>
      <c r="H47">
        <f>SUM(E41,Q41,AB41)</f>
        <v>110</v>
      </c>
    </row>
    <row r="49" spans="1:9" x14ac:dyDescent="0.3">
      <c r="A49" t="s">
        <v>64</v>
      </c>
      <c r="C49" t="s">
        <v>66</v>
      </c>
    </row>
    <row r="50" spans="1:9" x14ac:dyDescent="0.3">
      <c r="A50" t="s">
        <v>31</v>
      </c>
      <c r="B50">
        <v>0.3</v>
      </c>
      <c r="C50">
        <v>9</v>
      </c>
    </row>
    <row r="51" spans="1:9" x14ac:dyDescent="0.3">
      <c r="A51" t="s">
        <v>32</v>
      </c>
      <c r="B51">
        <v>0.2</v>
      </c>
      <c r="C51">
        <v>3</v>
      </c>
    </row>
    <row r="52" spans="1:9" x14ac:dyDescent="0.3">
      <c r="A52" t="s">
        <v>33</v>
      </c>
      <c r="B52">
        <v>0.25</v>
      </c>
      <c r="C52">
        <v>3</v>
      </c>
    </row>
    <row r="53" spans="1:9" x14ac:dyDescent="0.3">
      <c r="A53" t="s">
        <v>34</v>
      </c>
      <c r="B53">
        <v>0.45</v>
      </c>
      <c r="C53">
        <v>3</v>
      </c>
    </row>
    <row r="54" spans="1:9" x14ac:dyDescent="0.3">
      <c r="A54" t="s">
        <v>35</v>
      </c>
      <c r="B54">
        <v>0.28999999999999998</v>
      </c>
      <c r="C54">
        <v>3</v>
      </c>
    </row>
    <row r="55" spans="1:9" x14ac:dyDescent="0.3">
      <c r="A55" t="s">
        <v>36</v>
      </c>
      <c r="B55">
        <v>0.56000000000000005</v>
      </c>
      <c r="C55">
        <v>15</v>
      </c>
      <c r="G55" t="s">
        <v>54</v>
      </c>
      <c r="H55" t="s">
        <v>55</v>
      </c>
      <c r="I55">
        <f>100-SUMPRODUCT(B50:B59,C50:C59)</f>
        <v>60.43</v>
      </c>
    </row>
    <row r="56" spans="1:9" x14ac:dyDescent="0.3">
      <c r="A56" t="s">
        <v>37</v>
      </c>
      <c r="B56">
        <v>0.2</v>
      </c>
      <c r="C56">
        <v>11</v>
      </c>
    </row>
    <row r="57" spans="1:9" x14ac:dyDescent="0.3">
      <c r="A57" t="s">
        <v>38</v>
      </c>
      <c r="B57">
        <v>0.25</v>
      </c>
      <c r="C57">
        <v>16</v>
      </c>
      <c r="G57" t="s">
        <v>67</v>
      </c>
      <c r="H57" t="s">
        <v>55</v>
      </c>
      <c r="I57" s="22">
        <f>I55*H47</f>
        <v>6647.3</v>
      </c>
    </row>
    <row r="58" spans="1:9" x14ac:dyDescent="0.3">
      <c r="A58" t="s">
        <v>39</v>
      </c>
      <c r="B58">
        <v>0.3</v>
      </c>
      <c r="C58">
        <v>24</v>
      </c>
    </row>
    <row r="59" spans="1:9" x14ac:dyDescent="0.3">
      <c r="A59" t="s">
        <v>40</v>
      </c>
      <c r="B59">
        <v>0.5</v>
      </c>
      <c r="C59">
        <v>23</v>
      </c>
    </row>
    <row r="60" spans="1:9" x14ac:dyDescent="0.3">
      <c r="G60" t="s">
        <v>58</v>
      </c>
      <c r="H60" t="s">
        <v>55</v>
      </c>
      <c r="I60" s="22">
        <f>I57-Q5-Q14-N43</f>
        <v>1727.3000000000002</v>
      </c>
    </row>
  </sheetData>
  <mergeCells count="12">
    <mergeCell ref="B25:K25"/>
    <mergeCell ref="B26:K26"/>
    <mergeCell ref="L26:U26"/>
    <mergeCell ref="V26:AE26"/>
    <mergeCell ref="B5:C5"/>
    <mergeCell ref="D5:E5"/>
    <mergeCell ref="G5:H5"/>
    <mergeCell ref="I5:J5"/>
    <mergeCell ref="B6:C6"/>
    <mergeCell ref="D6:E6"/>
    <mergeCell ref="G6:H6"/>
    <mergeCell ref="I6:J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3B60-E0DC-4A4A-BD97-8AE235EF442B}">
  <dimension ref="A1:AF101"/>
  <sheetViews>
    <sheetView tabSelected="1" workbookViewId="0">
      <selection activeCell="Q29" sqref="Q29"/>
    </sheetView>
  </sheetViews>
  <sheetFormatPr defaultRowHeight="14.4" x14ac:dyDescent="0.3"/>
  <cols>
    <col min="1" max="1" width="20.109375" customWidth="1"/>
    <col min="2" max="2" width="13" customWidth="1"/>
    <col min="3" max="3" width="9.77734375" bestFit="1" customWidth="1"/>
    <col min="12" max="12" width="11" customWidth="1"/>
    <col min="13" max="13" width="10" customWidth="1"/>
    <col min="14" max="14" width="22" bestFit="1" customWidth="1"/>
    <col min="15" max="15" width="33" customWidth="1"/>
    <col min="17" max="17" width="22" bestFit="1" customWidth="1"/>
  </cols>
  <sheetData>
    <row r="1" spans="1:15" x14ac:dyDescent="0.3">
      <c r="A1" t="s">
        <v>95</v>
      </c>
    </row>
    <row r="2" spans="1:15" x14ac:dyDescent="0.3">
      <c r="A2" t="s">
        <v>93</v>
      </c>
    </row>
    <row r="3" spans="1:15" x14ac:dyDescent="0.3">
      <c r="A3" s="32" t="s">
        <v>87</v>
      </c>
      <c r="B3" s="36" t="s">
        <v>6</v>
      </c>
      <c r="C3" s="36" t="s">
        <v>7</v>
      </c>
      <c r="D3" s="36" t="s">
        <v>8</v>
      </c>
      <c r="E3" s="36" t="s">
        <v>9</v>
      </c>
      <c r="F3" s="36" t="s">
        <v>10</v>
      </c>
      <c r="G3" s="36" t="s">
        <v>11</v>
      </c>
      <c r="H3" s="36" t="s">
        <v>12</v>
      </c>
      <c r="I3" s="36" t="s">
        <v>13</v>
      </c>
      <c r="J3" s="36" t="s">
        <v>14</v>
      </c>
      <c r="K3" s="36" t="s">
        <v>15</v>
      </c>
      <c r="N3" s="5" t="s">
        <v>26</v>
      </c>
      <c r="O3" s="5" t="s">
        <v>106</v>
      </c>
    </row>
    <row r="4" spans="1:15" x14ac:dyDescent="0.3">
      <c r="A4" s="32" t="s">
        <v>94</v>
      </c>
      <c r="B4" s="29">
        <v>5</v>
      </c>
      <c r="C4" s="29">
        <v>10</v>
      </c>
      <c r="D4" s="29">
        <v>15</v>
      </c>
      <c r="E4" s="29">
        <v>20</v>
      </c>
      <c r="F4" s="29">
        <v>25</v>
      </c>
      <c r="G4" s="29">
        <v>30</v>
      </c>
      <c r="H4" s="29">
        <v>35</v>
      </c>
      <c r="I4" s="29">
        <v>40</v>
      </c>
      <c r="J4" s="29">
        <v>45</v>
      </c>
      <c r="K4" s="29">
        <v>50</v>
      </c>
      <c r="N4" s="5" t="s">
        <v>52</v>
      </c>
      <c r="O4" s="5" t="s">
        <v>96</v>
      </c>
    </row>
    <row r="5" spans="1:15" x14ac:dyDescent="0.3">
      <c r="A5" s="32" t="s">
        <v>86</v>
      </c>
      <c r="B5" s="40" t="s">
        <v>0</v>
      </c>
      <c r="C5" s="41"/>
      <c r="D5" s="40" t="s">
        <v>1</v>
      </c>
      <c r="E5" s="41"/>
      <c r="F5" s="29" t="s">
        <v>2</v>
      </c>
      <c r="G5" s="40" t="s">
        <v>3</v>
      </c>
      <c r="H5" s="41"/>
      <c r="I5" s="40" t="s">
        <v>4</v>
      </c>
      <c r="J5" s="41"/>
      <c r="K5" s="29" t="s">
        <v>5</v>
      </c>
      <c r="N5" s="5" t="s">
        <v>61</v>
      </c>
      <c r="O5" s="5" t="s">
        <v>97</v>
      </c>
    </row>
    <row r="6" spans="1:15" x14ac:dyDescent="0.3">
      <c r="A6" s="32" t="s">
        <v>88</v>
      </c>
      <c r="B6" s="29">
        <v>0</v>
      </c>
      <c r="C6" s="29">
        <v>20</v>
      </c>
      <c r="D6" s="29">
        <v>0</v>
      </c>
      <c r="E6" s="29">
        <v>24.999999999999996</v>
      </c>
      <c r="F6" s="29">
        <v>15.000000000000002</v>
      </c>
      <c r="G6" s="29">
        <v>0</v>
      </c>
      <c r="H6" s="29">
        <v>20.000000000000004</v>
      </c>
      <c r="I6" s="29">
        <v>0</v>
      </c>
      <c r="J6" s="29">
        <v>20.000000000000007</v>
      </c>
      <c r="K6" s="29">
        <v>10</v>
      </c>
      <c r="N6" s="5" t="s">
        <v>67</v>
      </c>
      <c r="O6" s="5" t="s">
        <v>98</v>
      </c>
    </row>
    <row r="7" spans="1:15" x14ac:dyDescent="0.3">
      <c r="N7" s="5" t="s">
        <v>58</v>
      </c>
      <c r="O7" s="5" t="s">
        <v>99</v>
      </c>
    </row>
    <row r="9" spans="1:15" x14ac:dyDescent="0.3">
      <c r="A9" s="42" t="s">
        <v>22</v>
      </c>
      <c r="B9" s="43"/>
      <c r="C9" s="43"/>
      <c r="D9" s="44"/>
      <c r="F9" s="32" t="s">
        <v>29</v>
      </c>
      <c r="G9" s="32" t="s">
        <v>16</v>
      </c>
      <c r="H9" s="32" t="s">
        <v>17</v>
      </c>
      <c r="I9" s="32" t="s">
        <v>18</v>
      </c>
      <c r="J9" s="42" t="s">
        <v>89</v>
      </c>
      <c r="K9" s="43"/>
      <c r="L9" s="44"/>
    </row>
    <row r="10" spans="1:15" ht="15.6" x14ac:dyDescent="0.3">
      <c r="A10" s="27"/>
      <c r="B10" s="27"/>
      <c r="C10" s="27"/>
      <c r="D10" s="27"/>
      <c r="F10" s="32" t="s">
        <v>6</v>
      </c>
      <c r="G10" s="27">
        <v>0</v>
      </c>
      <c r="H10" s="27">
        <v>0</v>
      </c>
      <c r="I10" s="27">
        <v>0</v>
      </c>
      <c r="J10" s="27">
        <f>SUM(G10:I10)</f>
        <v>0</v>
      </c>
      <c r="K10" s="28" t="s">
        <v>20</v>
      </c>
      <c r="L10" s="27">
        <f>B6</f>
        <v>0</v>
      </c>
      <c r="N10" s="55" t="s">
        <v>100</v>
      </c>
      <c r="O10" s="56"/>
    </row>
    <row r="11" spans="1:15" ht="15.6" x14ac:dyDescent="0.3">
      <c r="A11" s="27">
        <f>B6+C6</f>
        <v>20</v>
      </c>
      <c r="B11" s="28" t="s">
        <v>20</v>
      </c>
      <c r="C11" s="27">
        <v>20</v>
      </c>
      <c r="D11" s="27"/>
      <c r="F11" s="32" t="s">
        <v>7</v>
      </c>
      <c r="G11" s="27">
        <v>6</v>
      </c>
      <c r="H11" s="27">
        <v>7</v>
      </c>
      <c r="I11" s="27">
        <v>7</v>
      </c>
      <c r="J11" s="27">
        <f>SUM(G11:I11)</f>
        <v>20</v>
      </c>
      <c r="K11" s="28" t="s">
        <v>20</v>
      </c>
      <c r="L11" s="27">
        <f>C6</f>
        <v>20</v>
      </c>
      <c r="N11" s="57" t="s">
        <v>101</v>
      </c>
      <c r="O11" s="7" t="s">
        <v>107</v>
      </c>
    </row>
    <row r="12" spans="1:15" ht="15.6" x14ac:dyDescent="0.3">
      <c r="A12" s="27">
        <f>D6+E6</f>
        <v>24.999999999999996</v>
      </c>
      <c r="B12" s="28" t="s">
        <v>20</v>
      </c>
      <c r="C12" s="27">
        <v>25</v>
      </c>
      <c r="D12" s="27"/>
      <c r="F12" s="32" t="s">
        <v>8</v>
      </c>
      <c r="G12" s="27">
        <v>0</v>
      </c>
      <c r="H12" s="27">
        <v>0</v>
      </c>
      <c r="I12" s="27">
        <v>0</v>
      </c>
      <c r="J12" s="27">
        <f t="shared" ref="J12:J19" si="0">SUM(G12:I12)</f>
        <v>0</v>
      </c>
      <c r="K12" s="28" t="s">
        <v>20</v>
      </c>
      <c r="L12" s="27">
        <f>D6</f>
        <v>0</v>
      </c>
      <c r="N12" s="57" t="s">
        <v>102</v>
      </c>
      <c r="O12" s="7" t="s">
        <v>108</v>
      </c>
    </row>
    <row r="13" spans="1:15" ht="15.6" x14ac:dyDescent="0.3">
      <c r="A13" s="27">
        <f>F6</f>
        <v>15.000000000000002</v>
      </c>
      <c r="B13" s="28" t="s">
        <v>20</v>
      </c>
      <c r="C13" s="27">
        <v>15</v>
      </c>
      <c r="D13" s="27"/>
      <c r="F13" s="32" t="s">
        <v>9</v>
      </c>
      <c r="G13" s="27">
        <v>8</v>
      </c>
      <c r="H13" s="27">
        <v>8</v>
      </c>
      <c r="I13" s="27">
        <v>9</v>
      </c>
      <c r="J13" s="27">
        <f t="shared" si="0"/>
        <v>25</v>
      </c>
      <c r="K13" s="28" t="s">
        <v>20</v>
      </c>
      <c r="L13" s="27">
        <f>E6</f>
        <v>24.999999999999996</v>
      </c>
      <c r="N13" s="57" t="s">
        <v>103</v>
      </c>
      <c r="O13" s="7" t="s">
        <v>109</v>
      </c>
    </row>
    <row r="14" spans="1:15" ht="15.6" x14ac:dyDescent="0.3">
      <c r="A14" s="27">
        <f>G6+H6</f>
        <v>20.000000000000004</v>
      </c>
      <c r="B14" s="28" t="s">
        <v>20</v>
      </c>
      <c r="C14" s="27">
        <v>20</v>
      </c>
      <c r="D14" s="27"/>
      <c r="F14" s="32" t="s">
        <v>10</v>
      </c>
      <c r="G14" s="27">
        <v>5</v>
      </c>
      <c r="H14" s="27">
        <v>5</v>
      </c>
      <c r="I14" s="27">
        <v>5</v>
      </c>
      <c r="J14" s="27">
        <f t="shared" si="0"/>
        <v>15</v>
      </c>
      <c r="K14" s="28" t="s">
        <v>20</v>
      </c>
      <c r="L14" s="27">
        <f>F6</f>
        <v>15.000000000000002</v>
      </c>
      <c r="N14" s="57" t="s">
        <v>104</v>
      </c>
      <c r="O14" s="7" t="s">
        <v>110</v>
      </c>
    </row>
    <row r="15" spans="1:15" x14ac:dyDescent="0.3">
      <c r="A15" s="27">
        <f>I6+J6</f>
        <v>20.000000000000007</v>
      </c>
      <c r="B15" s="28" t="s">
        <v>20</v>
      </c>
      <c r="C15" s="27">
        <v>20</v>
      </c>
      <c r="D15" s="27"/>
      <c r="F15" s="32" t="s">
        <v>11</v>
      </c>
      <c r="G15" s="27">
        <v>0</v>
      </c>
      <c r="H15" s="27">
        <v>0</v>
      </c>
      <c r="I15" s="27">
        <v>0</v>
      </c>
      <c r="J15" s="27">
        <f t="shared" si="0"/>
        <v>0</v>
      </c>
      <c r="K15" s="28" t="s">
        <v>20</v>
      </c>
      <c r="L15" s="27">
        <f>G6</f>
        <v>0</v>
      </c>
    </row>
    <row r="16" spans="1:15" ht="15.6" x14ac:dyDescent="0.3">
      <c r="A16" s="27">
        <f>K6</f>
        <v>10</v>
      </c>
      <c r="B16" s="28" t="s">
        <v>20</v>
      </c>
      <c r="C16" s="27">
        <v>10</v>
      </c>
      <c r="D16" s="27"/>
      <c r="F16" s="32" t="s">
        <v>12</v>
      </c>
      <c r="G16" s="27">
        <v>6</v>
      </c>
      <c r="H16" s="27">
        <v>7</v>
      </c>
      <c r="I16" s="27">
        <v>7</v>
      </c>
      <c r="J16" s="27">
        <f t="shared" si="0"/>
        <v>20</v>
      </c>
      <c r="K16" s="28" t="s">
        <v>20</v>
      </c>
      <c r="L16" s="27">
        <f>H6</f>
        <v>20.000000000000004</v>
      </c>
      <c r="N16" s="54" t="s">
        <v>105</v>
      </c>
    </row>
    <row r="17" spans="1:32" x14ac:dyDescent="0.3">
      <c r="A17" s="27"/>
      <c r="B17" s="27"/>
      <c r="C17" s="27"/>
      <c r="D17" s="27"/>
      <c r="F17" s="32" t="s">
        <v>13</v>
      </c>
      <c r="G17" s="27">
        <v>0</v>
      </c>
      <c r="H17" s="27">
        <v>0</v>
      </c>
      <c r="I17" s="27">
        <v>0</v>
      </c>
      <c r="J17" s="27">
        <f t="shared" si="0"/>
        <v>0</v>
      </c>
      <c r="K17" s="28" t="s">
        <v>20</v>
      </c>
      <c r="L17" s="27">
        <f>I6</f>
        <v>0</v>
      </c>
      <c r="N17" s="7" t="s">
        <v>111</v>
      </c>
    </row>
    <row r="18" spans="1:32" x14ac:dyDescent="0.3">
      <c r="A18" s="42" t="s">
        <v>83</v>
      </c>
      <c r="B18" s="44"/>
      <c r="C18" s="32">
        <f>SUMPRODUCT(B4:K4,B6:K6)</f>
        <v>3175.0000000000005</v>
      </c>
      <c r="D18" s="32"/>
      <c r="F18" s="32" t="s">
        <v>14</v>
      </c>
      <c r="G18" s="27">
        <v>6</v>
      </c>
      <c r="H18" s="27">
        <v>7</v>
      </c>
      <c r="I18" s="27">
        <v>7</v>
      </c>
      <c r="J18" s="27">
        <f t="shared" si="0"/>
        <v>20</v>
      </c>
      <c r="K18" s="28" t="s">
        <v>20</v>
      </c>
      <c r="L18" s="27">
        <f>J6</f>
        <v>20.000000000000007</v>
      </c>
      <c r="N18" s="7" t="s">
        <v>112</v>
      </c>
    </row>
    <row r="19" spans="1:32" x14ac:dyDescent="0.3">
      <c r="F19" s="32" t="s">
        <v>15</v>
      </c>
      <c r="G19" s="27">
        <v>4</v>
      </c>
      <c r="H19" s="27">
        <v>3</v>
      </c>
      <c r="I19" s="27">
        <v>3</v>
      </c>
      <c r="J19" s="27">
        <f t="shared" si="0"/>
        <v>10</v>
      </c>
      <c r="K19" s="28" t="s">
        <v>20</v>
      </c>
      <c r="L19" s="27">
        <f>K6</f>
        <v>10</v>
      </c>
      <c r="N19" s="7" t="s">
        <v>113</v>
      </c>
    </row>
    <row r="20" spans="1:32" x14ac:dyDescent="0.3">
      <c r="F20" s="32" t="s">
        <v>44</v>
      </c>
      <c r="G20" s="27">
        <f>SUM(G10:G19)</f>
        <v>35</v>
      </c>
      <c r="H20" s="27">
        <f>SUM(H10:H19)</f>
        <v>37</v>
      </c>
      <c r="I20" s="27">
        <f>SUM(I10:I19)</f>
        <v>38</v>
      </c>
      <c r="J20" s="40"/>
      <c r="K20" s="45"/>
      <c r="L20" s="41"/>
      <c r="N20" s="7" t="s">
        <v>114</v>
      </c>
    </row>
    <row r="21" spans="1:32" x14ac:dyDescent="0.3">
      <c r="A21" s="42" t="s">
        <v>23</v>
      </c>
      <c r="B21" s="43"/>
      <c r="C21" s="43"/>
      <c r="D21" s="44"/>
      <c r="N21" s="7" t="s">
        <v>115</v>
      </c>
    </row>
    <row r="22" spans="1:32" x14ac:dyDescent="0.3">
      <c r="A22" s="27">
        <f>G20</f>
        <v>35</v>
      </c>
      <c r="B22" s="27" t="s">
        <v>20</v>
      </c>
      <c r="C22" s="27">
        <v>100</v>
      </c>
      <c r="D22" s="28" t="s">
        <v>16</v>
      </c>
    </row>
    <row r="23" spans="1:32" x14ac:dyDescent="0.3">
      <c r="A23" s="27">
        <f>H20</f>
        <v>37</v>
      </c>
      <c r="B23" s="27" t="s">
        <v>20</v>
      </c>
      <c r="C23" s="27">
        <v>60</v>
      </c>
      <c r="D23" s="28" t="s">
        <v>17</v>
      </c>
    </row>
    <row r="24" spans="1:32" x14ac:dyDescent="0.3">
      <c r="A24" s="27">
        <f>I20</f>
        <v>38</v>
      </c>
      <c r="B24" s="27" t="s">
        <v>20</v>
      </c>
      <c r="C24" s="27">
        <v>85</v>
      </c>
      <c r="D24" s="28" t="s">
        <v>18</v>
      </c>
    </row>
    <row r="25" spans="1:32" x14ac:dyDescent="0.3">
      <c r="A25" s="42" t="s">
        <v>85</v>
      </c>
      <c r="B25" s="44"/>
      <c r="C25" s="32">
        <f>SUM(A22:A24)*3</f>
        <v>330</v>
      </c>
      <c r="D25" s="32"/>
    </row>
    <row r="27" spans="1:32" x14ac:dyDescent="0.3">
      <c r="A27" s="46" t="s">
        <v>30</v>
      </c>
      <c r="B27" s="48" t="s">
        <v>41</v>
      </c>
      <c r="C27" s="48"/>
      <c r="D27" s="48"/>
      <c r="E27" s="48"/>
      <c r="F27" s="48"/>
      <c r="G27" s="48"/>
      <c r="H27" s="48"/>
      <c r="I27" s="48"/>
      <c r="J27" s="48"/>
      <c r="K27" s="48"/>
      <c r="AF27" s="23" t="s">
        <v>84</v>
      </c>
    </row>
    <row r="28" spans="1:32" x14ac:dyDescent="0.3">
      <c r="A28" s="47"/>
      <c r="B28" s="32" t="s">
        <v>6</v>
      </c>
      <c r="C28" s="32" t="s">
        <v>7</v>
      </c>
      <c r="D28" s="32" t="s">
        <v>8</v>
      </c>
      <c r="E28" s="32" t="s">
        <v>9</v>
      </c>
      <c r="F28" s="32" t="s">
        <v>10</v>
      </c>
      <c r="G28" s="32" t="s">
        <v>11</v>
      </c>
      <c r="H28" s="32" t="s">
        <v>12</v>
      </c>
      <c r="I28" s="32" t="s">
        <v>13</v>
      </c>
      <c r="J28" s="32" t="s">
        <v>14</v>
      </c>
      <c r="K28" s="32" t="s">
        <v>15</v>
      </c>
      <c r="AF28" s="24"/>
    </row>
    <row r="29" spans="1:32" x14ac:dyDescent="0.3">
      <c r="A29" s="32" t="s">
        <v>31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AF29" s="24">
        <f>SUM(B29:AE29)</f>
        <v>0</v>
      </c>
    </row>
    <row r="30" spans="1:32" x14ac:dyDescent="0.3">
      <c r="A30" s="32" t="s">
        <v>32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AF30" s="24">
        <f>SUM(B30:AE30)</f>
        <v>0</v>
      </c>
    </row>
    <row r="31" spans="1:32" x14ac:dyDescent="0.3">
      <c r="A31" s="32" t="s">
        <v>33</v>
      </c>
      <c r="B31" s="27">
        <v>0</v>
      </c>
      <c r="C31" s="27">
        <v>0</v>
      </c>
      <c r="D31" s="27">
        <v>0</v>
      </c>
      <c r="E31" s="27">
        <v>8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AF31" s="24">
        <f t="shared" ref="AF31:AF39" si="1">SUM(B31:AE31)</f>
        <v>8</v>
      </c>
    </row>
    <row r="32" spans="1:32" x14ac:dyDescent="0.3">
      <c r="A32" s="32" t="s">
        <v>34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AF32" s="24">
        <f t="shared" si="1"/>
        <v>0</v>
      </c>
    </row>
    <row r="33" spans="1:32" x14ac:dyDescent="0.3">
      <c r="A33" s="32" t="s">
        <v>35</v>
      </c>
      <c r="B33" s="27">
        <v>0</v>
      </c>
      <c r="C33" s="27">
        <v>6</v>
      </c>
      <c r="D33" s="27">
        <v>0</v>
      </c>
      <c r="E33" s="27">
        <v>0</v>
      </c>
      <c r="F33" s="27">
        <v>0</v>
      </c>
      <c r="G33" s="27">
        <v>0</v>
      </c>
      <c r="H33" s="27">
        <v>6</v>
      </c>
      <c r="I33" s="27">
        <v>0</v>
      </c>
      <c r="J33" s="27">
        <v>6</v>
      </c>
      <c r="K33" s="27">
        <v>0</v>
      </c>
      <c r="AF33" s="24">
        <f t="shared" si="1"/>
        <v>18</v>
      </c>
    </row>
    <row r="34" spans="1:32" x14ac:dyDescent="0.3">
      <c r="A34" s="32" t="s">
        <v>36</v>
      </c>
      <c r="B34" s="27">
        <v>0</v>
      </c>
      <c r="C34" s="27">
        <v>0</v>
      </c>
      <c r="D34" s="27">
        <v>0</v>
      </c>
      <c r="E34" s="27">
        <v>0</v>
      </c>
      <c r="F34" s="27">
        <v>5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AF34" s="24">
        <f t="shared" si="1"/>
        <v>5</v>
      </c>
    </row>
    <row r="35" spans="1:32" x14ac:dyDescent="0.3">
      <c r="A35" s="32" t="s">
        <v>37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4</v>
      </c>
      <c r="AF35" s="24">
        <f t="shared" si="1"/>
        <v>4</v>
      </c>
    </row>
    <row r="36" spans="1:32" x14ac:dyDescent="0.3">
      <c r="A36" s="32" t="s">
        <v>38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AF36" s="24">
        <f t="shared" si="1"/>
        <v>0</v>
      </c>
    </row>
    <row r="37" spans="1:32" x14ac:dyDescent="0.3">
      <c r="A37" s="32" t="s">
        <v>39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AF37" s="24">
        <f t="shared" si="1"/>
        <v>0</v>
      </c>
    </row>
    <row r="38" spans="1:32" x14ac:dyDescent="0.3">
      <c r="A38" s="32" t="s">
        <v>40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AF38" s="24">
        <f t="shared" si="1"/>
        <v>0</v>
      </c>
    </row>
    <row r="39" spans="1:32" x14ac:dyDescent="0.3">
      <c r="A39" s="32" t="s">
        <v>44</v>
      </c>
      <c r="B39" s="27">
        <f>SUM(B29:B38)</f>
        <v>0</v>
      </c>
      <c r="C39" s="27">
        <f>SUM(C29:C38)</f>
        <v>6</v>
      </c>
      <c r="D39" s="27">
        <f>SUM(D29:D38)</f>
        <v>0</v>
      </c>
      <c r="E39" s="27">
        <f t="shared" ref="E39:K39" si="2">SUM(E29:E38)</f>
        <v>8</v>
      </c>
      <c r="F39" s="27">
        <f t="shared" si="2"/>
        <v>5</v>
      </c>
      <c r="G39" s="27">
        <f t="shared" si="2"/>
        <v>0</v>
      </c>
      <c r="H39" s="27">
        <f t="shared" si="2"/>
        <v>6</v>
      </c>
      <c r="I39" s="27">
        <f t="shared" si="2"/>
        <v>0</v>
      </c>
      <c r="J39" s="27">
        <f t="shared" si="2"/>
        <v>6</v>
      </c>
      <c r="K39" s="27">
        <f t="shared" si="2"/>
        <v>4</v>
      </c>
      <c r="AF39" s="25">
        <f t="shared" si="1"/>
        <v>35</v>
      </c>
    </row>
    <row r="40" spans="1:32" ht="29.4" customHeight="1" x14ac:dyDescent="0.3">
      <c r="A40" s="31" t="s">
        <v>68</v>
      </c>
      <c r="B40" s="27">
        <v>0</v>
      </c>
      <c r="C40" s="27">
        <v>6</v>
      </c>
      <c r="D40" s="27">
        <v>0</v>
      </c>
      <c r="E40" s="27">
        <v>8</v>
      </c>
      <c r="F40" s="27">
        <v>5</v>
      </c>
      <c r="G40" s="27">
        <v>0</v>
      </c>
      <c r="H40" s="27">
        <v>6</v>
      </c>
      <c r="I40" s="27">
        <v>0</v>
      </c>
      <c r="J40" s="27">
        <v>6</v>
      </c>
      <c r="K40" s="27">
        <v>4</v>
      </c>
    </row>
    <row r="44" spans="1:32" ht="43.2" x14ac:dyDescent="0.3">
      <c r="A44" s="31" t="s">
        <v>81</v>
      </c>
      <c r="B44" s="30" t="s">
        <v>69</v>
      </c>
      <c r="C44" s="27">
        <f>SUM(B39:K39)</f>
        <v>35</v>
      </c>
      <c r="D44" s="27" t="s">
        <v>20</v>
      </c>
      <c r="E44" s="27">
        <f>G20</f>
        <v>35</v>
      </c>
      <c r="F44" s="27"/>
      <c r="G44" s="27"/>
    </row>
    <row r="45" spans="1:32" x14ac:dyDescent="0.3">
      <c r="A45" s="40" t="s">
        <v>90</v>
      </c>
      <c r="B45" s="45"/>
      <c r="C45" s="45"/>
      <c r="D45" s="45"/>
      <c r="E45" s="45"/>
      <c r="F45" s="45"/>
      <c r="G45" s="41"/>
    </row>
    <row r="46" spans="1:32" x14ac:dyDescent="0.3">
      <c r="A46" s="42" t="s">
        <v>72</v>
      </c>
      <c r="B46" s="44"/>
      <c r="C46" s="32">
        <f>SUM(B39:K39)*0.5</f>
        <v>17.5</v>
      </c>
      <c r="D46" s="27"/>
      <c r="E46" s="27"/>
      <c r="F46" s="27"/>
      <c r="G46" s="27"/>
    </row>
    <row r="48" spans="1:32" x14ac:dyDescent="0.3">
      <c r="A48" s="48" t="s">
        <v>43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spans="1:11" x14ac:dyDescent="0.3">
      <c r="A49" s="32" t="s">
        <v>30</v>
      </c>
      <c r="B49" s="32" t="s">
        <v>6</v>
      </c>
      <c r="C49" s="32" t="s">
        <v>7</v>
      </c>
      <c r="D49" s="32" t="s">
        <v>8</v>
      </c>
      <c r="E49" s="32" t="s">
        <v>9</v>
      </c>
      <c r="F49" s="32" t="s">
        <v>10</v>
      </c>
      <c r="G49" s="32" t="s">
        <v>11</v>
      </c>
      <c r="H49" s="32" t="s">
        <v>12</v>
      </c>
      <c r="I49" s="32" t="s">
        <v>13</v>
      </c>
      <c r="J49" s="32" t="s">
        <v>14</v>
      </c>
      <c r="K49" s="32" t="s">
        <v>15</v>
      </c>
    </row>
    <row r="50" spans="1:11" x14ac:dyDescent="0.3">
      <c r="A50" s="32" t="s">
        <v>31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</row>
    <row r="51" spans="1:11" x14ac:dyDescent="0.3">
      <c r="A51" s="32" t="s">
        <v>32</v>
      </c>
      <c r="B51" s="27">
        <v>0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</row>
    <row r="52" spans="1:11" x14ac:dyDescent="0.3">
      <c r="A52" s="32" t="s">
        <v>33</v>
      </c>
      <c r="B52" s="27">
        <v>0</v>
      </c>
      <c r="C52" s="27">
        <v>0</v>
      </c>
      <c r="D52" s="27">
        <v>0</v>
      </c>
      <c r="E52" s="27">
        <v>1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</row>
    <row r="53" spans="1:11" x14ac:dyDescent="0.3">
      <c r="A53" s="32" t="s">
        <v>34</v>
      </c>
      <c r="B53" s="27">
        <v>0</v>
      </c>
      <c r="C53" s="27">
        <v>1</v>
      </c>
      <c r="D53" s="27">
        <v>0</v>
      </c>
      <c r="E53" s="27">
        <v>1</v>
      </c>
      <c r="F53" s="27">
        <v>0</v>
      </c>
      <c r="G53" s="27">
        <v>0</v>
      </c>
      <c r="H53" s="27">
        <v>1</v>
      </c>
      <c r="I53" s="27">
        <v>0</v>
      </c>
      <c r="J53" s="27">
        <v>1</v>
      </c>
      <c r="K53" s="27">
        <v>0</v>
      </c>
    </row>
    <row r="54" spans="1:11" x14ac:dyDescent="0.3">
      <c r="A54" s="32" t="s">
        <v>35</v>
      </c>
      <c r="B54" s="27">
        <v>0</v>
      </c>
      <c r="C54" s="27">
        <v>1</v>
      </c>
      <c r="D54" s="27">
        <v>0</v>
      </c>
      <c r="E54" s="27">
        <v>1</v>
      </c>
      <c r="F54" s="27">
        <v>0</v>
      </c>
      <c r="G54" s="27">
        <v>0</v>
      </c>
      <c r="H54" s="27">
        <v>1</v>
      </c>
      <c r="I54" s="27">
        <v>0</v>
      </c>
      <c r="J54" s="27">
        <v>1</v>
      </c>
      <c r="K54" s="27">
        <v>0</v>
      </c>
    </row>
    <row r="55" spans="1:11" x14ac:dyDescent="0.3">
      <c r="A55" s="32" t="s">
        <v>36</v>
      </c>
      <c r="B55" s="27">
        <v>0</v>
      </c>
      <c r="C55" s="27">
        <v>1</v>
      </c>
      <c r="D55" s="27">
        <v>0</v>
      </c>
      <c r="E55" s="27">
        <v>1</v>
      </c>
      <c r="F55" s="27">
        <v>1</v>
      </c>
      <c r="G55" s="27">
        <v>0</v>
      </c>
      <c r="H55" s="27">
        <v>1</v>
      </c>
      <c r="I55" s="27">
        <v>0</v>
      </c>
      <c r="J55" s="27">
        <v>1</v>
      </c>
      <c r="K55" s="27">
        <v>0</v>
      </c>
    </row>
    <row r="56" spans="1:11" x14ac:dyDescent="0.3">
      <c r="A56" s="32" t="s">
        <v>37</v>
      </c>
      <c r="B56" s="27">
        <v>0</v>
      </c>
      <c r="C56" s="27">
        <v>1</v>
      </c>
      <c r="D56" s="27">
        <v>0</v>
      </c>
      <c r="E56" s="27">
        <v>1</v>
      </c>
      <c r="F56" s="27">
        <v>1</v>
      </c>
      <c r="G56" s="27">
        <v>0</v>
      </c>
      <c r="H56" s="27">
        <v>1</v>
      </c>
      <c r="I56" s="27">
        <v>0</v>
      </c>
      <c r="J56" s="27">
        <v>1</v>
      </c>
      <c r="K56" s="27">
        <v>0</v>
      </c>
    </row>
    <row r="57" spans="1:11" x14ac:dyDescent="0.3">
      <c r="A57" s="32" t="s">
        <v>38</v>
      </c>
      <c r="B57" s="27">
        <v>0</v>
      </c>
      <c r="C57" s="27">
        <v>1</v>
      </c>
      <c r="D57" s="27">
        <v>0</v>
      </c>
      <c r="E57" s="27">
        <v>1</v>
      </c>
      <c r="F57" s="27">
        <v>1</v>
      </c>
      <c r="G57" s="27">
        <v>0</v>
      </c>
      <c r="H57" s="27">
        <v>1</v>
      </c>
      <c r="I57" s="27">
        <v>0</v>
      </c>
      <c r="J57" s="27">
        <v>1</v>
      </c>
      <c r="K57" s="27">
        <v>1</v>
      </c>
    </row>
    <row r="58" spans="1:11" x14ac:dyDescent="0.3">
      <c r="A58" s="32" t="s">
        <v>39</v>
      </c>
      <c r="B58" s="27">
        <v>0</v>
      </c>
      <c r="C58" s="27">
        <v>1</v>
      </c>
      <c r="D58" s="27">
        <v>0</v>
      </c>
      <c r="E58" s="27">
        <v>1</v>
      </c>
      <c r="F58" s="27">
        <v>1</v>
      </c>
      <c r="G58" s="27">
        <v>0</v>
      </c>
      <c r="H58" s="27">
        <v>1</v>
      </c>
      <c r="I58" s="27">
        <v>0</v>
      </c>
      <c r="J58" s="27">
        <v>1</v>
      </c>
      <c r="K58" s="27">
        <v>1</v>
      </c>
    </row>
    <row r="59" spans="1:11" x14ac:dyDescent="0.3">
      <c r="A59" s="32" t="s">
        <v>40</v>
      </c>
      <c r="B59" s="27">
        <v>0</v>
      </c>
      <c r="C59" s="27">
        <v>1</v>
      </c>
      <c r="D59" s="27">
        <v>0</v>
      </c>
      <c r="E59" s="27">
        <v>1</v>
      </c>
      <c r="F59" s="27">
        <v>1</v>
      </c>
      <c r="G59" s="27">
        <v>0</v>
      </c>
      <c r="H59" s="27">
        <v>1</v>
      </c>
      <c r="I59" s="27">
        <v>0</v>
      </c>
      <c r="J59" s="27">
        <v>1</v>
      </c>
      <c r="K59" s="27">
        <v>1</v>
      </c>
    </row>
    <row r="60" spans="1:11" x14ac:dyDescent="0.3">
      <c r="A60" s="32" t="s">
        <v>44</v>
      </c>
      <c r="B60" s="27">
        <f t="shared" ref="B60:K60" si="3">SUM(B50:B59)</f>
        <v>0</v>
      </c>
      <c r="C60" s="27">
        <f t="shared" si="3"/>
        <v>7</v>
      </c>
      <c r="D60" s="27">
        <f t="shared" si="3"/>
        <v>0</v>
      </c>
      <c r="E60" s="27">
        <f t="shared" si="3"/>
        <v>8</v>
      </c>
      <c r="F60" s="27">
        <f t="shared" si="3"/>
        <v>5</v>
      </c>
      <c r="G60" s="27">
        <f t="shared" si="3"/>
        <v>0</v>
      </c>
      <c r="H60" s="27">
        <f t="shared" si="3"/>
        <v>7</v>
      </c>
      <c r="I60" s="27">
        <f t="shared" si="3"/>
        <v>0</v>
      </c>
      <c r="J60" s="27">
        <f t="shared" si="3"/>
        <v>7</v>
      </c>
      <c r="K60" s="27">
        <f t="shared" si="3"/>
        <v>3</v>
      </c>
    </row>
    <row r="61" spans="1:11" ht="28.8" x14ac:dyDescent="0.3">
      <c r="A61" s="31" t="s">
        <v>68</v>
      </c>
      <c r="B61" s="27">
        <v>0</v>
      </c>
      <c r="C61" s="27">
        <v>7</v>
      </c>
      <c r="D61" s="27">
        <v>0</v>
      </c>
      <c r="E61" s="27">
        <v>8</v>
      </c>
      <c r="F61" s="27">
        <v>5</v>
      </c>
      <c r="G61" s="27">
        <v>0</v>
      </c>
      <c r="H61" s="27">
        <v>7</v>
      </c>
      <c r="I61" s="27">
        <v>0</v>
      </c>
      <c r="J61" s="27">
        <v>7</v>
      </c>
      <c r="K61" s="27">
        <v>3</v>
      </c>
    </row>
    <row r="64" spans="1:11" ht="43.2" x14ac:dyDescent="0.3">
      <c r="A64" s="31" t="s">
        <v>81</v>
      </c>
      <c r="B64" s="30" t="s">
        <v>70</v>
      </c>
      <c r="C64" s="27">
        <f>SUM(B60:K60)</f>
        <v>37</v>
      </c>
      <c r="D64" s="27" t="s">
        <v>20</v>
      </c>
      <c r="E64" s="27">
        <f>H20</f>
        <v>37</v>
      </c>
      <c r="F64" s="27"/>
      <c r="G64" s="27"/>
    </row>
    <row r="65" spans="1:11" x14ac:dyDescent="0.3">
      <c r="A65" s="40" t="s">
        <v>91</v>
      </c>
      <c r="B65" s="45"/>
      <c r="C65" s="45"/>
      <c r="D65" s="45"/>
      <c r="E65" s="45"/>
      <c r="F65" s="45"/>
      <c r="G65" s="41"/>
    </row>
    <row r="66" spans="1:11" x14ac:dyDescent="0.3">
      <c r="A66" s="49" t="s">
        <v>73</v>
      </c>
      <c r="B66" s="50"/>
      <c r="C66" s="32">
        <f>SUM(B60:K60)*0.75</f>
        <v>27.75</v>
      </c>
      <c r="D66" s="27"/>
      <c r="E66" s="27"/>
      <c r="F66" s="27"/>
      <c r="G66" s="27"/>
    </row>
    <row r="68" spans="1:11" x14ac:dyDescent="0.3">
      <c r="A68" s="51" t="s">
        <v>60</v>
      </c>
      <c r="B68" s="52"/>
      <c r="C68" s="52"/>
      <c r="D68" s="52"/>
      <c r="E68" s="52"/>
      <c r="F68" s="52"/>
      <c r="G68" s="52"/>
      <c r="H68" s="52"/>
      <c r="I68" s="52"/>
      <c r="J68" s="52"/>
      <c r="K68" s="53"/>
    </row>
    <row r="69" spans="1:11" x14ac:dyDescent="0.3">
      <c r="A69" s="32" t="s">
        <v>30</v>
      </c>
      <c r="B69" s="32" t="s">
        <v>6</v>
      </c>
      <c r="C69" s="32" t="s">
        <v>7</v>
      </c>
      <c r="D69" s="32" t="s">
        <v>8</v>
      </c>
      <c r="E69" s="32" t="s">
        <v>9</v>
      </c>
      <c r="F69" s="32" t="s">
        <v>10</v>
      </c>
      <c r="G69" s="32" t="s">
        <v>11</v>
      </c>
      <c r="H69" s="32" t="s">
        <v>12</v>
      </c>
      <c r="I69" s="32" t="s">
        <v>13</v>
      </c>
      <c r="J69" s="32" t="s">
        <v>14</v>
      </c>
      <c r="K69" s="32" t="s">
        <v>15</v>
      </c>
    </row>
    <row r="70" spans="1:11" x14ac:dyDescent="0.3">
      <c r="A70" s="32" t="s">
        <v>31</v>
      </c>
      <c r="B70" s="27">
        <v>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</row>
    <row r="71" spans="1:11" x14ac:dyDescent="0.3">
      <c r="A71" s="32" t="s">
        <v>32</v>
      </c>
      <c r="B71" s="27">
        <v>0</v>
      </c>
      <c r="C71" s="27">
        <v>0</v>
      </c>
      <c r="D71" s="27">
        <v>0</v>
      </c>
      <c r="E71" s="27">
        <v>1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</row>
    <row r="72" spans="1:11" x14ac:dyDescent="0.3">
      <c r="A72" s="32" t="s">
        <v>33</v>
      </c>
      <c r="B72" s="27">
        <v>0</v>
      </c>
      <c r="C72" s="27">
        <v>0</v>
      </c>
      <c r="D72" s="27">
        <v>0</v>
      </c>
      <c r="E72" s="27">
        <v>1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</row>
    <row r="73" spans="1:11" x14ac:dyDescent="0.3">
      <c r="A73" s="32" t="s">
        <v>34</v>
      </c>
      <c r="B73" s="27">
        <v>0</v>
      </c>
      <c r="C73" s="27">
        <v>1</v>
      </c>
      <c r="D73" s="27">
        <v>0</v>
      </c>
      <c r="E73" s="27">
        <v>1</v>
      </c>
      <c r="F73" s="27">
        <v>0</v>
      </c>
      <c r="G73" s="27">
        <v>0</v>
      </c>
      <c r="H73" s="27">
        <v>1</v>
      </c>
      <c r="I73" s="27">
        <v>0</v>
      </c>
      <c r="J73" s="27">
        <v>1</v>
      </c>
      <c r="K73" s="27">
        <v>0</v>
      </c>
    </row>
    <row r="74" spans="1:11" x14ac:dyDescent="0.3">
      <c r="A74" s="32" t="s">
        <v>35</v>
      </c>
      <c r="B74" s="27">
        <v>0</v>
      </c>
      <c r="C74" s="27">
        <v>1</v>
      </c>
      <c r="D74" s="27">
        <v>0</v>
      </c>
      <c r="E74" s="27">
        <v>1</v>
      </c>
      <c r="F74" s="27">
        <v>0</v>
      </c>
      <c r="G74" s="27">
        <v>0</v>
      </c>
      <c r="H74" s="27">
        <v>1</v>
      </c>
      <c r="I74" s="27">
        <v>0</v>
      </c>
      <c r="J74" s="27">
        <v>1</v>
      </c>
      <c r="K74" s="27">
        <v>0</v>
      </c>
    </row>
    <row r="75" spans="1:11" x14ac:dyDescent="0.3">
      <c r="A75" s="32" t="s">
        <v>36</v>
      </c>
      <c r="B75" s="27">
        <v>0</v>
      </c>
      <c r="C75" s="27">
        <v>1</v>
      </c>
      <c r="D75" s="27">
        <v>0</v>
      </c>
      <c r="E75" s="27">
        <v>1</v>
      </c>
      <c r="F75" s="27">
        <v>1</v>
      </c>
      <c r="G75" s="27">
        <v>0</v>
      </c>
      <c r="H75" s="27">
        <v>1</v>
      </c>
      <c r="I75" s="27">
        <v>0</v>
      </c>
      <c r="J75" s="27">
        <v>1</v>
      </c>
      <c r="K75" s="27">
        <v>0</v>
      </c>
    </row>
    <row r="76" spans="1:11" x14ac:dyDescent="0.3">
      <c r="A76" s="32" t="s">
        <v>37</v>
      </c>
      <c r="B76" s="27">
        <v>0</v>
      </c>
      <c r="C76" s="27">
        <v>1</v>
      </c>
      <c r="D76" s="27">
        <v>0</v>
      </c>
      <c r="E76" s="27">
        <v>1</v>
      </c>
      <c r="F76" s="27">
        <v>1</v>
      </c>
      <c r="G76" s="27">
        <v>0</v>
      </c>
      <c r="H76" s="27">
        <v>1</v>
      </c>
      <c r="I76" s="27">
        <v>0</v>
      </c>
      <c r="J76" s="27">
        <v>1</v>
      </c>
      <c r="K76" s="27">
        <v>0</v>
      </c>
    </row>
    <row r="77" spans="1:11" x14ac:dyDescent="0.3">
      <c r="A77" s="32" t="s">
        <v>38</v>
      </c>
      <c r="B77" s="27">
        <v>0</v>
      </c>
      <c r="C77" s="27">
        <v>1</v>
      </c>
      <c r="D77" s="27">
        <v>0</v>
      </c>
      <c r="E77" s="27">
        <v>1</v>
      </c>
      <c r="F77" s="27">
        <v>1</v>
      </c>
      <c r="G77" s="27">
        <v>0</v>
      </c>
      <c r="H77" s="27">
        <v>1</v>
      </c>
      <c r="I77" s="27">
        <v>0</v>
      </c>
      <c r="J77" s="27">
        <v>1</v>
      </c>
      <c r="K77" s="27">
        <v>1</v>
      </c>
    </row>
    <row r="78" spans="1:11" x14ac:dyDescent="0.3">
      <c r="A78" s="32" t="s">
        <v>39</v>
      </c>
      <c r="B78" s="27">
        <v>0</v>
      </c>
      <c r="C78" s="27">
        <v>1</v>
      </c>
      <c r="D78" s="27">
        <v>0</v>
      </c>
      <c r="E78" s="27">
        <v>1</v>
      </c>
      <c r="F78" s="27">
        <v>1</v>
      </c>
      <c r="G78" s="27">
        <v>0</v>
      </c>
      <c r="H78" s="27">
        <v>1</v>
      </c>
      <c r="I78" s="27">
        <v>0</v>
      </c>
      <c r="J78" s="27">
        <v>1</v>
      </c>
      <c r="K78" s="27">
        <v>1</v>
      </c>
    </row>
    <row r="79" spans="1:11" x14ac:dyDescent="0.3">
      <c r="A79" s="32" t="s">
        <v>40</v>
      </c>
      <c r="B79" s="27">
        <v>0</v>
      </c>
      <c r="C79" s="27">
        <v>1</v>
      </c>
      <c r="D79" s="27">
        <v>0</v>
      </c>
      <c r="E79" s="27">
        <v>1</v>
      </c>
      <c r="F79" s="27">
        <v>1</v>
      </c>
      <c r="G79" s="27">
        <v>0</v>
      </c>
      <c r="H79" s="27">
        <v>1</v>
      </c>
      <c r="I79" s="27">
        <v>0</v>
      </c>
      <c r="J79" s="27">
        <v>1</v>
      </c>
      <c r="K79" s="27">
        <v>1</v>
      </c>
    </row>
    <row r="80" spans="1:11" x14ac:dyDescent="0.3">
      <c r="A80" s="32" t="s">
        <v>44</v>
      </c>
      <c r="B80" s="27">
        <f t="shared" ref="B80" si="4">SUM(B70:B79)</f>
        <v>0</v>
      </c>
      <c r="C80" s="27">
        <f t="shared" ref="C80" si="5">SUM(C70:C79)</f>
        <v>7</v>
      </c>
      <c r="D80" s="27">
        <f t="shared" ref="D80" si="6">SUM(D70:D79)</f>
        <v>0</v>
      </c>
      <c r="E80" s="27">
        <f t="shared" ref="E80" si="7">SUM(E70:E79)</f>
        <v>9</v>
      </c>
      <c r="F80" s="27">
        <f t="shared" ref="F80" si="8">SUM(F70:F79)</f>
        <v>5</v>
      </c>
      <c r="G80" s="27">
        <f t="shared" ref="G80" si="9">SUM(G70:G79)</f>
        <v>0</v>
      </c>
      <c r="H80" s="27">
        <f t="shared" ref="H80" si="10">SUM(H70:H79)</f>
        <v>7</v>
      </c>
      <c r="I80" s="27">
        <f t="shared" ref="I80" si="11">SUM(I70:I79)</f>
        <v>0</v>
      </c>
      <c r="J80" s="27">
        <f t="shared" ref="J80" si="12">SUM(J70:J79)</f>
        <v>7</v>
      </c>
      <c r="K80" s="27">
        <f t="shared" ref="K80" si="13">SUM(K70:K79)</f>
        <v>3</v>
      </c>
    </row>
    <row r="81" spans="1:13" ht="28.8" x14ac:dyDescent="0.3">
      <c r="A81" s="31" t="s">
        <v>68</v>
      </c>
      <c r="B81" s="27">
        <v>0</v>
      </c>
      <c r="C81" s="27">
        <v>7</v>
      </c>
      <c r="D81" s="27">
        <v>0</v>
      </c>
      <c r="E81" s="27">
        <v>9</v>
      </c>
      <c r="F81" s="27">
        <v>5</v>
      </c>
      <c r="G81" s="27">
        <v>0</v>
      </c>
      <c r="H81" s="27">
        <v>7</v>
      </c>
      <c r="I81" s="27">
        <v>0</v>
      </c>
      <c r="J81" s="27">
        <v>7</v>
      </c>
      <c r="K81" s="27">
        <v>3</v>
      </c>
    </row>
    <row r="84" spans="1:13" ht="43.2" x14ac:dyDescent="0.3">
      <c r="A84" s="31" t="s">
        <v>81</v>
      </c>
      <c r="B84" s="30" t="s">
        <v>71</v>
      </c>
      <c r="C84" s="27">
        <f>SUM(B80:K80)</f>
        <v>38</v>
      </c>
      <c r="D84" s="27" t="s">
        <v>20</v>
      </c>
      <c r="E84" s="27">
        <f>I20</f>
        <v>38</v>
      </c>
      <c r="F84" s="27"/>
      <c r="G84" s="27"/>
    </row>
    <row r="85" spans="1:13" x14ac:dyDescent="0.3">
      <c r="A85" s="40" t="s">
        <v>92</v>
      </c>
      <c r="B85" s="45"/>
      <c r="C85" s="45"/>
      <c r="D85" s="45"/>
      <c r="E85" s="45"/>
      <c r="F85" s="45"/>
      <c r="G85" s="41"/>
    </row>
    <row r="86" spans="1:13" x14ac:dyDescent="0.3">
      <c r="A86" s="49" t="s">
        <v>74</v>
      </c>
      <c r="B86" s="50"/>
      <c r="C86" s="32">
        <f>SUM(B80:K80)*1</f>
        <v>38</v>
      </c>
      <c r="D86" s="27"/>
      <c r="E86" s="27"/>
      <c r="F86" s="27"/>
      <c r="G86" s="27"/>
    </row>
    <row r="87" spans="1:13" x14ac:dyDescent="0.3">
      <c r="A87" s="4"/>
      <c r="B87" s="26"/>
      <c r="C87" s="20"/>
      <c r="D87" s="4"/>
      <c r="E87" s="4"/>
      <c r="F87" s="4"/>
      <c r="G87" s="4"/>
    </row>
    <row r="88" spans="1:13" x14ac:dyDescent="0.3">
      <c r="A88" s="42" t="s">
        <v>82</v>
      </c>
      <c r="B88" s="43"/>
      <c r="C88" s="43"/>
      <c r="D88" s="44"/>
      <c r="E88" s="32">
        <f>SUM(C46,C66,C86)</f>
        <v>83.25</v>
      </c>
    </row>
    <row r="89" spans="1:13" x14ac:dyDescent="0.3">
      <c r="A89" s="42" t="s">
        <v>75</v>
      </c>
      <c r="B89" s="43"/>
      <c r="C89" s="43"/>
      <c r="D89" s="44"/>
      <c r="E89" s="32">
        <f>SUM(C44,C64,C84)</f>
        <v>110</v>
      </c>
    </row>
    <row r="91" spans="1:13" ht="57.6" x14ac:dyDescent="0.3">
      <c r="A91" s="34" t="s">
        <v>64</v>
      </c>
      <c r="B91" s="31" t="s">
        <v>76</v>
      </c>
      <c r="C91" s="31" t="s">
        <v>66</v>
      </c>
      <c r="G91" s="32" t="s">
        <v>80</v>
      </c>
      <c r="H91" s="32"/>
      <c r="I91" s="32"/>
      <c r="J91" s="32"/>
      <c r="K91" s="32"/>
      <c r="L91" s="32"/>
      <c r="M91" s="32"/>
    </row>
    <row r="92" spans="1:13" x14ac:dyDescent="0.3">
      <c r="A92" s="32" t="s">
        <v>31</v>
      </c>
      <c r="B92" s="27">
        <v>0.5</v>
      </c>
      <c r="C92" s="27">
        <v>0</v>
      </c>
      <c r="G92" s="32" t="s">
        <v>54</v>
      </c>
      <c r="H92" s="27" t="s">
        <v>55</v>
      </c>
      <c r="I92" s="27">
        <f>100-SUMPRODUCT(B92:B101,C92:C101)</f>
        <v>63.3</v>
      </c>
      <c r="J92" s="27"/>
      <c r="K92" s="27"/>
      <c r="L92" s="27"/>
      <c r="M92" s="27"/>
    </row>
    <row r="93" spans="1:13" x14ac:dyDescent="0.3">
      <c r="A93" s="32" t="s">
        <v>32</v>
      </c>
      <c r="B93" s="27">
        <v>0.3</v>
      </c>
      <c r="C93" s="27">
        <v>1</v>
      </c>
      <c r="G93" s="32"/>
      <c r="H93" s="27"/>
      <c r="I93" s="27"/>
      <c r="J93" s="27"/>
      <c r="K93" s="27"/>
      <c r="L93" s="27"/>
      <c r="M93" s="27"/>
    </row>
    <row r="94" spans="1:13" x14ac:dyDescent="0.3">
      <c r="A94" s="32" t="s">
        <v>33</v>
      </c>
      <c r="B94" s="27">
        <v>0.25</v>
      </c>
      <c r="C94" s="27">
        <v>10</v>
      </c>
      <c r="G94" s="32" t="s">
        <v>77</v>
      </c>
      <c r="H94" s="27" t="s">
        <v>55</v>
      </c>
      <c r="I94" s="33">
        <f>I92*E89</f>
        <v>6963</v>
      </c>
      <c r="J94" s="27"/>
      <c r="K94" s="27"/>
      <c r="L94" s="27"/>
      <c r="M94" s="27"/>
    </row>
    <row r="95" spans="1:13" x14ac:dyDescent="0.3">
      <c r="A95" s="32" t="s">
        <v>34</v>
      </c>
      <c r="B95" s="27">
        <v>0.45</v>
      </c>
      <c r="C95" s="27">
        <v>8</v>
      </c>
      <c r="G95" s="32"/>
      <c r="H95" s="27"/>
      <c r="I95" s="27"/>
      <c r="J95" s="27"/>
      <c r="K95" s="27"/>
      <c r="L95" s="27"/>
      <c r="M95" s="27"/>
    </row>
    <row r="96" spans="1:13" x14ac:dyDescent="0.3">
      <c r="A96" s="32" t="s">
        <v>35</v>
      </c>
      <c r="B96" s="27">
        <v>0.35</v>
      </c>
      <c r="C96" s="27">
        <v>26</v>
      </c>
      <c r="G96" s="32" t="s">
        <v>78</v>
      </c>
      <c r="H96" s="27" t="s">
        <v>55</v>
      </c>
      <c r="I96" s="32" t="s">
        <v>79</v>
      </c>
      <c r="J96" s="32"/>
      <c r="K96" s="32"/>
      <c r="L96" s="32"/>
      <c r="M96" s="32"/>
    </row>
    <row r="97" spans="1:13" x14ac:dyDescent="0.3">
      <c r="A97" s="32" t="s">
        <v>36</v>
      </c>
      <c r="B97" s="27">
        <v>0.2</v>
      </c>
      <c r="C97" s="27">
        <v>15</v>
      </c>
      <c r="G97" s="32" t="s">
        <v>58</v>
      </c>
      <c r="H97" s="32" t="s">
        <v>55</v>
      </c>
      <c r="I97" s="35">
        <f>I94-C18-C25-E88</f>
        <v>3374.7499999999995</v>
      </c>
      <c r="J97" s="27"/>
      <c r="K97" s="27"/>
      <c r="L97" s="27"/>
      <c r="M97" s="27"/>
    </row>
    <row r="98" spans="1:13" x14ac:dyDescent="0.3">
      <c r="A98" s="32" t="s">
        <v>37</v>
      </c>
      <c r="B98" s="27">
        <v>0.4</v>
      </c>
      <c r="C98" s="27">
        <v>14</v>
      </c>
    </row>
    <row r="99" spans="1:13" x14ac:dyDescent="0.3">
      <c r="A99" s="32" t="s">
        <v>38</v>
      </c>
      <c r="B99" s="27">
        <v>0.3</v>
      </c>
      <c r="C99" s="27">
        <v>12</v>
      </c>
    </row>
    <row r="100" spans="1:13" x14ac:dyDescent="0.3">
      <c r="A100" s="32" t="s">
        <v>39</v>
      </c>
      <c r="B100" s="27">
        <v>0.25</v>
      </c>
      <c r="C100" s="27">
        <v>12</v>
      </c>
    </row>
    <row r="101" spans="1:13" x14ac:dyDescent="0.3">
      <c r="A101" s="32" t="s">
        <v>40</v>
      </c>
      <c r="B101" s="27">
        <v>0.5</v>
      </c>
      <c r="C101" s="27">
        <v>12</v>
      </c>
    </row>
  </sheetData>
  <mergeCells count="23">
    <mergeCell ref="N10:O10"/>
    <mergeCell ref="A88:D88"/>
    <mergeCell ref="A89:D89"/>
    <mergeCell ref="A18:B18"/>
    <mergeCell ref="A25:B25"/>
    <mergeCell ref="A46:B46"/>
    <mergeCell ref="A45:G45"/>
    <mergeCell ref="A65:G65"/>
    <mergeCell ref="A66:B66"/>
    <mergeCell ref="A86:B86"/>
    <mergeCell ref="A85:G85"/>
    <mergeCell ref="A68:K68"/>
    <mergeCell ref="A48:K48"/>
    <mergeCell ref="J20:L20"/>
    <mergeCell ref="A9:D9"/>
    <mergeCell ref="A21:D21"/>
    <mergeCell ref="A27:A28"/>
    <mergeCell ref="B27:K27"/>
    <mergeCell ref="B5:C5"/>
    <mergeCell ref="D5:E5"/>
    <mergeCell ref="G5:H5"/>
    <mergeCell ref="I5:J5"/>
    <mergeCell ref="J9:L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8889-F0C9-4B88-80D2-3761D589E50D}">
  <dimension ref="A3:AG60"/>
  <sheetViews>
    <sheetView topLeftCell="H26" workbookViewId="0">
      <selection activeCell="H46" sqref="H46"/>
    </sheetView>
  </sheetViews>
  <sheetFormatPr defaultRowHeight="14.4" x14ac:dyDescent="0.3"/>
  <cols>
    <col min="3" max="3" width="23.21875" bestFit="1" customWidth="1"/>
  </cols>
  <sheetData>
    <row r="3" spans="1:17" x14ac:dyDescent="0.3">
      <c r="A3" t="s">
        <v>45</v>
      </c>
      <c r="B3" s="5">
        <v>10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</row>
    <row r="4" spans="1:17" x14ac:dyDescent="0.3">
      <c r="M4" t="s">
        <v>22</v>
      </c>
      <c r="Q4" t="s">
        <v>49</v>
      </c>
    </row>
    <row r="5" spans="1:17" x14ac:dyDescent="0.3">
      <c r="B5" s="37"/>
      <c r="C5" s="37"/>
      <c r="D5" s="37"/>
      <c r="E5" s="37"/>
      <c r="G5" s="37"/>
      <c r="H5" s="37"/>
      <c r="I5" s="37"/>
      <c r="J5" s="37"/>
      <c r="M5">
        <f>B8+C8</f>
        <v>20</v>
      </c>
      <c r="N5" t="s">
        <v>20</v>
      </c>
      <c r="O5">
        <v>20</v>
      </c>
      <c r="Q5">
        <f>SUMPRODUCT(B3:K3,B8:K8)</f>
        <v>1100</v>
      </c>
    </row>
    <row r="6" spans="1:17" x14ac:dyDescent="0.3">
      <c r="B6" s="38" t="s">
        <v>0</v>
      </c>
      <c r="C6" s="38"/>
      <c r="D6" s="38" t="s">
        <v>1</v>
      </c>
      <c r="E6" s="38"/>
      <c r="F6" s="5" t="s">
        <v>2</v>
      </c>
      <c r="G6" s="38" t="s">
        <v>3</v>
      </c>
      <c r="H6" s="38"/>
      <c r="I6" s="38" t="s">
        <v>4</v>
      </c>
      <c r="J6" s="38"/>
      <c r="K6" s="5" t="s">
        <v>5</v>
      </c>
      <c r="M6">
        <f>D8+E8</f>
        <v>25</v>
      </c>
      <c r="N6" t="s">
        <v>20</v>
      </c>
      <c r="O6">
        <v>25</v>
      </c>
    </row>
    <row r="7" spans="1:17" x14ac:dyDescent="0.3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M7">
        <f>F8</f>
        <v>15</v>
      </c>
      <c r="N7" t="s">
        <v>20</v>
      </c>
      <c r="O7">
        <v>15</v>
      </c>
    </row>
    <row r="8" spans="1:17" x14ac:dyDescent="0.3">
      <c r="A8" t="s">
        <v>21</v>
      </c>
      <c r="B8" s="5">
        <v>10</v>
      </c>
      <c r="C8" s="5">
        <v>10</v>
      </c>
      <c r="D8" s="5">
        <v>12</v>
      </c>
      <c r="E8" s="5">
        <v>13</v>
      </c>
      <c r="F8" s="5">
        <v>15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M8">
        <f>G8+H8</f>
        <v>20</v>
      </c>
      <c r="N8" t="s">
        <v>20</v>
      </c>
      <c r="O8">
        <v>20</v>
      </c>
    </row>
    <row r="9" spans="1:17" x14ac:dyDescent="0.3">
      <c r="M9">
        <f>I8+J8</f>
        <v>20</v>
      </c>
      <c r="N9" t="s">
        <v>20</v>
      </c>
      <c r="O9">
        <v>20</v>
      </c>
    </row>
    <row r="10" spans="1:17" x14ac:dyDescent="0.3">
      <c r="M10">
        <f>K8</f>
        <v>10</v>
      </c>
      <c r="N10" t="s">
        <v>20</v>
      </c>
      <c r="O10">
        <v>10</v>
      </c>
    </row>
    <row r="13" spans="1:17" x14ac:dyDescent="0.3">
      <c r="A13" s="11" t="s">
        <v>29</v>
      </c>
      <c r="B13" s="12" t="s">
        <v>41</v>
      </c>
      <c r="C13" s="12" t="s">
        <v>43</v>
      </c>
      <c r="D13" s="13" t="s">
        <v>42</v>
      </c>
      <c r="M13" t="s">
        <v>23</v>
      </c>
      <c r="Q13" t="s">
        <v>52</v>
      </c>
    </row>
    <row r="14" spans="1:17" x14ac:dyDescent="0.3">
      <c r="A14" s="14" t="s">
        <v>6</v>
      </c>
      <c r="B14" s="4">
        <v>0</v>
      </c>
      <c r="C14" s="4">
        <v>3</v>
      </c>
      <c r="D14" s="15">
        <v>7</v>
      </c>
      <c r="E14">
        <f>SUM(B14:D14)</f>
        <v>10</v>
      </c>
      <c r="F14" t="s">
        <v>20</v>
      </c>
      <c r="G14">
        <f>B8</f>
        <v>10</v>
      </c>
      <c r="L14" t="s">
        <v>16</v>
      </c>
      <c r="M14">
        <f>B24</f>
        <v>43</v>
      </c>
      <c r="N14" t="s">
        <v>20</v>
      </c>
      <c r="O14">
        <v>100</v>
      </c>
      <c r="Q14">
        <f>SUM(M14:M16)*30</f>
        <v>3300</v>
      </c>
    </row>
    <row r="15" spans="1:17" x14ac:dyDescent="0.3">
      <c r="A15" s="14" t="s">
        <v>7</v>
      </c>
      <c r="B15" s="4">
        <v>0</v>
      </c>
      <c r="C15" s="4">
        <v>0</v>
      </c>
      <c r="D15" s="15">
        <v>10</v>
      </c>
      <c r="E15">
        <f>SUM(B15:D15)</f>
        <v>10</v>
      </c>
      <c r="F15" t="s">
        <v>20</v>
      </c>
      <c r="G15">
        <f>C8</f>
        <v>10</v>
      </c>
      <c r="L15" t="s">
        <v>17</v>
      </c>
      <c r="M15">
        <f>C24</f>
        <v>26</v>
      </c>
      <c r="N15" t="s">
        <v>20</v>
      </c>
      <c r="O15">
        <v>60</v>
      </c>
    </row>
    <row r="16" spans="1:17" x14ac:dyDescent="0.3">
      <c r="A16" s="14" t="s">
        <v>8</v>
      </c>
      <c r="B16" s="4">
        <v>4</v>
      </c>
      <c r="C16" s="4">
        <v>4</v>
      </c>
      <c r="D16" s="15">
        <v>4</v>
      </c>
      <c r="E16">
        <f t="shared" ref="E16:E23" si="0">SUM(B16:D16)</f>
        <v>12</v>
      </c>
      <c r="F16" t="s">
        <v>20</v>
      </c>
      <c r="G16">
        <f>D8</f>
        <v>12</v>
      </c>
      <c r="L16" t="s">
        <v>18</v>
      </c>
      <c r="M16">
        <f>D24</f>
        <v>41</v>
      </c>
      <c r="N16" t="s">
        <v>20</v>
      </c>
      <c r="O16">
        <v>85</v>
      </c>
    </row>
    <row r="17" spans="1:33" x14ac:dyDescent="0.3">
      <c r="A17" s="14" t="s">
        <v>9</v>
      </c>
      <c r="B17" s="4">
        <v>4</v>
      </c>
      <c r="C17" s="4">
        <v>4</v>
      </c>
      <c r="D17" s="15">
        <v>5</v>
      </c>
      <c r="E17">
        <f t="shared" si="0"/>
        <v>13</v>
      </c>
      <c r="F17" t="s">
        <v>20</v>
      </c>
      <c r="G17">
        <f>E8</f>
        <v>13</v>
      </c>
    </row>
    <row r="18" spans="1:33" x14ac:dyDescent="0.3">
      <c r="A18" s="14" t="s">
        <v>10</v>
      </c>
      <c r="B18" s="4">
        <v>5</v>
      </c>
      <c r="C18" s="4">
        <v>5</v>
      </c>
      <c r="D18" s="15">
        <v>5</v>
      </c>
      <c r="E18">
        <f t="shared" si="0"/>
        <v>15</v>
      </c>
      <c r="F18" t="s">
        <v>20</v>
      </c>
      <c r="G18">
        <f>F8</f>
        <v>15</v>
      </c>
    </row>
    <row r="19" spans="1:33" x14ac:dyDescent="0.3">
      <c r="A19" s="14" t="s">
        <v>11</v>
      </c>
      <c r="B19" s="4">
        <v>10</v>
      </c>
      <c r="C19" s="4">
        <v>0</v>
      </c>
      <c r="D19" s="15">
        <v>0</v>
      </c>
      <c r="E19">
        <f t="shared" si="0"/>
        <v>10</v>
      </c>
      <c r="F19" t="s">
        <v>20</v>
      </c>
      <c r="G19">
        <f>G8</f>
        <v>10</v>
      </c>
    </row>
    <row r="20" spans="1:33" x14ac:dyDescent="0.3">
      <c r="A20" s="14" t="s">
        <v>12</v>
      </c>
      <c r="B20" s="4">
        <v>10</v>
      </c>
      <c r="C20" s="4">
        <v>0</v>
      </c>
      <c r="D20" s="15">
        <v>0</v>
      </c>
      <c r="E20">
        <f t="shared" si="0"/>
        <v>10</v>
      </c>
      <c r="F20" t="s">
        <v>20</v>
      </c>
      <c r="G20">
        <f>H8</f>
        <v>10</v>
      </c>
    </row>
    <row r="21" spans="1:33" x14ac:dyDescent="0.3">
      <c r="A21" s="14" t="s">
        <v>13</v>
      </c>
      <c r="B21" s="4">
        <v>10</v>
      </c>
      <c r="C21" s="4">
        <v>0</v>
      </c>
      <c r="D21" s="15">
        <v>0</v>
      </c>
      <c r="E21">
        <f t="shared" si="0"/>
        <v>10</v>
      </c>
      <c r="F21" t="s">
        <v>20</v>
      </c>
      <c r="G21">
        <f>I8</f>
        <v>10</v>
      </c>
    </row>
    <row r="22" spans="1:33" x14ac:dyDescent="0.3">
      <c r="A22" s="14" t="s">
        <v>14</v>
      </c>
      <c r="B22" s="4">
        <v>0</v>
      </c>
      <c r="C22" s="4">
        <v>0</v>
      </c>
      <c r="D22" s="15">
        <v>10</v>
      </c>
      <c r="E22">
        <f t="shared" si="0"/>
        <v>10</v>
      </c>
      <c r="F22" t="s">
        <v>20</v>
      </c>
      <c r="G22">
        <f>J8</f>
        <v>10</v>
      </c>
    </row>
    <row r="23" spans="1:33" x14ac:dyDescent="0.3">
      <c r="A23" s="14" t="s">
        <v>15</v>
      </c>
      <c r="B23" s="4">
        <v>0</v>
      </c>
      <c r="C23" s="4">
        <v>10</v>
      </c>
      <c r="D23" s="15">
        <v>0</v>
      </c>
      <c r="E23">
        <f t="shared" si="0"/>
        <v>10</v>
      </c>
      <c r="F23" t="s">
        <v>20</v>
      </c>
      <c r="G23">
        <f>K8</f>
        <v>10</v>
      </c>
    </row>
    <row r="24" spans="1:33" x14ac:dyDescent="0.3">
      <c r="A24" s="16" t="s">
        <v>44</v>
      </c>
      <c r="B24" s="17">
        <f>SUM(B14:B23)</f>
        <v>43</v>
      </c>
      <c r="C24" s="17">
        <f>SUM(C14:C23)</f>
        <v>26</v>
      </c>
      <c r="D24" s="18">
        <f>SUM(D14:D23)</f>
        <v>41</v>
      </c>
    </row>
    <row r="25" spans="1:33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33" x14ac:dyDescent="0.3">
      <c r="A26" s="11"/>
      <c r="B26" s="39" t="s">
        <v>41</v>
      </c>
      <c r="C26" s="39"/>
      <c r="D26" s="39"/>
      <c r="E26" s="39"/>
      <c r="F26" s="39"/>
      <c r="G26" s="39"/>
      <c r="H26" s="39"/>
      <c r="I26" s="39"/>
      <c r="J26" s="39"/>
      <c r="K26" s="39"/>
      <c r="L26" s="37" t="s">
        <v>43</v>
      </c>
      <c r="M26" s="37"/>
      <c r="N26" s="37"/>
      <c r="O26" s="37"/>
      <c r="P26" s="37"/>
      <c r="Q26" s="37"/>
      <c r="R26" s="37"/>
      <c r="S26" s="37"/>
      <c r="T26" s="37"/>
      <c r="U26" s="37"/>
      <c r="V26" s="37" t="s">
        <v>60</v>
      </c>
      <c r="W26" s="37"/>
      <c r="X26" s="37"/>
      <c r="Y26" s="37"/>
      <c r="Z26" s="37"/>
      <c r="AA26" s="37"/>
      <c r="AB26" s="37"/>
      <c r="AC26" s="37"/>
      <c r="AD26" s="37"/>
      <c r="AE26" s="37"/>
    </row>
    <row r="27" spans="1:33" x14ac:dyDescent="0.3">
      <c r="A27" s="14"/>
      <c r="B27" s="21">
        <v>0</v>
      </c>
      <c r="C27" s="21">
        <v>0</v>
      </c>
      <c r="D27" s="21">
        <v>4</v>
      </c>
      <c r="E27" s="21">
        <v>4</v>
      </c>
      <c r="F27" s="21">
        <v>5</v>
      </c>
      <c r="G27" s="21">
        <v>10</v>
      </c>
      <c r="H27" s="21">
        <v>10</v>
      </c>
      <c r="I27" s="21">
        <v>10</v>
      </c>
      <c r="J27" s="21">
        <v>0</v>
      </c>
      <c r="K27" s="21">
        <v>0</v>
      </c>
      <c r="L27" s="19">
        <v>3</v>
      </c>
      <c r="M27" s="19">
        <v>0</v>
      </c>
      <c r="N27" s="19">
        <v>4</v>
      </c>
      <c r="O27" s="19">
        <v>4</v>
      </c>
      <c r="P27" s="19">
        <v>5</v>
      </c>
      <c r="Q27" s="19">
        <v>0</v>
      </c>
      <c r="R27" s="19">
        <v>0</v>
      </c>
      <c r="S27" s="19">
        <v>0</v>
      </c>
      <c r="T27" s="19">
        <v>0</v>
      </c>
      <c r="U27" s="19">
        <v>10</v>
      </c>
      <c r="V27" s="19">
        <v>7</v>
      </c>
      <c r="W27" s="19">
        <v>10</v>
      </c>
      <c r="X27" s="19">
        <v>4</v>
      </c>
      <c r="Y27" s="19">
        <v>5</v>
      </c>
      <c r="Z27" s="19">
        <v>5</v>
      </c>
      <c r="AA27" s="19">
        <v>0</v>
      </c>
      <c r="AB27" s="19">
        <v>0</v>
      </c>
      <c r="AC27" s="19">
        <v>0</v>
      </c>
      <c r="AD27" s="19">
        <v>10</v>
      </c>
      <c r="AE27" s="19">
        <v>0</v>
      </c>
      <c r="AG27" t="s">
        <v>65</v>
      </c>
    </row>
    <row r="28" spans="1:33" x14ac:dyDescent="0.3">
      <c r="A28" s="14"/>
      <c r="B28" s="4" t="s">
        <v>6</v>
      </c>
      <c r="C28" s="4" t="s">
        <v>7</v>
      </c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20" t="s">
        <v>6</v>
      </c>
      <c r="M28" s="20" t="s">
        <v>7</v>
      </c>
      <c r="N28" s="20" t="s">
        <v>8</v>
      </c>
      <c r="O28" s="20" t="s">
        <v>9</v>
      </c>
      <c r="P28" s="20" t="s">
        <v>10</v>
      </c>
      <c r="Q28" s="20" t="s">
        <v>11</v>
      </c>
      <c r="R28" s="20" t="s">
        <v>12</v>
      </c>
      <c r="S28" s="20" t="s">
        <v>13</v>
      </c>
      <c r="T28" s="20" t="s">
        <v>14</v>
      </c>
      <c r="U28" s="20" t="s">
        <v>15</v>
      </c>
      <c r="V28" s="20" t="s">
        <v>6</v>
      </c>
      <c r="W28" s="20" t="s">
        <v>7</v>
      </c>
      <c r="X28" s="20" t="s">
        <v>8</v>
      </c>
      <c r="Y28" s="20" t="s">
        <v>9</v>
      </c>
      <c r="Z28" s="20" t="s">
        <v>10</v>
      </c>
      <c r="AA28" s="20" t="s">
        <v>11</v>
      </c>
      <c r="AB28" s="20" t="s">
        <v>12</v>
      </c>
      <c r="AC28" s="20" t="s">
        <v>13</v>
      </c>
      <c r="AD28" s="20" t="s">
        <v>14</v>
      </c>
      <c r="AE28" s="20" t="s">
        <v>15</v>
      </c>
    </row>
    <row r="29" spans="1:33" x14ac:dyDescent="0.3">
      <c r="A29" s="14" t="s">
        <v>31</v>
      </c>
      <c r="B29" s="4"/>
      <c r="C29" s="4"/>
      <c r="D29" s="4"/>
      <c r="AG29">
        <f>SUM(B29:AE29)</f>
        <v>0</v>
      </c>
    </row>
    <row r="30" spans="1:33" x14ac:dyDescent="0.3">
      <c r="A30" s="14" t="s">
        <v>32</v>
      </c>
      <c r="B30" s="4"/>
      <c r="C30" s="4"/>
      <c r="D30" s="4"/>
      <c r="AG30">
        <f t="shared" ref="AG30:AG38" si="1">SUM(B30:AE30)</f>
        <v>0</v>
      </c>
    </row>
    <row r="31" spans="1:33" x14ac:dyDescent="0.3">
      <c r="A31" s="14" t="s">
        <v>33</v>
      </c>
      <c r="B31" s="4"/>
      <c r="C31" s="4"/>
      <c r="D31" s="4"/>
      <c r="AG31">
        <f t="shared" si="1"/>
        <v>0</v>
      </c>
    </row>
    <row r="32" spans="1:33" x14ac:dyDescent="0.3">
      <c r="A32" s="14" t="s">
        <v>34</v>
      </c>
      <c r="B32" s="4"/>
      <c r="C32" s="4"/>
      <c r="D32" s="4"/>
      <c r="AG32">
        <f t="shared" si="1"/>
        <v>0</v>
      </c>
    </row>
    <row r="33" spans="1:33" x14ac:dyDescent="0.3">
      <c r="A33" s="14" t="s">
        <v>35</v>
      </c>
      <c r="B33" s="4"/>
      <c r="C33" s="4"/>
      <c r="D33" s="4"/>
      <c r="AG33">
        <f t="shared" si="1"/>
        <v>0</v>
      </c>
    </row>
    <row r="34" spans="1:33" x14ac:dyDescent="0.3">
      <c r="A34" s="14" t="s">
        <v>36</v>
      </c>
      <c r="B34" s="4"/>
      <c r="C34" s="4"/>
      <c r="D34" s="4"/>
      <c r="AG34">
        <f t="shared" si="1"/>
        <v>0</v>
      </c>
    </row>
    <row r="35" spans="1:33" x14ac:dyDescent="0.3">
      <c r="A35" s="14" t="s">
        <v>37</v>
      </c>
      <c r="B35" s="4"/>
      <c r="C35" s="4"/>
      <c r="D35" s="4"/>
      <c r="AG35">
        <f t="shared" si="1"/>
        <v>0</v>
      </c>
    </row>
    <row r="36" spans="1:33" x14ac:dyDescent="0.3">
      <c r="A36" s="14" t="s">
        <v>38</v>
      </c>
      <c r="B36" s="4"/>
      <c r="C36" s="4"/>
      <c r="D36" s="4"/>
      <c r="AG36">
        <f t="shared" si="1"/>
        <v>0</v>
      </c>
    </row>
    <row r="37" spans="1:33" x14ac:dyDescent="0.3">
      <c r="A37" s="14" t="s">
        <v>39</v>
      </c>
      <c r="B37" s="4"/>
      <c r="C37" s="4"/>
      <c r="D37" s="4"/>
      <c r="AG37">
        <f t="shared" si="1"/>
        <v>0</v>
      </c>
    </row>
    <row r="38" spans="1:33" x14ac:dyDescent="0.3">
      <c r="A38" s="14" t="s">
        <v>40</v>
      </c>
      <c r="B38" s="4"/>
      <c r="C38" s="4"/>
      <c r="D38" s="4"/>
      <c r="AG38">
        <f t="shared" si="1"/>
        <v>0</v>
      </c>
    </row>
    <row r="39" spans="1:33" x14ac:dyDescent="0.3">
      <c r="A39" s="16" t="s">
        <v>47</v>
      </c>
      <c r="B39" s="4">
        <f>SUM(B29:B38)</f>
        <v>0</v>
      </c>
      <c r="C39" s="4">
        <f>SUM(C29:C38)</f>
        <v>0</v>
      </c>
      <c r="D39" s="4">
        <f t="shared" ref="D39:AE39" si="2">SUM(D29:D38)</f>
        <v>0</v>
      </c>
      <c r="E39" s="4">
        <f t="shared" si="2"/>
        <v>0</v>
      </c>
      <c r="F39" s="4">
        <f t="shared" si="2"/>
        <v>0</v>
      </c>
      <c r="G39" s="4">
        <f t="shared" si="2"/>
        <v>0</v>
      </c>
      <c r="H39" s="4">
        <f t="shared" si="2"/>
        <v>0</v>
      </c>
      <c r="I39" s="4">
        <f t="shared" si="2"/>
        <v>0</v>
      </c>
      <c r="J39" s="4">
        <f t="shared" si="2"/>
        <v>0</v>
      </c>
      <c r="K39" s="4">
        <f t="shared" si="2"/>
        <v>0</v>
      </c>
      <c r="L39" s="4">
        <f t="shared" si="2"/>
        <v>0</v>
      </c>
      <c r="M39" s="4">
        <f t="shared" si="2"/>
        <v>0</v>
      </c>
      <c r="N39" s="4">
        <f t="shared" si="2"/>
        <v>0</v>
      </c>
      <c r="O39" s="4">
        <f t="shared" si="2"/>
        <v>0</v>
      </c>
      <c r="P39" s="4">
        <f t="shared" si="2"/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">
        <f t="shared" si="2"/>
        <v>0</v>
      </c>
      <c r="U39" s="4">
        <f t="shared" si="2"/>
        <v>0</v>
      </c>
      <c r="V39" s="4">
        <f t="shared" si="2"/>
        <v>0</v>
      </c>
      <c r="W39" s="4">
        <f t="shared" si="2"/>
        <v>0</v>
      </c>
      <c r="X39" s="4">
        <f t="shared" si="2"/>
        <v>0</v>
      </c>
      <c r="Y39" s="4">
        <f t="shared" si="2"/>
        <v>0</v>
      </c>
      <c r="Z39" s="4">
        <f t="shared" si="2"/>
        <v>0</v>
      </c>
      <c r="AA39" s="4">
        <f t="shared" si="2"/>
        <v>0</v>
      </c>
      <c r="AB39" s="4">
        <f t="shared" si="2"/>
        <v>0</v>
      </c>
      <c r="AC39" s="4">
        <f t="shared" si="2"/>
        <v>0</v>
      </c>
      <c r="AD39" s="4">
        <f t="shared" si="2"/>
        <v>0</v>
      </c>
      <c r="AE39" s="4">
        <f t="shared" si="2"/>
        <v>0</v>
      </c>
      <c r="AG39">
        <f>SUM(B39:AE39)</f>
        <v>0</v>
      </c>
    </row>
    <row r="41" spans="1:33" x14ac:dyDescent="0.3">
      <c r="B41" t="s">
        <v>44</v>
      </c>
      <c r="C41">
        <f>SUM(B29:K38)</f>
        <v>0</v>
      </c>
      <c r="D41" t="s">
        <v>20</v>
      </c>
      <c r="E41">
        <v>43</v>
      </c>
      <c r="M41" t="s">
        <v>47</v>
      </c>
      <c r="N41" s="10" t="s">
        <v>20</v>
      </c>
      <c r="O41">
        <f>SUM(L29:U38)</f>
        <v>0</v>
      </c>
      <c r="P41" t="s">
        <v>20</v>
      </c>
      <c r="Q41">
        <v>26</v>
      </c>
      <c r="X41" t="s">
        <v>47</v>
      </c>
      <c r="Y41" t="s">
        <v>20</v>
      </c>
      <c r="Z41">
        <f>SUM(V29:AE38)</f>
        <v>0</v>
      </c>
      <c r="AA41" t="s">
        <v>20</v>
      </c>
      <c r="AB41">
        <v>41</v>
      </c>
    </row>
    <row r="42" spans="1:33" x14ac:dyDescent="0.3">
      <c r="B42" t="s">
        <v>62</v>
      </c>
    </row>
    <row r="43" spans="1:33" x14ac:dyDescent="0.3">
      <c r="B43" t="s">
        <v>28</v>
      </c>
      <c r="C43">
        <f>SUM(B29:K38)*10</f>
        <v>0</v>
      </c>
      <c r="M43" t="s">
        <v>61</v>
      </c>
      <c r="N43" s="10">
        <f>SUM(L29:U38)*20</f>
        <v>0</v>
      </c>
      <c r="X43" t="s">
        <v>63</v>
      </c>
      <c r="Y43">
        <f>SUM(V29:AE38)*30</f>
        <v>0</v>
      </c>
    </row>
    <row r="46" spans="1:33" x14ac:dyDescent="0.3">
      <c r="G46" t="s">
        <v>61</v>
      </c>
      <c r="H46">
        <f>SUM(C43,N43,Y43)</f>
        <v>0</v>
      </c>
    </row>
    <row r="47" spans="1:33" x14ac:dyDescent="0.3">
      <c r="G47" t="s">
        <v>57</v>
      </c>
      <c r="H47">
        <f>SUM(E41,Q41,AB41)</f>
        <v>110</v>
      </c>
    </row>
    <row r="49" spans="1:9" x14ac:dyDescent="0.3">
      <c r="A49" t="s">
        <v>64</v>
      </c>
      <c r="C49" t="s">
        <v>66</v>
      </c>
    </row>
    <row r="50" spans="1:9" x14ac:dyDescent="0.3">
      <c r="A50" t="s">
        <v>31</v>
      </c>
      <c r="B50">
        <v>0.3</v>
      </c>
      <c r="C50">
        <v>9</v>
      </c>
    </row>
    <row r="51" spans="1:9" x14ac:dyDescent="0.3">
      <c r="A51" t="s">
        <v>32</v>
      </c>
      <c r="B51">
        <v>0.2</v>
      </c>
      <c r="C51">
        <v>3</v>
      </c>
    </row>
    <row r="52" spans="1:9" x14ac:dyDescent="0.3">
      <c r="A52" t="s">
        <v>33</v>
      </c>
      <c r="B52">
        <v>0.25</v>
      </c>
      <c r="C52">
        <v>3</v>
      </c>
    </row>
    <row r="53" spans="1:9" x14ac:dyDescent="0.3">
      <c r="A53" t="s">
        <v>34</v>
      </c>
      <c r="B53">
        <v>0.45</v>
      </c>
      <c r="C53">
        <v>3</v>
      </c>
    </row>
    <row r="54" spans="1:9" x14ac:dyDescent="0.3">
      <c r="A54" t="s">
        <v>35</v>
      </c>
      <c r="B54">
        <v>0.28999999999999998</v>
      </c>
      <c r="C54">
        <v>3</v>
      </c>
    </row>
    <row r="55" spans="1:9" x14ac:dyDescent="0.3">
      <c r="A55" t="s">
        <v>36</v>
      </c>
      <c r="B55">
        <v>0.56000000000000005</v>
      </c>
      <c r="C55">
        <v>15</v>
      </c>
      <c r="G55" t="s">
        <v>54</v>
      </c>
      <c r="H55" t="s">
        <v>55</v>
      </c>
      <c r="I55">
        <f>100-SUMPRODUCT(B50:B59,C50:C59)</f>
        <v>60.43</v>
      </c>
    </row>
    <row r="56" spans="1:9" x14ac:dyDescent="0.3">
      <c r="A56" t="s">
        <v>37</v>
      </c>
      <c r="B56">
        <v>0.2</v>
      </c>
      <c r="C56">
        <v>11</v>
      </c>
    </row>
    <row r="57" spans="1:9" x14ac:dyDescent="0.3">
      <c r="A57" t="s">
        <v>38</v>
      </c>
      <c r="B57">
        <v>0.25</v>
      </c>
      <c r="C57">
        <v>16</v>
      </c>
      <c r="G57" t="s">
        <v>67</v>
      </c>
      <c r="H57" t="s">
        <v>55</v>
      </c>
      <c r="I57" s="22">
        <f>I55*H47</f>
        <v>6647.3</v>
      </c>
    </row>
    <row r="58" spans="1:9" x14ac:dyDescent="0.3">
      <c r="A58" t="s">
        <v>39</v>
      </c>
      <c r="B58">
        <v>0.3</v>
      </c>
      <c r="C58">
        <v>24</v>
      </c>
    </row>
    <row r="59" spans="1:9" x14ac:dyDescent="0.3">
      <c r="A59" t="s">
        <v>40</v>
      </c>
      <c r="B59">
        <v>0.5</v>
      </c>
      <c r="C59">
        <v>23</v>
      </c>
    </row>
    <row r="60" spans="1:9" x14ac:dyDescent="0.3">
      <c r="G60" t="s">
        <v>58</v>
      </c>
      <c r="H60" t="s">
        <v>55</v>
      </c>
      <c r="I60" s="22">
        <f>I57-Q5-Q14-N43</f>
        <v>2247.3000000000002</v>
      </c>
    </row>
  </sheetData>
  <mergeCells count="12">
    <mergeCell ref="B25:K25"/>
    <mergeCell ref="B26:K26"/>
    <mergeCell ref="L26:U26"/>
    <mergeCell ref="V26:AE26"/>
    <mergeCell ref="B5:C5"/>
    <mergeCell ref="D5:E5"/>
    <mergeCell ref="G5:H5"/>
    <mergeCell ref="I5:J5"/>
    <mergeCell ref="B6:C6"/>
    <mergeCell ref="D6:E6"/>
    <mergeCell ref="G6:H6"/>
    <mergeCell ref="I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ED9A-5AA6-47DE-B5C3-A8F622F0EC03}">
  <dimension ref="A2:Q13"/>
  <sheetViews>
    <sheetView workbookViewId="0">
      <selection activeCell="M4" sqref="M4:P6"/>
    </sheetView>
  </sheetViews>
  <sheetFormatPr defaultRowHeight="14.4" x14ac:dyDescent="0.3"/>
  <sheetData>
    <row r="2" spans="1:17" x14ac:dyDescent="0.3">
      <c r="A2" t="s">
        <v>29</v>
      </c>
      <c r="B2" t="s">
        <v>41</v>
      </c>
      <c r="C2" t="s">
        <v>43</v>
      </c>
      <c r="D2" t="s">
        <v>42</v>
      </c>
    </row>
    <row r="3" spans="1:17" x14ac:dyDescent="0.3">
      <c r="A3" t="s">
        <v>6</v>
      </c>
      <c r="M3" t="s">
        <v>50</v>
      </c>
      <c r="Q3" t="s">
        <v>51</v>
      </c>
    </row>
    <row r="4" spans="1:17" x14ac:dyDescent="0.3">
      <c r="A4" t="s">
        <v>7</v>
      </c>
      <c r="M4" t="s">
        <v>16</v>
      </c>
      <c r="N4">
        <f>B13</f>
        <v>0</v>
      </c>
      <c r="O4" t="s">
        <v>20</v>
      </c>
      <c r="P4">
        <v>100</v>
      </c>
      <c r="Q4">
        <f>SUM(B13:D13)*30</f>
        <v>0</v>
      </c>
    </row>
    <row r="5" spans="1:17" x14ac:dyDescent="0.3">
      <c r="A5" t="s">
        <v>8</v>
      </c>
      <c r="M5" t="s">
        <v>17</v>
      </c>
      <c r="N5">
        <f>C13</f>
        <v>0</v>
      </c>
      <c r="O5" t="s">
        <v>20</v>
      </c>
      <c r="P5">
        <v>60</v>
      </c>
    </row>
    <row r="6" spans="1:17" x14ac:dyDescent="0.3">
      <c r="A6" t="s">
        <v>9</v>
      </c>
      <c r="M6" t="s">
        <v>18</v>
      </c>
      <c r="N6">
        <f>D13</f>
        <v>0</v>
      </c>
      <c r="O6" t="s">
        <v>20</v>
      </c>
      <c r="P6">
        <v>85</v>
      </c>
    </row>
    <row r="7" spans="1:17" x14ac:dyDescent="0.3">
      <c r="A7" t="s">
        <v>10</v>
      </c>
    </row>
    <row r="8" spans="1:17" x14ac:dyDescent="0.3">
      <c r="A8" t="s">
        <v>11</v>
      </c>
    </row>
    <row r="9" spans="1:17" x14ac:dyDescent="0.3">
      <c r="A9" t="s">
        <v>12</v>
      </c>
    </row>
    <row r="10" spans="1:17" x14ac:dyDescent="0.3">
      <c r="A10" t="s">
        <v>13</v>
      </c>
    </row>
    <row r="11" spans="1:17" x14ac:dyDescent="0.3">
      <c r="A11" t="s">
        <v>14</v>
      </c>
    </row>
    <row r="12" spans="1:17" x14ac:dyDescent="0.3">
      <c r="A12" t="s">
        <v>15</v>
      </c>
    </row>
    <row r="13" spans="1:17" x14ac:dyDescent="0.3">
      <c r="A13" t="s">
        <v>47</v>
      </c>
      <c r="B13">
        <f>SUM(B3:B12)</f>
        <v>0</v>
      </c>
      <c r="C13">
        <f>SUM(C3:C12)</f>
        <v>0</v>
      </c>
      <c r="D13">
        <f>SUM(D3:D12)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Sales </vt:lpstr>
      <vt:lpstr>Sheet6</vt:lpstr>
      <vt:lpstr>Sheet3</vt:lpstr>
      <vt:lpstr>final</vt:lpstr>
      <vt:lpstr>Profit</vt:lpstr>
      <vt:lpstr>Sheet8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SELVARAJ; Gokul Nagaraj</dc:creator>
  <cp:lastModifiedBy>cs karthik</cp:lastModifiedBy>
  <dcterms:created xsi:type="dcterms:W3CDTF">2020-03-13T12:46:42Z</dcterms:created>
  <dcterms:modified xsi:type="dcterms:W3CDTF">2020-03-26T01:55:05Z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63a4cac4-979c-4da4-b442-06a59881c6e8</vt:lpwstr>
  </property>
  <property fmtid="{D5CDD505-2E9C-101B-9397-08002B2CF9AE}" pid="3" name="Workbook id">
    <vt:lpwstr>c888ce7e-cd77-47aa-86ca-100dd1061095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