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cg\OneDrive\Desktop\"/>
    </mc:Choice>
  </mc:AlternateContent>
  <xr:revisionPtr revIDLastSave="0" documentId="13_ncr:1_{E56E2470-C81E-4C13-9674-26A0654D01A0}" xr6:coauthVersionLast="47" xr6:coauthVersionMax="47" xr10:uidLastSave="{00000000-0000-0000-0000-000000000000}"/>
  <bookViews>
    <workbookView xWindow="-110" yWindow="-110" windowWidth="19420" windowHeight="10420" xr2:uid="{C5EFCA4C-8CD7-4A0E-BF2D-22ADAE4A92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0" i="2" l="1"/>
  <c r="F113" i="2"/>
  <c r="F114" i="2"/>
  <c r="F115" i="2"/>
  <c r="F116" i="2"/>
  <c r="F119" i="2"/>
  <c r="F120" i="2"/>
  <c r="F123" i="2"/>
  <c r="F126" i="2"/>
  <c r="F129" i="2"/>
  <c r="F131" i="2"/>
  <c r="F134" i="2"/>
  <c r="F83" i="2"/>
  <c r="F86" i="2"/>
  <c r="F87" i="2"/>
  <c r="F88" i="2"/>
  <c r="F89" i="2"/>
  <c r="F92" i="2"/>
  <c r="F93" i="2"/>
  <c r="F96" i="2"/>
  <c r="F99" i="2"/>
  <c r="F102" i="2"/>
  <c r="F104" i="2"/>
  <c r="F107" i="2"/>
  <c r="F56" i="2"/>
  <c r="F59" i="2"/>
  <c r="F60" i="2"/>
  <c r="F61" i="2"/>
  <c r="F62" i="2"/>
  <c r="F65" i="2"/>
  <c r="F66" i="2"/>
  <c r="F69" i="2"/>
  <c r="F72" i="2"/>
  <c r="F75" i="2"/>
  <c r="F77" i="2"/>
  <c r="F80" i="2"/>
  <c r="F29" i="2"/>
  <c r="F32" i="2"/>
  <c r="F33" i="2"/>
  <c r="F34" i="2"/>
  <c r="F35" i="2"/>
  <c r="F38" i="2"/>
  <c r="F39" i="2"/>
  <c r="F42" i="2"/>
  <c r="F45" i="2"/>
  <c r="F48" i="2"/>
  <c r="F50" i="2"/>
  <c r="F53" i="2"/>
  <c r="F26" i="2"/>
  <c r="F23" i="2"/>
  <c r="F21" i="2"/>
  <c r="F18" i="2"/>
  <c r="F15" i="2"/>
  <c r="F12" i="2"/>
  <c r="F11" i="2"/>
  <c r="F8" i="2"/>
  <c r="F7" i="2"/>
  <c r="F6" i="2"/>
  <c r="F5" i="2"/>
  <c r="F2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<sst xmlns="http://schemas.openxmlformats.org/spreadsheetml/2006/main" count="276" uniqueCount="23">
  <si>
    <t>Rep</t>
  </si>
  <si>
    <t>Species</t>
  </si>
  <si>
    <t>Post-sanitation surface</t>
  </si>
  <si>
    <t>Seedling root</t>
  </si>
  <si>
    <t>Transplant root</t>
  </si>
  <si>
    <t>Mature root</t>
  </si>
  <si>
    <t>Mature surface</t>
  </si>
  <si>
    <t>Municipal water</t>
  </si>
  <si>
    <t>Harvest surface</t>
  </si>
  <si>
    <t>Seedling surface</t>
  </si>
  <si>
    <t>Sowing surface</t>
  </si>
  <si>
    <t>Transplant surface</t>
  </si>
  <si>
    <t>Nutrient solution</t>
  </si>
  <si>
    <t>Liner surface</t>
  </si>
  <si>
    <t>Pythium aphanidermatum</t>
  </si>
  <si>
    <t>Phytophthora cryptogea</t>
  </si>
  <si>
    <t xml:space="preserve">Phytophthora drechsleri </t>
  </si>
  <si>
    <t>ASV_counts</t>
  </si>
  <si>
    <t>Relative_abundance</t>
  </si>
  <si>
    <t>Pythium dissotocum</t>
  </si>
  <si>
    <t>Pythium myriotylum</t>
  </si>
  <si>
    <t>Site</t>
  </si>
  <si>
    <t>RA_Average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</si>
</sst>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67DA-1C40-4F5B-879D-6C74640AD551}">
  <dimension ref="A1:F136"/>
  <sheetViews>
    <sheetView tabSelected="1" zoomScale="88" zoomScaleNormal="40" workbookViewId="0">
      <selection activeCell="J130" sqref="J130"/>
    </sheetView>
  </sheetViews>
  <sheetFormatPr defaultRowHeight="14.5" x14ac:dyDescent="0.35"/>
  <cols>
    <col min="1" max="1" width="21.54296875" bestFit="1" customWidth="1"/>
    <col min="2" max="2" width="3.6328125" bestFit="1" customWidth="1"/>
    <col min="3" max="3" width="24.54296875" customWidth="1"/>
    <col min="4" max="4" width="15.6328125" bestFit="1" customWidth="1"/>
    <col min="5" max="5" width="16.26953125" bestFit="1" customWidth="1"/>
    <col min="6" max="6" width="10.81640625" bestFit="1" customWidth="1"/>
  </cols>
  <sheetData>
    <row r="1" spans="1:6" x14ac:dyDescent="0.35">
      <c r="A1" t="s">
        <v>1</v>
      </c>
      <c r="B1" t="s">
        <v>0</v>
      </c>
      <c r="C1" t="s">
        <v>21</v>
      </c>
      <c r="D1" t="s">
        <v>17</v>
      </c>
      <c r="E1" t="s">
        <v>18</v>
      </c>
      <c r="F1" t="s">
        <v>22</v>
      </c>
    </row>
    <row r="2" spans="1:6" x14ac:dyDescent="0.35">
      <c r="A2" t="s">
        <v>19</v>
      </c>
      <c r="B2">
        <v>1</v>
      </c>
      <c r="C2" s="1" t="s">
        <v>2</v>
      </c>
      <c r="D2">
        <v>51396</v>
      </c>
      <c r="E2">
        <f>(D2/66847)*100</f>
        <v>76.886023306954684</v>
      </c>
      <c r="F2">
        <f>AVERAGE(E2:E4)</f>
        <v>52.356574046312566</v>
      </c>
    </row>
    <row r="3" spans="1:6" x14ac:dyDescent="0.35">
      <c r="A3" t="s">
        <v>19</v>
      </c>
      <c r="B3">
        <v>2</v>
      </c>
      <c r="C3" s="1" t="s">
        <v>2</v>
      </c>
      <c r="D3">
        <v>19911</v>
      </c>
      <c r="E3">
        <f>(D3/51525)*100</f>
        <v>38.643377001455605</v>
      </c>
    </row>
    <row r="4" spans="1:6" x14ac:dyDescent="0.35">
      <c r="A4" t="s">
        <v>19</v>
      </c>
      <c r="B4">
        <v>3</v>
      </c>
      <c r="C4" s="1" t="s">
        <v>2</v>
      </c>
      <c r="D4">
        <v>17864</v>
      </c>
      <c r="E4">
        <f>(D4/43004)*100</f>
        <v>41.540321830527397</v>
      </c>
    </row>
    <row r="5" spans="1:6" x14ac:dyDescent="0.35">
      <c r="A5" t="s">
        <v>19</v>
      </c>
      <c r="B5">
        <v>1</v>
      </c>
      <c r="C5" s="1" t="s">
        <v>3</v>
      </c>
      <c r="D5">
        <v>29650</v>
      </c>
      <c r="E5">
        <f>(D5/31125)*100</f>
        <v>95.261044176706832</v>
      </c>
      <c r="F5">
        <f>E5</f>
        <v>95.261044176706832</v>
      </c>
    </row>
    <row r="6" spans="1:6" x14ac:dyDescent="0.35">
      <c r="A6" t="s">
        <v>19</v>
      </c>
      <c r="B6">
        <v>1</v>
      </c>
      <c r="C6" s="1" t="s">
        <v>4</v>
      </c>
      <c r="D6">
        <v>43780</v>
      </c>
      <c r="E6">
        <f>(D6/53576)*100</f>
        <v>81.715693594146629</v>
      </c>
      <c r="F6">
        <f>E6</f>
        <v>81.715693594146629</v>
      </c>
    </row>
    <row r="7" spans="1:6" x14ac:dyDescent="0.35">
      <c r="A7" t="s">
        <v>19</v>
      </c>
      <c r="B7">
        <v>1</v>
      </c>
      <c r="C7" s="1" t="s">
        <v>5</v>
      </c>
      <c r="D7">
        <v>58880</v>
      </c>
      <c r="E7">
        <f>(D7/63623)*100</f>
        <v>92.54514876695535</v>
      </c>
      <c r="F7">
        <f>E7</f>
        <v>92.54514876695535</v>
      </c>
    </row>
    <row r="8" spans="1:6" x14ac:dyDescent="0.35">
      <c r="A8" t="s">
        <v>19</v>
      </c>
      <c r="B8">
        <v>1</v>
      </c>
      <c r="C8" s="1" t="s">
        <v>6</v>
      </c>
      <c r="D8">
        <v>43933</v>
      </c>
      <c r="E8">
        <f>(D8/44866)*100</f>
        <v>97.920474301252611</v>
      </c>
      <c r="F8">
        <f>AVERAGE(E8:E10)</f>
        <v>87.316003560900683</v>
      </c>
    </row>
    <row r="9" spans="1:6" x14ac:dyDescent="0.35">
      <c r="A9" t="s">
        <v>19</v>
      </c>
      <c r="B9">
        <v>2</v>
      </c>
      <c r="C9" s="1" t="s">
        <v>6</v>
      </c>
      <c r="D9">
        <v>34316</v>
      </c>
      <c r="E9">
        <f>(D9/37224)*100</f>
        <v>92.187835804857073</v>
      </c>
    </row>
    <row r="10" spans="1:6" x14ac:dyDescent="0.35">
      <c r="A10" t="s">
        <v>19</v>
      </c>
      <c r="B10">
        <v>3</v>
      </c>
      <c r="C10" s="1" t="s">
        <v>6</v>
      </c>
      <c r="D10">
        <v>42611</v>
      </c>
      <c r="E10">
        <f>(D10/59314)*100</f>
        <v>71.839700576592364</v>
      </c>
    </row>
    <row r="11" spans="1:6" x14ac:dyDescent="0.35">
      <c r="A11" t="s">
        <v>19</v>
      </c>
      <c r="B11">
        <v>1</v>
      </c>
      <c r="C11" s="1" t="s">
        <v>7</v>
      </c>
      <c r="D11">
        <v>0</v>
      </c>
      <c r="E11">
        <f>(D11/16013)*100</f>
        <v>0</v>
      </c>
      <c r="F11">
        <f>E11</f>
        <v>0</v>
      </c>
    </row>
    <row r="12" spans="1:6" x14ac:dyDescent="0.35">
      <c r="A12" t="s">
        <v>19</v>
      </c>
      <c r="B12">
        <v>1</v>
      </c>
      <c r="C12" s="1" t="s">
        <v>8</v>
      </c>
      <c r="D12">
        <v>29875</v>
      </c>
      <c r="E12">
        <f>(D12/38401)*100</f>
        <v>77.797453191323143</v>
      </c>
      <c r="F12">
        <f>AVERAGE(E12:E14)</f>
        <v>83.981064365423336</v>
      </c>
    </row>
    <row r="13" spans="1:6" x14ac:dyDescent="0.35">
      <c r="A13" t="s">
        <v>19</v>
      </c>
      <c r="B13">
        <v>2</v>
      </c>
      <c r="C13" s="1" t="s">
        <v>8</v>
      </c>
      <c r="D13">
        <v>42547</v>
      </c>
      <c r="E13">
        <f>(D13/52632)*100</f>
        <v>80.838653290773678</v>
      </c>
    </row>
    <row r="14" spans="1:6" x14ac:dyDescent="0.35">
      <c r="A14" t="s">
        <v>19</v>
      </c>
      <c r="B14">
        <v>3</v>
      </c>
      <c r="C14" s="1" t="s">
        <v>8</v>
      </c>
      <c r="D14">
        <v>45267</v>
      </c>
      <c r="E14">
        <f>(D14/48514)*100</f>
        <v>93.30708661417323</v>
      </c>
    </row>
    <row r="15" spans="1:6" x14ac:dyDescent="0.35">
      <c r="A15" t="s">
        <v>19</v>
      </c>
      <c r="B15">
        <v>1</v>
      </c>
      <c r="C15" s="1" t="s">
        <v>9</v>
      </c>
      <c r="D15">
        <v>0</v>
      </c>
      <c r="E15">
        <f>(D15/40670)*100</f>
        <v>0</v>
      </c>
      <c r="F15">
        <f>AVERAGE(E15:E17)</f>
        <v>8.7816326976556433E-2</v>
      </c>
    </row>
    <row r="16" spans="1:6" x14ac:dyDescent="0.35">
      <c r="A16" t="s">
        <v>19</v>
      </c>
      <c r="B16">
        <v>2</v>
      </c>
      <c r="C16" s="1" t="s">
        <v>9</v>
      </c>
      <c r="D16">
        <v>9</v>
      </c>
      <c r="E16">
        <f>(D16/10655)*100</f>
        <v>8.4467386203660261E-2</v>
      </c>
    </row>
    <row r="17" spans="1:6" x14ac:dyDescent="0.35">
      <c r="A17" t="s">
        <v>19</v>
      </c>
      <c r="B17">
        <v>3</v>
      </c>
      <c r="C17" s="1" t="s">
        <v>9</v>
      </c>
      <c r="D17">
        <v>60</v>
      </c>
      <c r="E17">
        <f>(D17/33523)*100</f>
        <v>0.17898159472600902</v>
      </c>
    </row>
    <row r="18" spans="1:6" x14ac:dyDescent="0.35">
      <c r="A18" t="s">
        <v>19</v>
      </c>
      <c r="B18">
        <v>1</v>
      </c>
      <c r="C18" s="1" t="s">
        <v>10</v>
      </c>
      <c r="D18">
        <v>84</v>
      </c>
      <c r="E18">
        <f>(D18/16344)*100</f>
        <v>0.51395007342143906</v>
      </c>
      <c r="F18">
        <f>AVERAGE(E18:E20)</f>
        <v>0.17131669114047968</v>
      </c>
    </row>
    <row r="19" spans="1:6" x14ac:dyDescent="0.35">
      <c r="A19" t="s">
        <v>19</v>
      </c>
      <c r="B19">
        <v>2</v>
      </c>
      <c r="C19" s="1" t="s">
        <v>10</v>
      </c>
      <c r="D19">
        <v>0</v>
      </c>
      <c r="E19">
        <f>(D19/25820)*100</f>
        <v>0</v>
      </c>
    </row>
    <row r="20" spans="1:6" x14ac:dyDescent="0.35">
      <c r="A20" t="s">
        <v>19</v>
      </c>
      <c r="B20">
        <v>3</v>
      </c>
      <c r="C20" s="1" t="s">
        <v>10</v>
      </c>
      <c r="D20">
        <v>0</v>
      </c>
      <c r="E20">
        <f>(D20/31969)*100</f>
        <v>0</v>
      </c>
    </row>
    <row r="21" spans="1:6" x14ac:dyDescent="0.35">
      <c r="A21" t="s">
        <v>19</v>
      </c>
      <c r="B21">
        <v>1</v>
      </c>
      <c r="C21" s="1" t="s">
        <v>11</v>
      </c>
      <c r="D21">
        <v>30674</v>
      </c>
      <c r="E21">
        <f>(D21/31340)*100</f>
        <v>97.87492022973835</v>
      </c>
      <c r="F21">
        <f>AVERAGE(E21:E22)</f>
        <v>95.863872562261093</v>
      </c>
    </row>
    <row r="22" spans="1:6" x14ac:dyDescent="0.35">
      <c r="A22" t="s">
        <v>19</v>
      </c>
      <c r="B22">
        <v>2</v>
      </c>
      <c r="C22" s="1" t="s">
        <v>11</v>
      </c>
      <c r="D22">
        <v>44154</v>
      </c>
      <c r="E22">
        <f>(D22/47046)*100</f>
        <v>93.852824894783822</v>
      </c>
    </row>
    <row r="23" spans="1:6" x14ac:dyDescent="0.35">
      <c r="A23" t="s">
        <v>19</v>
      </c>
      <c r="B23">
        <v>1</v>
      </c>
      <c r="C23" s="1" t="s">
        <v>12</v>
      </c>
      <c r="D23">
        <v>11607</v>
      </c>
      <c r="E23">
        <f>(D23/45254)*100</f>
        <v>25.648561453131215</v>
      </c>
      <c r="F23">
        <f>AVERAGE(E23:E25)</f>
        <v>20.34452711153661</v>
      </c>
    </row>
    <row r="24" spans="1:6" x14ac:dyDescent="0.35">
      <c r="A24" t="s">
        <v>19</v>
      </c>
      <c r="B24">
        <v>2</v>
      </c>
      <c r="C24" s="1" t="s">
        <v>12</v>
      </c>
      <c r="D24">
        <v>6270</v>
      </c>
      <c r="E24">
        <f>(D24/36289)*100</f>
        <v>17.277963019096696</v>
      </c>
    </row>
    <row r="25" spans="1:6" x14ac:dyDescent="0.35">
      <c r="A25" t="s">
        <v>19</v>
      </c>
      <c r="B25">
        <v>3</v>
      </c>
      <c r="C25" s="1" t="s">
        <v>12</v>
      </c>
      <c r="D25">
        <v>4888</v>
      </c>
      <c r="E25">
        <f>(D25/26995)*100</f>
        <v>18.107056862381924</v>
      </c>
    </row>
    <row r="26" spans="1:6" x14ac:dyDescent="0.35">
      <c r="A26" t="s">
        <v>19</v>
      </c>
      <c r="B26">
        <v>1</v>
      </c>
      <c r="C26" s="1" t="s">
        <v>13</v>
      </c>
      <c r="D26">
        <v>4869</v>
      </c>
      <c r="E26">
        <f>(D26/40461)*100</f>
        <v>12.033810335878995</v>
      </c>
      <c r="F26">
        <f>AVERAGE(E26:E28)</f>
        <v>14.319733443492519</v>
      </c>
    </row>
    <row r="27" spans="1:6" x14ac:dyDescent="0.35">
      <c r="A27" t="s">
        <v>19</v>
      </c>
      <c r="B27">
        <v>2</v>
      </c>
      <c r="C27" s="1" t="s">
        <v>13</v>
      </c>
      <c r="D27">
        <v>3904</v>
      </c>
      <c r="E27">
        <f>(D27/36981)*100</f>
        <v>10.556772396636111</v>
      </c>
    </row>
    <row r="28" spans="1:6" x14ac:dyDescent="0.35">
      <c r="A28" t="s">
        <v>19</v>
      </c>
      <c r="B28">
        <v>3</v>
      </c>
      <c r="C28" s="1" t="s">
        <v>13</v>
      </c>
      <c r="D28">
        <v>23672</v>
      </c>
      <c r="E28">
        <f>(D28/116218)*100</f>
        <v>20.368617597962448</v>
      </c>
    </row>
    <row r="29" spans="1:6" x14ac:dyDescent="0.35">
      <c r="A29" t="s">
        <v>20</v>
      </c>
      <c r="B29">
        <v>1</v>
      </c>
      <c r="C29" s="1" t="s">
        <v>2</v>
      </c>
      <c r="D29">
        <v>344</v>
      </c>
      <c r="E29">
        <f t="shared" ref="E29" si="0">(D29/66847)*100</f>
        <v>0.51460798539949437</v>
      </c>
      <c r="F29">
        <f>AVERAGE(E29:E31)</f>
        <v>0.21034610142028856</v>
      </c>
    </row>
    <row r="30" spans="1:6" x14ac:dyDescent="0.35">
      <c r="A30" t="s">
        <v>20</v>
      </c>
      <c r="B30">
        <v>2</v>
      </c>
      <c r="C30" s="1" t="s">
        <v>2</v>
      </c>
      <c r="D30">
        <v>54</v>
      </c>
      <c r="E30">
        <f t="shared" ref="E30" si="1">(D30/51525)*100</f>
        <v>0.10480349344978165</v>
      </c>
    </row>
    <row r="31" spans="1:6" x14ac:dyDescent="0.35">
      <c r="A31" t="s">
        <v>20</v>
      </c>
      <c r="B31">
        <v>3</v>
      </c>
      <c r="C31" s="1" t="s">
        <v>2</v>
      </c>
      <c r="D31">
        <v>5</v>
      </c>
      <c r="E31">
        <f t="shared" ref="E31" si="2">(D31/43004)*100</f>
        <v>1.1626825411589619E-2</v>
      </c>
    </row>
    <row r="32" spans="1:6" x14ac:dyDescent="0.35">
      <c r="A32" t="s">
        <v>20</v>
      </c>
      <c r="B32">
        <v>1</v>
      </c>
      <c r="C32" s="1" t="s">
        <v>3</v>
      </c>
      <c r="D32">
        <v>57</v>
      </c>
      <c r="E32">
        <f t="shared" ref="E32" si="3">(D32/31125)*100</f>
        <v>0.18313253012048192</v>
      </c>
      <c r="F32">
        <f>E32</f>
        <v>0.18313253012048192</v>
      </c>
    </row>
    <row r="33" spans="1:6" x14ac:dyDescent="0.35">
      <c r="A33" t="s">
        <v>20</v>
      </c>
      <c r="B33">
        <v>1</v>
      </c>
      <c r="C33" s="1" t="s">
        <v>4</v>
      </c>
      <c r="D33">
        <v>27</v>
      </c>
      <c r="E33">
        <f t="shared" ref="E33" si="4">(D33/53576)*100</f>
        <v>5.0395699566970292E-2</v>
      </c>
      <c r="F33">
        <f>E33</f>
        <v>5.0395699566970292E-2</v>
      </c>
    </row>
    <row r="34" spans="1:6" x14ac:dyDescent="0.35">
      <c r="A34" t="s">
        <v>20</v>
      </c>
      <c r="B34">
        <v>1</v>
      </c>
      <c r="C34" s="1" t="s">
        <v>5</v>
      </c>
      <c r="D34">
        <v>159</v>
      </c>
      <c r="E34">
        <f t="shared" ref="E34" si="5">(D34/63623)*100</f>
        <v>0.24990962387815727</v>
      </c>
      <c r="F34">
        <f>E34</f>
        <v>0.24990962387815727</v>
      </c>
    </row>
    <row r="35" spans="1:6" x14ac:dyDescent="0.35">
      <c r="A35" t="s">
        <v>20</v>
      </c>
      <c r="B35">
        <v>1</v>
      </c>
      <c r="C35" s="1" t="s">
        <v>6</v>
      </c>
      <c r="D35">
        <v>0</v>
      </c>
      <c r="E35">
        <f t="shared" ref="E35" si="6">(D35/44866)*100</f>
        <v>0</v>
      </c>
      <c r="F35">
        <f>AVERAGE(E35:E37)</f>
        <v>7.0247608771397421E-2</v>
      </c>
    </row>
    <row r="36" spans="1:6" x14ac:dyDescent="0.35">
      <c r="A36" t="s">
        <v>20</v>
      </c>
      <c r="B36">
        <v>2</v>
      </c>
      <c r="C36" s="1" t="s">
        <v>6</v>
      </c>
      <c r="D36">
        <v>0</v>
      </c>
      <c r="E36">
        <f t="shared" ref="E36" si="7">(D36/37224)*100</f>
        <v>0</v>
      </c>
    </row>
    <row r="37" spans="1:6" x14ac:dyDescent="0.35">
      <c r="A37" t="s">
        <v>20</v>
      </c>
      <c r="B37">
        <v>3</v>
      </c>
      <c r="C37" s="1" t="s">
        <v>6</v>
      </c>
      <c r="D37">
        <v>125</v>
      </c>
      <c r="E37">
        <f t="shared" ref="E37" si="8">(D37/59314)*100</f>
        <v>0.21074282631419225</v>
      </c>
    </row>
    <row r="38" spans="1:6" x14ac:dyDescent="0.35">
      <c r="A38" t="s">
        <v>20</v>
      </c>
      <c r="B38">
        <v>1</v>
      </c>
      <c r="C38" s="1" t="s">
        <v>7</v>
      </c>
      <c r="D38">
        <v>16013</v>
      </c>
      <c r="E38">
        <f t="shared" ref="E38" si="9">(D38/16013)*100</f>
        <v>100</v>
      </c>
      <c r="F38">
        <f>E38</f>
        <v>100</v>
      </c>
    </row>
    <row r="39" spans="1:6" x14ac:dyDescent="0.35">
      <c r="A39" t="s">
        <v>20</v>
      </c>
      <c r="B39">
        <v>1</v>
      </c>
      <c r="C39" s="1" t="s">
        <v>8</v>
      </c>
      <c r="D39">
        <v>18</v>
      </c>
      <c r="E39">
        <f t="shared" ref="E39" si="10">(D39/38401)*100</f>
        <v>4.6873779328663316E-2</v>
      </c>
      <c r="F39">
        <f>AVERAGE(E39:E41)</f>
        <v>2.2495461999634276E-2</v>
      </c>
    </row>
    <row r="40" spans="1:6" x14ac:dyDescent="0.35">
      <c r="A40" t="s">
        <v>20</v>
      </c>
      <c r="B40">
        <v>2</v>
      </c>
      <c r="C40" s="1" t="s">
        <v>8</v>
      </c>
      <c r="D40">
        <v>0</v>
      </c>
      <c r="E40">
        <f t="shared" ref="E40" si="11">(D40/52632)*100</f>
        <v>0</v>
      </c>
    </row>
    <row r="41" spans="1:6" x14ac:dyDescent="0.35">
      <c r="A41" t="s">
        <v>20</v>
      </c>
      <c r="B41">
        <v>3</v>
      </c>
      <c r="C41" s="1" t="s">
        <v>8</v>
      </c>
      <c r="D41">
        <v>10</v>
      </c>
      <c r="E41">
        <f t="shared" ref="E41" si="12">(D41/48514)*100</f>
        <v>2.0612606670239519E-2</v>
      </c>
    </row>
    <row r="42" spans="1:6" x14ac:dyDescent="0.35">
      <c r="A42" t="s">
        <v>20</v>
      </c>
      <c r="B42">
        <v>1</v>
      </c>
      <c r="C42" s="1" t="s">
        <v>9</v>
      </c>
      <c r="D42">
        <v>40670</v>
      </c>
      <c r="E42">
        <f t="shared" ref="E42" si="13">(D42/40670)*100</f>
        <v>100</v>
      </c>
      <c r="F42">
        <f>AVERAGE(E42:E44)</f>
        <v>74.595237099029475</v>
      </c>
    </row>
    <row r="43" spans="1:6" x14ac:dyDescent="0.35">
      <c r="A43" t="s">
        <v>20</v>
      </c>
      <c r="B43">
        <v>2</v>
      </c>
      <c r="C43" s="1" t="s">
        <v>9</v>
      </c>
      <c r="D43">
        <v>10646</v>
      </c>
      <c r="E43">
        <f t="shared" ref="E43" si="14">(D43/10655)*100</f>
        <v>99.915532613796344</v>
      </c>
    </row>
    <row r="44" spans="1:6" x14ac:dyDescent="0.35">
      <c r="A44" t="s">
        <v>20</v>
      </c>
      <c r="B44">
        <v>3</v>
      </c>
      <c r="C44" s="1" t="s">
        <v>9</v>
      </c>
      <c r="D44">
        <v>8002</v>
      </c>
      <c r="E44">
        <f t="shared" ref="E44" si="15">(D44/33523)*100</f>
        <v>23.870178683292067</v>
      </c>
    </row>
    <row r="45" spans="1:6" x14ac:dyDescent="0.35">
      <c r="A45" t="s">
        <v>20</v>
      </c>
      <c r="B45">
        <v>1</v>
      </c>
      <c r="C45" s="1" t="s">
        <v>10</v>
      </c>
      <c r="D45">
        <v>12273</v>
      </c>
      <c r="E45">
        <f t="shared" ref="E45" si="16">(D45/16344)*100</f>
        <v>75.091776798825265</v>
      </c>
      <c r="F45">
        <f>AVERAGE(E45:E47)</f>
        <v>88.827812490033523</v>
      </c>
    </row>
    <row r="46" spans="1:6" x14ac:dyDescent="0.35">
      <c r="A46" t="s">
        <v>20</v>
      </c>
      <c r="B46">
        <v>2</v>
      </c>
      <c r="C46" s="1" t="s">
        <v>10</v>
      </c>
      <c r="D46">
        <v>25820</v>
      </c>
      <c r="E46">
        <f t="shared" ref="E46" si="17">(D46/25820)*100</f>
        <v>100</v>
      </c>
    </row>
    <row r="47" spans="1:6" x14ac:dyDescent="0.35">
      <c r="A47" t="s">
        <v>20</v>
      </c>
      <c r="B47">
        <v>3</v>
      </c>
      <c r="C47" s="1" t="s">
        <v>10</v>
      </c>
      <c r="D47">
        <v>29217</v>
      </c>
      <c r="E47">
        <f t="shared" ref="E47" si="18">(D47/31969)*100</f>
        <v>91.391660671275304</v>
      </c>
    </row>
    <row r="48" spans="1:6" x14ac:dyDescent="0.35">
      <c r="A48" t="s">
        <v>20</v>
      </c>
      <c r="B48">
        <v>1</v>
      </c>
      <c r="C48" s="1" t="s">
        <v>11</v>
      </c>
      <c r="D48">
        <v>16</v>
      </c>
      <c r="E48">
        <f t="shared" ref="E48" si="19">(D48/31340)*100</f>
        <v>5.105296745373325E-2</v>
      </c>
      <c r="F48">
        <f>AVERAGE(E48:E49)</f>
        <v>8.7168281116655338E-2</v>
      </c>
    </row>
    <row r="49" spans="1:6" x14ac:dyDescent="0.35">
      <c r="A49" t="s">
        <v>20</v>
      </c>
      <c r="B49">
        <v>2</v>
      </c>
      <c r="C49" s="1" t="s">
        <v>11</v>
      </c>
      <c r="D49">
        <v>58</v>
      </c>
      <c r="E49">
        <f t="shared" ref="E49" si="20">(D49/47046)*100</f>
        <v>0.12328359477957744</v>
      </c>
    </row>
    <row r="50" spans="1:6" x14ac:dyDescent="0.35">
      <c r="A50" t="s">
        <v>20</v>
      </c>
      <c r="B50">
        <v>1</v>
      </c>
      <c r="C50" s="1" t="s">
        <v>12</v>
      </c>
      <c r="D50">
        <v>0</v>
      </c>
      <c r="E50">
        <f t="shared" ref="E50" si="21">(D50/45254)*100</f>
        <v>0</v>
      </c>
      <c r="F50">
        <f>AVERAGE(E50:E52)</f>
        <v>1.3778279919534847E-2</v>
      </c>
    </row>
    <row r="51" spans="1:6" x14ac:dyDescent="0.35">
      <c r="A51" t="s">
        <v>20</v>
      </c>
      <c r="B51">
        <v>2</v>
      </c>
      <c r="C51" s="1" t="s">
        <v>12</v>
      </c>
      <c r="D51">
        <v>15</v>
      </c>
      <c r="E51">
        <f t="shared" ref="E51" si="22">(D51/36289)*100</f>
        <v>4.1334839758604539E-2</v>
      </c>
    </row>
    <row r="52" spans="1:6" x14ac:dyDescent="0.35">
      <c r="A52" t="s">
        <v>20</v>
      </c>
      <c r="B52">
        <v>3</v>
      </c>
      <c r="C52" s="1" t="s">
        <v>12</v>
      </c>
      <c r="D52">
        <v>0</v>
      </c>
      <c r="E52">
        <f t="shared" ref="E52" si="23">(D52/26995)*100</f>
        <v>0</v>
      </c>
    </row>
    <row r="53" spans="1:6" x14ac:dyDescent="0.35">
      <c r="A53" t="s">
        <v>20</v>
      </c>
      <c r="B53">
        <v>1</v>
      </c>
      <c r="C53" s="1" t="s">
        <v>13</v>
      </c>
      <c r="D53">
        <v>0</v>
      </c>
      <c r="E53">
        <f t="shared" ref="E53" si="24">(D53/40461)*100</f>
        <v>0</v>
      </c>
      <c r="F53">
        <f>AVERAGE(E53:E55)</f>
        <v>0.18552858028620886</v>
      </c>
    </row>
    <row r="54" spans="1:6" x14ac:dyDescent="0.35">
      <c r="A54" t="s">
        <v>20</v>
      </c>
      <c r="B54">
        <v>2</v>
      </c>
      <c r="C54" s="1" t="s">
        <v>13</v>
      </c>
      <c r="D54">
        <v>20</v>
      </c>
      <c r="E54">
        <f t="shared" ref="E54" si="25">(D54/36981)*100</f>
        <v>5.4081825802439087E-2</v>
      </c>
    </row>
    <row r="55" spans="1:6" x14ac:dyDescent="0.35">
      <c r="A55" t="s">
        <v>20</v>
      </c>
      <c r="B55">
        <v>3</v>
      </c>
      <c r="C55" s="1" t="s">
        <v>13</v>
      </c>
      <c r="D55">
        <v>584</v>
      </c>
      <c r="E55">
        <f t="shared" ref="E55" si="26">(D55/116218)*100</f>
        <v>0.50250391505618752</v>
      </c>
    </row>
    <row r="56" spans="1:6" x14ac:dyDescent="0.35">
      <c r="A56" t="s">
        <v>14</v>
      </c>
      <c r="B56">
        <v>1</v>
      </c>
      <c r="C56" s="1" t="s">
        <v>2</v>
      </c>
      <c r="D56">
        <v>0</v>
      </c>
      <c r="E56">
        <f t="shared" ref="E56" si="27">(D56/66847)*100</f>
        <v>0</v>
      </c>
      <c r="F56">
        <f>AVERAGE(E56:E58)</f>
        <v>3.7522238395600836E-2</v>
      </c>
    </row>
    <row r="57" spans="1:6" x14ac:dyDescent="0.35">
      <c r="A57" t="s">
        <v>14</v>
      </c>
      <c r="B57">
        <v>2</v>
      </c>
      <c r="C57" s="1" t="s">
        <v>2</v>
      </c>
      <c r="D57">
        <v>58</v>
      </c>
      <c r="E57">
        <f t="shared" ref="E57" si="28">(D57/51525)*100</f>
        <v>0.11256671518680252</v>
      </c>
    </row>
    <row r="58" spans="1:6" x14ac:dyDescent="0.35">
      <c r="A58" t="s">
        <v>14</v>
      </c>
      <c r="B58">
        <v>3</v>
      </c>
      <c r="C58" s="1" t="s">
        <v>2</v>
      </c>
      <c r="D58">
        <v>0</v>
      </c>
      <c r="E58">
        <f t="shared" ref="E58" si="29">(D58/43004)*100</f>
        <v>0</v>
      </c>
    </row>
    <row r="59" spans="1:6" x14ac:dyDescent="0.35">
      <c r="A59" t="s">
        <v>14</v>
      </c>
      <c r="B59">
        <v>1</v>
      </c>
      <c r="C59" s="1" t="s">
        <v>3</v>
      </c>
      <c r="D59">
        <v>0</v>
      </c>
      <c r="E59">
        <f t="shared" ref="E59" si="30">(D59/31125)*100</f>
        <v>0</v>
      </c>
      <c r="F59">
        <f>E59</f>
        <v>0</v>
      </c>
    </row>
    <row r="60" spans="1:6" x14ac:dyDescent="0.35">
      <c r="A60" t="s">
        <v>14</v>
      </c>
      <c r="B60">
        <v>1</v>
      </c>
      <c r="C60" s="1" t="s">
        <v>4</v>
      </c>
      <c r="D60">
        <v>0</v>
      </c>
      <c r="E60">
        <f t="shared" ref="E60" si="31">(D60/53576)*100</f>
        <v>0</v>
      </c>
      <c r="F60">
        <f>E60</f>
        <v>0</v>
      </c>
    </row>
    <row r="61" spans="1:6" x14ac:dyDescent="0.35">
      <c r="A61" t="s">
        <v>14</v>
      </c>
      <c r="B61">
        <v>1</v>
      </c>
      <c r="C61" s="1" t="s">
        <v>5</v>
      </c>
      <c r="D61">
        <v>0</v>
      </c>
      <c r="E61">
        <f t="shared" ref="E61" si="32">(D61/63623)*100</f>
        <v>0</v>
      </c>
      <c r="F61">
        <f>E61</f>
        <v>0</v>
      </c>
    </row>
    <row r="62" spans="1:6" x14ac:dyDescent="0.35">
      <c r="A62" t="s">
        <v>14</v>
      </c>
      <c r="B62">
        <v>1</v>
      </c>
      <c r="C62" s="1" t="s">
        <v>6</v>
      </c>
      <c r="D62">
        <v>0</v>
      </c>
      <c r="E62">
        <f t="shared" ref="E62" si="33">(D62/44866)*100</f>
        <v>0</v>
      </c>
      <c r="F62">
        <f>AVERAGE(E62:E64)</f>
        <v>0</v>
      </c>
    </row>
    <row r="63" spans="1:6" x14ac:dyDescent="0.35">
      <c r="A63" t="s">
        <v>14</v>
      </c>
      <c r="B63">
        <v>2</v>
      </c>
      <c r="C63" s="1" t="s">
        <v>6</v>
      </c>
      <c r="D63">
        <v>0</v>
      </c>
      <c r="E63">
        <f t="shared" ref="E63" si="34">(D63/37224)*100</f>
        <v>0</v>
      </c>
    </row>
    <row r="64" spans="1:6" x14ac:dyDescent="0.35">
      <c r="A64" t="s">
        <v>14</v>
      </c>
      <c r="B64">
        <v>3</v>
      </c>
      <c r="C64" s="1" t="s">
        <v>6</v>
      </c>
      <c r="D64">
        <v>0</v>
      </c>
      <c r="E64">
        <f t="shared" ref="E64" si="35">(D64/59314)*100</f>
        <v>0</v>
      </c>
    </row>
    <row r="65" spans="1:6" x14ac:dyDescent="0.35">
      <c r="A65" t="s">
        <v>14</v>
      </c>
      <c r="B65">
        <v>1</v>
      </c>
      <c r="C65" s="1" t="s">
        <v>7</v>
      </c>
      <c r="D65">
        <v>0</v>
      </c>
      <c r="E65">
        <f t="shared" ref="E65" si="36">(D65/16013)*100</f>
        <v>0</v>
      </c>
      <c r="F65">
        <f>E65</f>
        <v>0</v>
      </c>
    </row>
    <row r="66" spans="1:6" x14ac:dyDescent="0.35">
      <c r="A66" t="s">
        <v>14</v>
      </c>
      <c r="B66">
        <v>1</v>
      </c>
      <c r="C66" s="1" t="s">
        <v>8</v>
      </c>
      <c r="D66">
        <v>0</v>
      </c>
      <c r="E66">
        <f t="shared" ref="E66" si="37">(D66/38401)*100</f>
        <v>0</v>
      </c>
      <c r="F66">
        <f>AVERAGE(E66:E68)</f>
        <v>0</v>
      </c>
    </row>
    <row r="67" spans="1:6" x14ac:dyDescent="0.35">
      <c r="A67" t="s">
        <v>14</v>
      </c>
      <c r="B67">
        <v>2</v>
      </c>
      <c r="C67" s="1" t="s">
        <v>8</v>
      </c>
      <c r="D67">
        <v>0</v>
      </c>
      <c r="E67">
        <f t="shared" ref="E67" si="38">(D67/52632)*100</f>
        <v>0</v>
      </c>
    </row>
    <row r="68" spans="1:6" x14ac:dyDescent="0.35">
      <c r="A68" t="s">
        <v>14</v>
      </c>
      <c r="B68">
        <v>3</v>
      </c>
      <c r="C68" s="1" t="s">
        <v>8</v>
      </c>
      <c r="D68">
        <v>0</v>
      </c>
      <c r="E68">
        <f t="shared" ref="E68" si="39">(D68/48514)*100</f>
        <v>0</v>
      </c>
    </row>
    <row r="69" spans="1:6" x14ac:dyDescent="0.35">
      <c r="A69" t="s">
        <v>14</v>
      </c>
      <c r="B69">
        <v>1</v>
      </c>
      <c r="C69" s="1" t="s">
        <v>9</v>
      </c>
      <c r="D69">
        <v>0</v>
      </c>
      <c r="E69">
        <f t="shared" ref="E69" si="40">(D69/40670)*100</f>
        <v>0</v>
      </c>
      <c r="F69">
        <f>AVERAGE(E69:E71)</f>
        <v>8.6507770784237703</v>
      </c>
    </row>
    <row r="70" spans="1:6" x14ac:dyDescent="0.35">
      <c r="A70" t="s">
        <v>14</v>
      </c>
      <c r="B70">
        <v>2</v>
      </c>
      <c r="C70" s="1" t="s">
        <v>9</v>
      </c>
      <c r="D70">
        <v>0</v>
      </c>
      <c r="E70">
        <f t="shared" ref="E70" si="41">(D70/10655)*100</f>
        <v>0</v>
      </c>
    </row>
    <row r="71" spans="1:6" x14ac:dyDescent="0.35">
      <c r="A71" t="s">
        <v>14</v>
      </c>
      <c r="B71">
        <v>3</v>
      </c>
      <c r="C71" s="1" t="s">
        <v>9</v>
      </c>
      <c r="D71">
        <v>8700</v>
      </c>
      <c r="E71">
        <f t="shared" ref="E71" si="42">(D71/33523)*100</f>
        <v>25.952331235271309</v>
      </c>
    </row>
    <row r="72" spans="1:6" x14ac:dyDescent="0.35">
      <c r="A72" t="s">
        <v>14</v>
      </c>
      <c r="B72">
        <v>1</v>
      </c>
      <c r="C72" s="1" t="s">
        <v>10</v>
      </c>
      <c r="D72">
        <v>3987</v>
      </c>
      <c r="E72">
        <f t="shared" ref="E72" si="43">(D72/16344)*100</f>
        <v>24.394273127753305</v>
      </c>
      <c r="F72">
        <f>AVERAGE(E72:E74)</f>
        <v>11.000870818826002</v>
      </c>
    </row>
    <row r="73" spans="1:6" x14ac:dyDescent="0.35">
      <c r="A73" t="s">
        <v>14</v>
      </c>
      <c r="B73">
        <v>2</v>
      </c>
      <c r="C73" s="1" t="s">
        <v>10</v>
      </c>
      <c r="D73">
        <v>0</v>
      </c>
      <c r="E73">
        <f t="shared" ref="E73" si="44">(D73/25820)*100</f>
        <v>0</v>
      </c>
    </row>
    <row r="74" spans="1:6" x14ac:dyDescent="0.35">
      <c r="A74" t="s">
        <v>14</v>
      </c>
      <c r="B74">
        <v>3</v>
      </c>
      <c r="C74" s="1" t="s">
        <v>10</v>
      </c>
      <c r="D74">
        <v>2752</v>
      </c>
      <c r="E74">
        <f t="shared" ref="E74" si="45">(D74/31969)*100</f>
        <v>8.6083393287247034</v>
      </c>
    </row>
    <row r="75" spans="1:6" x14ac:dyDescent="0.35">
      <c r="A75" t="s">
        <v>14</v>
      </c>
      <c r="B75">
        <v>1</v>
      </c>
      <c r="C75" s="1" t="s">
        <v>11</v>
      </c>
      <c r="D75">
        <v>0</v>
      </c>
      <c r="E75">
        <f t="shared" ref="E75" si="46">(D75/31340)*100</f>
        <v>0</v>
      </c>
      <c r="F75">
        <f>AVERAGE(E75:E76)</f>
        <v>0</v>
      </c>
    </row>
    <row r="76" spans="1:6" x14ac:dyDescent="0.35">
      <c r="A76" t="s">
        <v>14</v>
      </c>
      <c r="B76">
        <v>2</v>
      </c>
      <c r="C76" s="1" t="s">
        <v>11</v>
      </c>
      <c r="D76">
        <v>0</v>
      </c>
      <c r="E76">
        <f t="shared" ref="E76" si="47">(D76/47046)*100</f>
        <v>0</v>
      </c>
    </row>
    <row r="77" spans="1:6" x14ac:dyDescent="0.35">
      <c r="A77" t="s">
        <v>14</v>
      </c>
      <c r="B77">
        <v>1</v>
      </c>
      <c r="C77" s="1" t="s">
        <v>12</v>
      </c>
      <c r="D77">
        <v>0</v>
      </c>
      <c r="E77">
        <f t="shared" ref="E77" si="48">(D77/45254)*100</f>
        <v>0</v>
      </c>
      <c r="F77">
        <f>AVERAGE(E77:E79)</f>
        <v>0</v>
      </c>
    </row>
    <row r="78" spans="1:6" x14ac:dyDescent="0.35">
      <c r="A78" t="s">
        <v>14</v>
      </c>
      <c r="B78">
        <v>2</v>
      </c>
      <c r="C78" s="1" t="s">
        <v>12</v>
      </c>
      <c r="D78">
        <v>0</v>
      </c>
      <c r="E78">
        <f t="shared" ref="E78" si="49">(D78/36289)*100</f>
        <v>0</v>
      </c>
    </row>
    <row r="79" spans="1:6" x14ac:dyDescent="0.35">
      <c r="A79" t="s">
        <v>14</v>
      </c>
      <c r="B79">
        <v>3</v>
      </c>
      <c r="C79" s="1" t="s">
        <v>12</v>
      </c>
      <c r="D79">
        <v>0</v>
      </c>
      <c r="E79">
        <f t="shared" ref="E79" si="50">(D79/26995)*100</f>
        <v>0</v>
      </c>
    </row>
    <row r="80" spans="1:6" x14ac:dyDescent="0.35">
      <c r="A80" t="s">
        <v>14</v>
      </c>
      <c r="B80">
        <v>1</v>
      </c>
      <c r="C80" s="1" t="s">
        <v>13</v>
      </c>
      <c r="D80">
        <v>0</v>
      </c>
      <c r="E80">
        <f t="shared" ref="E80" si="51">(D80/40461)*100</f>
        <v>0</v>
      </c>
      <c r="F80">
        <f>AVERAGE(E80:E82)</f>
        <v>0</v>
      </c>
    </row>
    <row r="81" spans="1:6" x14ac:dyDescent="0.35">
      <c r="A81" t="s">
        <v>14</v>
      </c>
      <c r="B81">
        <v>2</v>
      </c>
      <c r="C81" s="1" t="s">
        <v>13</v>
      </c>
      <c r="D81">
        <v>0</v>
      </c>
      <c r="E81">
        <f t="shared" ref="E81" si="52">(D81/36981)*100</f>
        <v>0</v>
      </c>
    </row>
    <row r="82" spans="1:6" x14ac:dyDescent="0.35">
      <c r="A82" t="s">
        <v>14</v>
      </c>
      <c r="B82">
        <v>3</v>
      </c>
      <c r="C82" s="1" t="s">
        <v>13</v>
      </c>
      <c r="D82">
        <v>0</v>
      </c>
      <c r="E82">
        <f t="shared" ref="E82" si="53">(D82/116218)*100</f>
        <v>0</v>
      </c>
    </row>
    <row r="83" spans="1:6" x14ac:dyDescent="0.35">
      <c r="A83" t="s">
        <v>15</v>
      </c>
      <c r="B83">
        <v>1</v>
      </c>
      <c r="C83" s="1" t="s">
        <v>2</v>
      </c>
      <c r="D83">
        <v>0</v>
      </c>
      <c r="E83">
        <f t="shared" ref="E83" si="54">(D83/66847)*100</f>
        <v>0</v>
      </c>
      <c r="F83">
        <f>AVERAGE(E83:E85)</f>
        <v>0</v>
      </c>
    </row>
    <row r="84" spans="1:6" x14ac:dyDescent="0.35">
      <c r="A84" t="s">
        <v>15</v>
      </c>
      <c r="B84">
        <v>2</v>
      </c>
      <c r="C84" s="1" t="s">
        <v>2</v>
      </c>
      <c r="D84">
        <v>0</v>
      </c>
      <c r="E84">
        <f t="shared" ref="E84" si="55">(D84/51525)*100</f>
        <v>0</v>
      </c>
    </row>
    <row r="85" spans="1:6" x14ac:dyDescent="0.35">
      <c r="A85" t="s">
        <v>15</v>
      </c>
      <c r="B85">
        <v>3</v>
      </c>
      <c r="C85" s="1" t="s">
        <v>2</v>
      </c>
      <c r="D85">
        <v>0</v>
      </c>
      <c r="E85">
        <f t="shared" ref="E85" si="56">(D85/43004)*100</f>
        <v>0</v>
      </c>
    </row>
    <row r="86" spans="1:6" x14ac:dyDescent="0.35">
      <c r="A86" t="s">
        <v>15</v>
      </c>
      <c r="B86">
        <v>1</v>
      </c>
      <c r="C86" s="1" t="s">
        <v>3</v>
      </c>
      <c r="D86">
        <v>19</v>
      </c>
      <c r="E86">
        <f t="shared" ref="E86" si="57">(D86/31125)*100</f>
        <v>6.1044176706827311E-2</v>
      </c>
      <c r="F86">
        <f>E86</f>
        <v>6.1044176706827311E-2</v>
      </c>
    </row>
    <row r="87" spans="1:6" x14ac:dyDescent="0.35">
      <c r="A87" t="s">
        <v>15</v>
      </c>
      <c r="B87">
        <v>1</v>
      </c>
      <c r="C87" s="1" t="s">
        <v>4</v>
      </c>
      <c r="D87">
        <v>2407</v>
      </c>
      <c r="E87">
        <f t="shared" ref="E87" si="58">(D87/53576)*100</f>
        <v>4.4926832910258323</v>
      </c>
      <c r="F87">
        <f>E87</f>
        <v>4.4926832910258323</v>
      </c>
    </row>
    <row r="88" spans="1:6" x14ac:dyDescent="0.35">
      <c r="A88" t="s">
        <v>15</v>
      </c>
      <c r="B88">
        <v>1</v>
      </c>
      <c r="C88" s="1" t="s">
        <v>5</v>
      </c>
      <c r="D88">
        <v>2511</v>
      </c>
      <c r="E88">
        <f t="shared" ref="E88" si="59">(D88/63623)*100</f>
        <v>3.9466859469059932</v>
      </c>
      <c r="F88">
        <f>E88</f>
        <v>3.9466859469059932</v>
      </c>
    </row>
    <row r="89" spans="1:6" x14ac:dyDescent="0.35">
      <c r="A89" t="s">
        <v>15</v>
      </c>
      <c r="B89">
        <v>1</v>
      </c>
      <c r="C89" s="1" t="s">
        <v>6</v>
      </c>
      <c r="D89">
        <v>246</v>
      </c>
      <c r="E89">
        <f t="shared" ref="E89" si="60">(D89/44866)*100</f>
        <v>0.548299380377123</v>
      </c>
      <c r="F89">
        <f>AVERAGE(E89:E91)</f>
        <v>0.42633691646212152</v>
      </c>
    </row>
    <row r="90" spans="1:6" x14ac:dyDescent="0.35">
      <c r="A90" t="s">
        <v>15</v>
      </c>
      <c r="B90">
        <v>2</v>
      </c>
      <c r="C90" s="1" t="s">
        <v>6</v>
      </c>
      <c r="D90">
        <v>272</v>
      </c>
      <c r="E90">
        <f t="shared" ref="E90" si="61">(D90/37224)*100</f>
        <v>0.73071136900924138</v>
      </c>
    </row>
    <row r="91" spans="1:6" x14ac:dyDescent="0.35">
      <c r="A91" t="s">
        <v>15</v>
      </c>
      <c r="B91">
        <v>3</v>
      </c>
      <c r="C91" s="1" t="s">
        <v>6</v>
      </c>
      <c r="D91">
        <v>0</v>
      </c>
      <c r="E91">
        <f t="shared" ref="E91" si="62">(D91/59314)*100</f>
        <v>0</v>
      </c>
    </row>
    <row r="92" spans="1:6" x14ac:dyDescent="0.35">
      <c r="A92" t="s">
        <v>15</v>
      </c>
      <c r="B92">
        <v>1</v>
      </c>
      <c r="C92" s="1" t="s">
        <v>7</v>
      </c>
      <c r="D92">
        <v>0</v>
      </c>
      <c r="E92">
        <f t="shared" ref="E92" si="63">(D92/16013)*100</f>
        <v>0</v>
      </c>
      <c r="F92">
        <f>E92</f>
        <v>0</v>
      </c>
    </row>
    <row r="93" spans="1:6" x14ac:dyDescent="0.35">
      <c r="A93" t="s">
        <v>15</v>
      </c>
      <c r="B93">
        <v>1</v>
      </c>
      <c r="C93" s="1" t="s">
        <v>8</v>
      </c>
      <c r="D93">
        <v>3246</v>
      </c>
      <c r="E93">
        <f t="shared" ref="E93" si="64">(D93/38401)*100</f>
        <v>8.4529048722689524</v>
      </c>
      <c r="F93">
        <f>AVERAGE(E93:E95)</f>
        <v>4.6022310913944544</v>
      </c>
    </row>
    <row r="94" spans="1:6" x14ac:dyDescent="0.35">
      <c r="A94" t="s">
        <v>15</v>
      </c>
      <c r="B94">
        <v>2</v>
      </c>
      <c r="C94" s="1" t="s">
        <v>8</v>
      </c>
      <c r="D94">
        <v>1670</v>
      </c>
      <c r="E94">
        <f t="shared" ref="E94" si="65">(D94/52632)*100</f>
        <v>3.1729746162030703</v>
      </c>
    </row>
    <row r="95" spans="1:6" x14ac:dyDescent="0.35">
      <c r="A95" t="s">
        <v>15</v>
      </c>
      <c r="B95">
        <v>3</v>
      </c>
      <c r="C95" s="1" t="s">
        <v>8</v>
      </c>
      <c r="D95">
        <v>1058</v>
      </c>
      <c r="E95">
        <f t="shared" ref="E95" si="66">(D95/48514)*100</f>
        <v>2.180813785711341</v>
      </c>
    </row>
    <row r="96" spans="1:6" x14ac:dyDescent="0.35">
      <c r="A96" t="s">
        <v>15</v>
      </c>
      <c r="B96">
        <v>1</v>
      </c>
      <c r="C96" s="1" t="s">
        <v>9</v>
      </c>
      <c r="D96">
        <v>0</v>
      </c>
      <c r="E96">
        <f t="shared" ref="E96" si="67">(D96/40670)*100</f>
        <v>0</v>
      </c>
      <c r="F96">
        <f>AVERAGE(E96:E98)</f>
        <v>0</v>
      </c>
    </row>
    <row r="97" spans="1:6" x14ac:dyDescent="0.35">
      <c r="A97" t="s">
        <v>15</v>
      </c>
      <c r="B97">
        <v>2</v>
      </c>
      <c r="C97" s="1" t="s">
        <v>9</v>
      </c>
      <c r="D97">
        <v>0</v>
      </c>
      <c r="E97">
        <f t="shared" ref="E97" si="68">(D97/10655)*100</f>
        <v>0</v>
      </c>
    </row>
    <row r="98" spans="1:6" x14ac:dyDescent="0.35">
      <c r="A98" t="s">
        <v>15</v>
      </c>
      <c r="B98">
        <v>3</v>
      </c>
      <c r="C98" s="1" t="s">
        <v>9</v>
      </c>
      <c r="D98">
        <v>0</v>
      </c>
      <c r="E98">
        <f t="shared" ref="E98" si="69">(D98/33523)*100</f>
        <v>0</v>
      </c>
    </row>
    <row r="99" spans="1:6" x14ac:dyDescent="0.35">
      <c r="A99" t="s">
        <v>15</v>
      </c>
      <c r="B99">
        <v>1</v>
      </c>
      <c r="C99" s="1" t="s">
        <v>10</v>
      </c>
      <c r="D99">
        <v>0</v>
      </c>
      <c r="E99">
        <f t="shared" ref="E99" si="70">(D99/16344)*100</f>
        <v>0</v>
      </c>
      <c r="F99">
        <f>AVERAGE(E99:E101)</f>
        <v>0</v>
      </c>
    </row>
    <row r="100" spans="1:6" x14ac:dyDescent="0.35">
      <c r="A100" t="s">
        <v>15</v>
      </c>
      <c r="B100">
        <v>2</v>
      </c>
      <c r="C100" s="1" t="s">
        <v>10</v>
      </c>
      <c r="D100">
        <v>0</v>
      </c>
      <c r="E100">
        <f t="shared" ref="E100" si="71">(D100/25820)*100</f>
        <v>0</v>
      </c>
    </row>
    <row r="101" spans="1:6" x14ac:dyDescent="0.35">
      <c r="A101" t="s">
        <v>15</v>
      </c>
      <c r="B101">
        <v>3</v>
      </c>
      <c r="C101" s="1" t="s">
        <v>10</v>
      </c>
      <c r="D101">
        <v>0</v>
      </c>
      <c r="E101">
        <f t="shared" ref="E101" si="72">(D101/31969)*100</f>
        <v>0</v>
      </c>
    </row>
    <row r="102" spans="1:6" x14ac:dyDescent="0.35">
      <c r="A102" t="s">
        <v>15</v>
      </c>
      <c r="B102">
        <v>1</v>
      </c>
      <c r="C102" s="1" t="s">
        <v>11</v>
      </c>
      <c r="D102">
        <v>315</v>
      </c>
      <c r="E102">
        <f t="shared" ref="E102" si="73">(D102/31340)*100</f>
        <v>1.0051052967453733</v>
      </c>
      <c r="F102">
        <f>AVERAGE(E102:E103)</f>
        <v>1.5897864195753395</v>
      </c>
    </row>
    <row r="103" spans="1:6" x14ac:dyDescent="0.35">
      <c r="A103" t="s">
        <v>15</v>
      </c>
      <c r="B103">
        <v>2</v>
      </c>
      <c r="C103" s="1" t="s">
        <v>11</v>
      </c>
      <c r="D103">
        <v>1023</v>
      </c>
      <c r="E103">
        <f t="shared" ref="E103" si="74">(D103/47046)*100</f>
        <v>2.1744675424053055</v>
      </c>
    </row>
    <row r="104" spans="1:6" x14ac:dyDescent="0.35">
      <c r="A104" t="s">
        <v>15</v>
      </c>
      <c r="B104">
        <v>1</v>
      </c>
      <c r="C104" s="1" t="s">
        <v>12</v>
      </c>
      <c r="D104">
        <v>229</v>
      </c>
      <c r="E104">
        <f t="shared" ref="E104" si="75">(D104/45254)*100</f>
        <v>0.50603261590135673</v>
      </c>
      <c r="F104">
        <f>AVERAGE(E104:E106)</f>
        <v>0.29665808312068181</v>
      </c>
    </row>
    <row r="105" spans="1:6" x14ac:dyDescent="0.35">
      <c r="A105" t="s">
        <v>15</v>
      </c>
      <c r="B105">
        <v>2</v>
      </c>
      <c r="C105" s="1" t="s">
        <v>12</v>
      </c>
      <c r="D105">
        <v>99</v>
      </c>
      <c r="E105">
        <f t="shared" ref="E105" si="76">(D105/36289)*100</f>
        <v>0.27280994240678991</v>
      </c>
    </row>
    <row r="106" spans="1:6" x14ac:dyDescent="0.35">
      <c r="A106" t="s">
        <v>15</v>
      </c>
      <c r="B106">
        <v>3</v>
      </c>
      <c r="C106" s="1" t="s">
        <v>12</v>
      </c>
      <c r="D106">
        <v>30</v>
      </c>
      <c r="E106">
        <f t="shared" ref="E106" si="77">(D106/26995)*100</f>
        <v>0.11113169105389886</v>
      </c>
    </row>
    <row r="107" spans="1:6" x14ac:dyDescent="0.35">
      <c r="A107" t="s">
        <v>15</v>
      </c>
      <c r="B107">
        <v>1</v>
      </c>
      <c r="C107" s="1" t="s">
        <v>13</v>
      </c>
      <c r="D107">
        <v>51</v>
      </c>
      <c r="E107">
        <f t="shared" ref="E107" si="78">(D107/40461)*100</f>
        <v>0.12604730481204121</v>
      </c>
      <c r="F107">
        <f>AVERAGE(E107:E109)</f>
        <v>6.7253953645151979E-2</v>
      </c>
    </row>
    <row r="108" spans="1:6" x14ac:dyDescent="0.35">
      <c r="A108" t="s">
        <v>15</v>
      </c>
      <c r="B108">
        <v>2</v>
      </c>
      <c r="C108" s="1" t="s">
        <v>13</v>
      </c>
      <c r="D108">
        <v>28</v>
      </c>
      <c r="E108">
        <f t="shared" ref="E108" si="79">(D108/36981)*100</f>
        <v>7.5714556123414725E-2</v>
      </c>
    </row>
    <row r="109" spans="1:6" x14ac:dyDescent="0.35">
      <c r="A109" t="s">
        <v>15</v>
      </c>
      <c r="B109">
        <v>3</v>
      </c>
      <c r="C109" s="1" t="s">
        <v>13</v>
      </c>
      <c r="D109">
        <v>0</v>
      </c>
      <c r="E109">
        <f t="shared" ref="E109" si="80">(D109/116218)*100</f>
        <v>0</v>
      </c>
    </row>
    <row r="110" spans="1:6" x14ac:dyDescent="0.35">
      <c r="A110" t="s">
        <v>16</v>
      </c>
      <c r="B110">
        <v>1</v>
      </c>
      <c r="C110" s="1" t="s">
        <v>2</v>
      </c>
      <c r="D110">
        <v>0</v>
      </c>
      <c r="E110">
        <f t="shared" ref="E110" si="81">(D110/66847)*100</f>
        <v>0</v>
      </c>
      <c r="F110">
        <f>AVERAGE(E110:E112)</f>
        <v>0</v>
      </c>
    </row>
    <row r="111" spans="1:6" x14ac:dyDescent="0.35">
      <c r="A111" t="s">
        <v>16</v>
      </c>
      <c r="B111">
        <v>2</v>
      </c>
      <c r="C111" s="1" t="s">
        <v>2</v>
      </c>
      <c r="D111">
        <v>0</v>
      </c>
      <c r="E111">
        <f t="shared" ref="E111" si="82">(D111/51525)*100</f>
        <v>0</v>
      </c>
    </row>
    <row r="112" spans="1:6" x14ac:dyDescent="0.35">
      <c r="A112" t="s">
        <v>16</v>
      </c>
      <c r="B112">
        <v>3</v>
      </c>
      <c r="C112" s="1" t="s">
        <v>2</v>
      </c>
      <c r="D112">
        <v>0</v>
      </c>
      <c r="E112">
        <f t="shared" ref="E112" si="83">(D112/43004)*100</f>
        <v>0</v>
      </c>
    </row>
    <row r="113" spans="1:6" x14ac:dyDescent="0.35">
      <c r="A113" t="s">
        <v>16</v>
      </c>
      <c r="B113">
        <v>1</v>
      </c>
      <c r="C113" s="1" t="s">
        <v>3</v>
      </c>
      <c r="D113">
        <v>0</v>
      </c>
      <c r="E113">
        <f t="shared" ref="E113" si="84">(D113/31125)*100</f>
        <v>0</v>
      </c>
      <c r="F113">
        <f>E113</f>
        <v>0</v>
      </c>
    </row>
    <row r="114" spans="1:6" x14ac:dyDescent="0.35">
      <c r="A114" t="s">
        <v>16</v>
      </c>
      <c r="B114">
        <v>1</v>
      </c>
      <c r="C114" s="1" t="s">
        <v>4</v>
      </c>
      <c r="D114">
        <v>1872</v>
      </c>
      <c r="E114">
        <f t="shared" ref="E114" si="85">(D114/53576)*100</f>
        <v>3.494101836643273</v>
      </c>
      <c r="F114">
        <f>E114</f>
        <v>3.494101836643273</v>
      </c>
    </row>
    <row r="115" spans="1:6" x14ac:dyDescent="0.35">
      <c r="A115" t="s">
        <v>16</v>
      </c>
      <c r="B115">
        <v>1</v>
      </c>
      <c r="C115" s="1" t="s">
        <v>5</v>
      </c>
      <c r="D115">
        <v>1876</v>
      </c>
      <c r="E115">
        <f t="shared" ref="E115" si="86">(D115/63623)*100</f>
        <v>2.9486192100341069</v>
      </c>
      <c r="F115">
        <f>E115</f>
        <v>2.9486192100341069</v>
      </c>
    </row>
    <row r="116" spans="1:6" x14ac:dyDescent="0.35">
      <c r="A116" t="s">
        <v>16</v>
      </c>
      <c r="B116">
        <v>1</v>
      </c>
      <c r="C116" s="1" t="s">
        <v>6</v>
      </c>
      <c r="D116">
        <v>0</v>
      </c>
      <c r="E116">
        <f t="shared" ref="E116" si="87">(D116/44866)*100</f>
        <v>0</v>
      </c>
      <c r="F116">
        <f>AVERAGE(E116:E118)</f>
        <v>0.12447166702485851</v>
      </c>
    </row>
    <row r="117" spans="1:6" x14ac:dyDescent="0.35">
      <c r="A117" t="s">
        <v>16</v>
      </c>
      <c r="B117">
        <v>2</v>
      </c>
      <c r="C117" s="1" t="s">
        <v>6</v>
      </c>
      <c r="D117">
        <v>139</v>
      </c>
      <c r="E117">
        <f t="shared" ref="E117" si="88">(D117/37224)*100</f>
        <v>0.37341500107457554</v>
      </c>
    </row>
    <row r="118" spans="1:6" x14ac:dyDescent="0.35">
      <c r="A118" t="s">
        <v>16</v>
      </c>
      <c r="B118">
        <v>3</v>
      </c>
      <c r="C118" s="1" t="s">
        <v>6</v>
      </c>
      <c r="D118">
        <v>0</v>
      </c>
      <c r="E118">
        <f t="shared" ref="E118" si="89">(D118/59314)*100</f>
        <v>0</v>
      </c>
    </row>
    <row r="119" spans="1:6" x14ac:dyDescent="0.35">
      <c r="A119" t="s">
        <v>16</v>
      </c>
      <c r="B119">
        <v>1</v>
      </c>
      <c r="C119" s="1" t="s">
        <v>7</v>
      </c>
      <c r="D119">
        <v>0</v>
      </c>
      <c r="E119">
        <f t="shared" ref="E119" si="90">(D119/16013)*100</f>
        <v>0</v>
      </c>
      <c r="F119">
        <f>E119</f>
        <v>0</v>
      </c>
    </row>
    <row r="120" spans="1:6" x14ac:dyDescent="0.35">
      <c r="A120" t="s">
        <v>16</v>
      </c>
      <c r="B120">
        <v>1</v>
      </c>
      <c r="C120" s="1" t="s">
        <v>8</v>
      </c>
      <c r="D120">
        <v>2489</v>
      </c>
      <c r="E120">
        <f t="shared" ref="E120" si="91">(D120/38401)*100</f>
        <v>6.481602041613499</v>
      </c>
      <c r="F120">
        <f>AVERAGE(E120:E122)</f>
        <v>3.6895153921120727</v>
      </c>
    </row>
    <row r="121" spans="1:6" x14ac:dyDescent="0.35">
      <c r="A121" t="s">
        <v>16</v>
      </c>
      <c r="B121">
        <v>2</v>
      </c>
      <c r="C121" s="1" t="s">
        <v>8</v>
      </c>
      <c r="D121">
        <v>1632</v>
      </c>
      <c r="E121">
        <f t="shared" ref="E121" si="92">(D121/52632)*100</f>
        <v>3.1007751937984498</v>
      </c>
    </row>
    <row r="122" spans="1:6" x14ac:dyDescent="0.35">
      <c r="A122" t="s">
        <v>16</v>
      </c>
      <c r="B122">
        <v>3</v>
      </c>
      <c r="C122" s="1" t="s">
        <v>8</v>
      </c>
      <c r="D122">
        <v>721</v>
      </c>
      <c r="E122">
        <f t="shared" ref="E122" si="93">(D122/48514)*100</f>
        <v>1.4861689409242693</v>
      </c>
    </row>
    <row r="123" spans="1:6" x14ac:dyDescent="0.35">
      <c r="A123" t="s">
        <v>16</v>
      </c>
      <c r="B123">
        <v>1</v>
      </c>
      <c r="C123" s="1" t="s">
        <v>9</v>
      </c>
      <c r="D123">
        <v>0</v>
      </c>
      <c r="E123">
        <f t="shared" ref="E123" si="94">(D123/40670)*100</f>
        <v>0</v>
      </c>
      <c r="F123">
        <f>AVERAGE(E123:E125)</f>
        <v>0</v>
      </c>
    </row>
    <row r="124" spans="1:6" x14ac:dyDescent="0.35">
      <c r="A124" t="s">
        <v>16</v>
      </c>
      <c r="B124">
        <v>2</v>
      </c>
      <c r="C124" s="1" t="s">
        <v>9</v>
      </c>
      <c r="D124">
        <v>0</v>
      </c>
      <c r="E124">
        <f t="shared" ref="E124" si="95">(D124/10655)*100</f>
        <v>0</v>
      </c>
    </row>
    <row r="125" spans="1:6" x14ac:dyDescent="0.35">
      <c r="A125" t="s">
        <v>16</v>
      </c>
      <c r="B125">
        <v>3</v>
      </c>
      <c r="C125" s="1" t="s">
        <v>9</v>
      </c>
      <c r="D125">
        <v>0</v>
      </c>
      <c r="E125">
        <f t="shared" ref="E125" si="96">(D125/33523)*100</f>
        <v>0</v>
      </c>
    </row>
    <row r="126" spans="1:6" x14ac:dyDescent="0.35">
      <c r="A126" t="s">
        <v>16</v>
      </c>
      <c r="B126">
        <v>1</v>
      </c>
      <c r="C126" s="1" t="s">
        <v>10</v>
      </c>
      <c r="D126">
        <v>0</v>
      </c>
      <c r="E126">
        <f t="shared" ref="E126" si="97">(D126/16344)*100</f>
        <v>0</v>
      </c>
      <c r="F126">
        <f>AVERAGE(E126:E128)</f>
        <v>0</v>
      </c>
    </row>
    <row r="127" spans="1:6" x14ac:dyDescent="0.35">
      <c r="A127" t="s">
        <v>16</v>
      </c>
      <c r="B127">
        <v>2</v>
      </c>
      <c r="C127" s="1" t="s">
        <v>10</v>
      </c>
      <c r="D127">
        <v>0</v>
      </c>
      <c r="E127">
        <f t="shared" ref="E127" si="98">(D127/25820)*100</f>
        <v>0</v>
      </c>
    </row>
    <row r="128" spans="1:6" x14ac:dyDescent="0.35">
      <c r="A128" t="s">
        <v>16</v>
      </c>
      <c r="B128">
        <v>3</v>
      </c>
      <c r="C128" s="1" t="s">
        <v>10</v>
      </c>
      <c r="D128">
        <v>0</v>
      </c>
      <c r="E128">
        <f t="shared" ref="E128" si="99">(D128/31969)*100</f>
        <v>0</v>
      </c>
    </row>
    <row r="129" spans="1:6" x14ac:dyDescent="0.35">
      <c r="A129" t="s">
        <v>16</v>
      </c>
      <c r="B129">
        <v>1</v>
      </c>
      <c r="C129" s="1" t="s">
        <v>11</v>
      </c>
      <c r="D129">
        <v>208</v>
      </c>
      <c r="E129">
        <f t="shared" ref="E129" si="100">(D129/31340)*100</f>
        <v>0.66368857689853222</v>
      </c>
      <c r="F129">
        <f>AVERAGE(E129:E130)</f>
        <v>1.831440428397402</v>
      </c>
    </row>
    <row r="130" spans="1:6" x14ac:dyDescent="0.35">
      <c r="A130" t="s">
        <v>16</v>
      </c>
      <c r="B130">
        <v>2</v>
      </c>
      <c r="C130" s="1" t="s">
        <v>11</v>
      </c>
      <c r="D130">
        <v>1411</v>
      </c>
      <c r="E130">
        <f t="shared" ref="E130" si="101">(D130/47046)*100</f>
        <v>2.9991922798962718</v>
      </c>
    </row>
    <row r="131" spans="1:6" x14ac:dyDescent="0.35">
      <c r="A131" t="s">
        <v>16</v>
      </c>
      <c r="B131">
        <v>1</v>
      </c>
      <c r="C131" s="1" t="s">
        <v>12</v>
      </c>
      <c r="D131">
        <v>603</v>
      </c>
      <c r="E131">
        <f t="shared" ref="E131" si="102">(D131/45254)*100</f>
        <v>1.3324788968930923</v>
      </c>
      <c r="F131">
        <f>AVERAGE(E131:E133)</f>
        <v>0.63951071696562645</v>
      </c>
    </row>
    <row r="132" spans="1:6" x14ac:dyDescent="0.35">
      <c r="A132" t="s">
        <v>16</v>
      </c>
      <c r="B132">
        <v>2</v>
      </c>
      <c r="C132" s="1" t="s">
        <v>12</v>
      </c>
      <c r="D132">
        <v>171</v>
      </c>
      <c r="E132">
        <f t="shared" ref="E132" si="103">(D132/36289)*100</f>
        <v>0.47121717324809176</v>
      </c>
    </row>
    <row r="133" spans="1:6" x14ac:dyDescent="0.35">
      <c r="A133" t="s">
        <v>16</v>
      </c>
      <c r="B133">
        <v>3</v>
      </c>
      <c r="C133" s="1" t="s">
        <v>12</v>
      </c>
      <c r="D133">
        <v>31</v>
      </c>
      <c r="E133">
        <f t="shared" ref="E133" si="104">(D133/26995)*100</f>
        <v>0.11483608075569551</v>
      </c>
    </row>
    <row r="134" spans="1:6" x14ac:dyDescent="0.35">
      <c r="A134" t="s">
        <v>16</v>
      </c>
      <c r="B134">
        <v>1</v>
      </c>
      <c r="C134" s="1" t="s">
        <v>13</v>
      </c>
      <c r="D134">
        <v>0</v>
      </c>
      <c r="E134">
        <f t="shared" ref="E134" si="105">(D134/40461)*100</f>
        <v>0</v>
      </c>
      <c r="F134">
        <f>AVERAGE(E134:E136)</f>
        <v>1.7125911504105713E-2</v>
      </c>
    </row>
    <row r="135" spans="1:6" x14ac:dyDescent="0.35">
      <c r="A135" t="s">
        <v>16</v>
      </c>
      <c r="B135">
        <v>2</v>
      </c>
      <c r="C135" s="1" t="s">
        <v>13</v>
      </c>
      <c r="D135">
        <v>19</v>
      </c>
      <c r="E135">
        <f t="shared" ref="E135" si="106">(D135/36981)*100</f>
        <v>5.1377734512317134E-2</v>
      </c>
    </row>
    <row r="136" spans="1:6" x14ac:dyDescent="0.35">
      <c r="A136" t="s">
        <v>16</v>
      </c>
      <c r="B136">
        <v>3</v>
      </c>
      <c r="C136" s="1" t="s">
        <v>13</v>
      </c>
      <c r="D136">
        <v>0</v>
      </c>
      <c r="E136">
        <f t="shared" ref="E136" si="107">(D136/116218)*100</f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McGehee, Cora (Grad Assistance)</dc:creator>
  <cp:lastModifiedBy>csmcgehee@outlook.com</cp:lastModifiedBy>
  <dcterms:created xsi:type="dcterms:W3CDTF">2022-05-09T13:44:28Z</dcterms:created>
  <dcterms:modified xsi:type="dcterms:W3CDTF">2023-12-11T18:45:36Z</dcterms:modified>
</cp:coreProperties>
</file>