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812"/>
  <workbookPr autoCompressPictures="0"/>
  <bookViews>
    <workbookView xWindow="0" yWindow="460" windowWidth="26640" windowHeight="1388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AA7" i="1"/>
  <c r="Z36" i="1"/>
  <c r="X18" i="1"/>
  <c r="AA18" i="1"/>
  <c r="AB18" i="1"/>
  <c r="Z37" i="1"/>
  <c r="AA22" i="1"/>
  <c r="AB22" i="1"/>
  <c r="AD22" i="1"/>
  <c r="X19" i="1"/>
  <c r="AA19" i="1"/>
  <c r="AD19" i="1"/>
  <c r="X20" i="1"/>
  <c r="AA20" i="1"/>
  <c r="AD20" i="1"/>
  <c r="X23" i="1"/>
  <c r="AA23" i="1"/>
  <c r="AD23" i="1"/>
  <c r="X26" i="1"/>
  <c r="AA26" i="1"/>
  <c r="AC26" i="1"/>
  <c r="AD26" i="1"/>
  <c r="X25" i="1"/>
  <c r="AA25" i="1"/>
  <c r="AC25" i="1"/>
  <c r="AD25" i="1"/>
  <c r="X24" i="1"/>
  <c r="AA24" i="1"/>
  <c r="AC24" i="1"/>
  <c r="AD24" i="1"/>
  <c r="X21" i="1"/>
  <c r="AA21" i="1"/>
  <c r="AC21" i="1"/>
  <c r="AD21" i="1"/>
  <c r="X9" i="1"/>
  <c r="AA9" i="1"/>
  <c r="AD9" i="1"/>
  <c r="X8" i="1"/>
  <c r="AA8" i="1"/>
  <c r="AC8" i="1"/>
  <c r="AD8" i="1"/>
  <c r="AA10" i="1"/>
  <c r="AC10" i="1"/>
  <c r="AD10" i="1"/>
  <c r="AC7" i="1"/>
  <c r="AD7" i="1"/>
  <c r="X17" i="1"/>
  <c r="AA17" i="1"/>
  <c r="AC17" i="1"/>
  <c r="AD17" i="1"/>
  <c r="X16" i="1"/>
  <c r="AA16" i="1"/>
  <c r="AD16" i="1"/>
  <c r="X15" i="1"/>
  <c r="AA15" i="1"/>
  <c r="AD15" i="1"/>
  <c r="AA36" i="1"/>
  <c r="AB36" i="1"/>
  <c r="AA37" i="1"/>
  <c r="AB37" i="1"/>
  <c r="AC37" i="1"/>
  <c r="Z35" i="1"/>
  <c r="Y38" i="1"/>
</calcChain>
</file>

<file path=xl/sharedStrings.xml><?xml version="1.0" encoding="utf-8"?>
<sst xmlns="http://schemas.openxmlformats.org/spreadsheetml/2006/main" count="336" uniqueCount="144">
  <si>
    <t>Pooling plan</t>
  </si>
  <si>
    <t>Plate Location</t>
  </si>
  <si>
    <t>Container Code</t>
  </si>
  <si>
    <t>Sample ID</t>
  </si>
  <si>
    <t>Pool name</t>
  </si>
  <si>
    <t>Index Set Name</t>
  </si>
  <si>
    <t>1st Index #</t>
  </si>
  <si>
    <t>2nd Index #</t>
  </si>
  <si>
    <t>Avg Frag size (bp)</t>
  </si>
  <si>
    <t>Library Conc (ng/μl)</t>
  </si>
  <si>
    <t>Mol (nM)</t>
  </si>
  <si>
    <t>Desired Molarity (nM)</t>
  </si>
  <si>
    <t>Total Volume (μl)</t>
  </si>
  <si>
    <t>Amt of Library (μl)</t>
  </si>
  <si>
    <t>Amt of EB + 0.1% Tween (μl)</t>
  </si>
  <si>
    <t>No. Reads</t>
  </si>
  <si>
    <t>Raw Clusters</t>
  </si>
  <si>
    <t xml:space="preserve">amt of library </t>
  </si>
  <si>
    <t>GH 7 DAY 1</t>
  </si>
  <si>
    <t>PL_Volkan_01</t>
  </si>
  <si>
    <t xml:space="preserve">S1 </t>
  </si>
  <si>
    <t>ATCACG</t>
  </si>
  <si>
    <t>GH 7 DAY 2</t>
  </si>
  <si>
    <t>S2</t>
  </si>
  <si>
    <t>CGATGT</t>
  </si>
  <si>
    <t>GH 7 DAY 3</t>
  </si>
  <si>
    <t>S3</t>
  </si>
  <si>
    <t>TTAGGC</t>
  </si>
  <si>
    <t>GH7  day Input 1</t>
  </si>
  <si>
    <t>S4</t>
  </si>
  <si>
    <t>TGACCA</t>
  </si>
  <si>
    <t>SH 7 day 1</t>
  </si>
  <si>
    <t>S5</t>
  </si>
  <si>
    <t>ACAGTG</t>
  </si>
  <si>
    <t>SH 7 day 2</t>
  </si>
  <si>
    <t>S6</t>
  </si>
  <si>
    <t>GCCAAT</t>
  </si>
  <si>
    <t>SH 7 day 3</t>
  </si>
  <si>
    <t>S7</t>
  </si>
  <si>
    <t>CAGATC</t>
  </si>
  <si>
    <t>SH 7 DAY INPUT 1</t>
  </si>
  <si>
    <t>S8</t>
  </si>
  <si>
    <t>ACTTGA</t>
  </si>
  <si>
    <t>47b1 7 Day 1</t>
  </si>
  <si>
    <t>S9</t>
  </si>
  <si>
    <t>GATCAG</t>
  </si>
  <si>
    <t>47b1 7 Day 2</t>
  </si>
  <si>
    <t>S10</t>
  </si>
  <si>
    <t>TAGCTT</t>
  </si>
  <si>
    <t>47b1 7 Day 3</t>
  </si>
  <si>
    <t>S11</t>
  </si>
  <si>
    <t>GGCTAC</t>
  </si>
  <si>
    <t>47b1 7 Day input 1</t>
  </si>
  <si>
    <t>S12</t>
  </si>
  <si>
    <t>CTTGTA</t>
  </si>
  <si>
    <t>47b1 5 Day 1</t>
  </si>
  <si>
    <t>S13</t>
  </si>
  <si>
    <t>AGTCAA</t>
  </si>
  <si>
    <t>47b1 5 Day 2</t>
  </si>
  <si>
    <t>S14</t>
  </si>
  <si>
    <t>AGTTCC</t>
  </si>
  <si>
    <t>47b1 5 Day 3</t>
  </si>
  <si>
    <t>S15</t>
  </si>
  <si>
    <t>ATGTCA</t>
  </si>
  <si>
    <t>47b1 5 Day input 1</t>
  </si>
  <si>
    <t>S16</t>
  </si>
  <si>
    <t>CCGTCC</t>
  </si>
  <si>
    <t>67d day 1</t>
  </si>
  <si>
    <t>S18</t>
  </si>
  <si>
    <t>GTCCGC</t>
  </si>
  <si>
    <t>67d day 2</t>
  </si>
  <si>
    <t>S19</t>
  </si>
  <si>
    <t>GTGAAA</t>
  </si>
  <si>
    <t>67d day 3</t>
  </si>
  <si>
    <t>S20</t>
  </si>
  <si>
    <t>GTGGCC</t>
  </si>
  <si>
    <t>67d day input 1</t>
  </si>
  <si>
    <t>S21</t>
  </si>
  <si>
    <t>GTTTCG</t>
  </si>
  <si>
    <t>Fru-7 day 1</t>
  </si>
  <si>
    <t>S22</t>
  </si>
  <si>
    <t>CGTACG</t>
  </si>
  <si>
    <t>Fru-7 day 2</t>
  </si>
  <si>
    <t>S23</t>
  </si>
  <si>
    <t>GAGTGG</t>
  </si>
  <si>
    <t>Fru-7 day 3</t>
  </si>
  <si>
    <t>S25</t>
  </si>
  <si>
    <t>ACTGAT</t>
  </si>
  <si>
    <t>Fru-7 day input 1</t>
  </si>
  <si>
    <t>S27</t>
  </si>
  <si>
    <t>ATTCCT</t>
  </si>
  <si>
    <t>Index</t>
  </si>
  <si>
    <t>Yield</t>
  </si>
  <si>
    <t>% PF Clusters</t>
  </si>
  <si>
    <t>PF Clusters</t>
  </si>
  <si>
    <t>% Raw Clusters</t>
  </si>
  <si>
    <t>% Perfect</t>
  </si>
  <si>
    <t>% 1 Mismatch</t>
  </si>
  <si>
    <t>% &gt;=Q30</t>
  </si>
  <si>
    <t>MQS (PF)</t>
  </si>
  <si>
    <t>47b1_5_d1_AGTCAA</t>
  </si>
  <si>
    <t>47b1_5_d2_AGTTCC</t>
  </si>
  <si>
    <t>47b1_5_d3_ATGTCA</t>
  </si>
  <si>
    <t>47b1_5_in1_CCGTCC</t>
  </si>
  <si>
    <t>47b1_7_d1_GATCAG</t>
  </si>
  <si>
    <t>47b1_7_d2_TAGCTT</t>
  </si>
  <si>
    <t>47b1_7_d3_GGCTAC</t>
  </si>
  <si>
    <t>47b1_7_in1_CTTGTA</t>
  </si>
  <si>
    <t>67d_d1_GTCCGC</t>
  </si>
  <si>
    <t>67d_d2_GTGAAA</t>
  </si>
  <si>
    <t>67d_d3_GTGGCC</t>
  </si>
  <si>
    <t>67d_in1_GTTTCG</t>
  </si>
  <si>
    <t>Fru-7_d1_CGTACG</t>
  </si>
  <si>
    <t>Fru-7_d2_GAGTGG</t>
  </si>
  <si>
    <t>Fru-7_d3_ACTGAT</t>
  </si>
  <si>
    <t>Fru-7_in1_ATTCCT</t>
  </si>
  <si>
    <t>GH7_d1_ATCACG</t>
  </si>
  <si>
    <t>GH7_d2_CGATGT</t>
  </si>
  <si>
    <t>GH7_d3_TTAGGC</t>
  </si>
  <si>
    <t>GH7_in1_TGACCA</t>
  </si>
  <si>
    <t>SH7_d1_ACAGTG</t>
  </si>
  <si>
    <t>SH7_d2_GCCAAT</t>
  </si>
  <si>
    <t>SH7_d3_CAGATC</t>
  </si>
  <si>
    <t>SH7_in1_ACTTGA</t>
  </si>
  <si>
    <t>Undetermined</t>
  </si>
  <si>
    <t>unknown</t>
  </si>
  <si>
    <t>ACTUALS</t>
  </si>
  <si>
    <t>TAKE 3</t>
  </si>
  <si>
    <t>Use</t>
  </si>
  <si>
    <t>partial pool started</t>
  </si>
  <si>
    <t>see belw</t>
  </si>
  <si>
    <t>1.25 ul  of parital pool</t>
  </si>
  <si>
    <t>dillute</t>
  </si>
  <si>
    <t>0.5 of partil pool</t>
  </si>
  <si>
    <t>see below</t>
  </si>
  <si>
    <t>1 to 10</t>
  </si>
  <si>
    <t>partial</t>
  </si>
  <si>
    <t>Volume</t>
  </si>
  <si>
    <t>Volume (1:10 dilution)</t>
  </si>
  <si>
    <t>Volume (partial pool)</t>
  </si>
  <si>
    <t>5?</t>
  </si>
  <si>
    <t>1?</t>
  </si>
  <si>
    <t>1.2?</t>
  </si>
  <si>
    <t>prepool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</si>
</sst>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0" fillId="0" borderId="0" xfId="0" applyBorder="1"/>
    <xf numFmtId="166" fontId="0" fillId="0" borderId="0" xfId="0" applyNumberFormat="1" applyBorder="1"/>
    <xf numFmtId="0" fontId="0" fillId="0" borderId="5" xfId="0" applyBorder="1"/>
    <xf numFmtId="0" fontId="0" fillId="0" borderId="6" xfId="0" applyBorder="1"/>
    <xf numFmtId="166" fontId="0" fillId="0" borderId="6" xfId="0" applyNumberFormat="1" applyBorder="1"/>
    <xf numFmtId="0" fontId="2" fillId="0" borderId="3" xfId="0" applyFont="1" applyBorder="1"/>
    <xf numFmtId="0" fontId="2" fillId="0" borderId="0" xfId="0" applyFont="1" applyBorder="1"/>
    <xf numFmtId="0" fontId="0" fillId="0" borderId="0" xfId="2" applyNumberFormat="1" applyFont="1"/>
    <xf numFmtId="0" fontId="0" fillId="0" borderId="7" xfId="0" applyFill="1" applyBorder="1"/>
    <xf numFmtId="20" fontId="0" fillId="0" borderId="0" xfId="0" applyNumberFormat="1"/>
    <xf numFmtId="166" fontId="3" fillId="0" borderId="3" xfId="0" quotePrefix="1" applyNumberFormat="1" applyFont="1" applyBorder="1"/>
    <xf numFmtId="0" fontId="0" fillId="2" borderId="0" xfId="0" applyFill="1" applyBorder="1"/>
    <xf numFmtId="166" fontId="0" fillId="3" borderId="3" xfId="0" applyNumberFormat="1" applyFill="1" applyBorder="1"/>
    <xf numFmtId="166" fontId="0" fillId="3" borderId="0" xfId="0" applyNumberFormat="1" applyFill="1" applyBorder="1"/>
    <xf numFmtId="166" fontId="0" fillId="3" borderId="6" xfId="0" applyNumberFormat="1" applyFill="1" applyBorder="1"/>
    <xf numFmtId="9" fontId="0" fillId="0" borderId="0" xfId="3" applyFont="1"/>
    <xf numFmtId="165" fontId="0" fillId="0" borderId="0" xfId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0" fontId="0" fillId="3" borderId="0" xfId="0" applyNumberFormat="1" applyFill="1"/>
    <xf numFmtId="0" fontId="0" fillId="4" borderId="0" xfId="0" applyFill="1"/>
    <xf numFmtId="0" fontId="6" fillId="4" borderId="0" xfId="0" applyFont="1" applyFill="1"/>
    <xf numFmtId="0" fontId="0" fillId="0" borderId="0" xfId="0" applyFont="1"/>
    <xf numFmtId="0" fontId="6" fillId="5" borderId="0" xfId="0" applyFont="1" applyFill="1"/>
    <xf numFmtId="0" fontId="6" fillId="6" borderId="0" xfId="0" applyFont="1" applyFill="1"/>
    <xf numFmtId="0" fontId="3" fillId="7" borderId="0" xfId="0" applyFont="1" applyFill="1"/>
    <xf numFmtId="0" fontId="0" fillId="7" borderId="0" xfId="0" applyFill="1"/>
    <xf numFmtId="0" fontId="6" fillId="7" borderId="0" xfId="0" applyFont="1" applyFill="1"/>
  </cellXfs>
  <cellStyles count="3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L1" workbookViewId="0">
      <selection activeCell="W2" sqref="W2:AD26"/>
    </sheetView>
  </sheetViews>
  <sheetFormatPr baseColWidth="10" defaultColWidth="8.83203125" defaultRowHeight="14" x14ac:dyDescent="0"/>
  <cols>
    <col min="4" max="4" width="15" customWidth="1"/>
    <col min="15" max="15" width="17.6640625" customWidth="1"/>
    <col min="16" max="16" width="15.5" customWidth="1"/>
    <col min="23" max="23" width="15.5" bestFit="1" customWidth="1"/>
  </cols>
  <sheetData>
    <row r="1" spans="1:30">
      <c r="A1" t="s">
        <v>0</v>
      </c>
    </row>
    <row r="2" spans="1:30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/>
      <c r="S2" s="2"/>
      <c r="T2" s="2" t="s">
        <v>17</v>
      </c>
      <c r="U2" s="2" t="s">
        <v>126</v>
      </c>
      <c r="V2" s="2"/>
      <c r="W2" s="2" t="s">
        <v>3</v>
      </c>
      <c r="X2" s="15" t="s">
        <v>127</v>
      </c>
      <c r="Z2" t="s">
        <v>128</v>
      </c>
    </row>
    <row r="3" spans="1:30">
      <c r="A3" s="3">
        <v>13</v>
      </c>
      <c r="B3" s="4"/>
      <c r="C3" s="4"/>
      <c r="D3" s="4" t="s">
        <v>55</v>
      </c>
      <c r="E3" s="4" t="s">
        <v>19</v>
      </c>
      <c r="F3" s="4" t="s">
        <v>56</v>
      </c>
      <c r="G3" s="4" t="s">
        <v>57</v>
      </c>
      <c r="H3" s="4"/>
      <c r="I3" s="4">
        <v>450</v>
      </c>
      <c r="J3" s="5">
        <v>0.53300000000000003</v>
      </c>
      <c r="K3" s="5">
        <v>1.7946552435932714</v>
      </c>
      <c r="L3" s="5">
        <v>12</v>
      </c>
      <c r="M3" s="5">
        <v>12</v>
      </c>
      <c r="N3" s="19">
        <v>80.238252173538456</v>
      </c>
      <c r="O3" s="5">
        <v>-68.238252173538456</v>
      </c>
      <c r="P3" s="5">
        <v>6500</v>
      </c>
      <c r="Q3" s="5">
        <v>0.75</v>
      </c>
      <c r="R3" s="5">
        <v>15</v>
      </c>
      <c r="S3" s="5">
        <v>0.36109105049719459</v>
      </c>
      <c r="T3" s="5">
        <v>41.540769230769229</v>
      </c>
      <c r="U3" s="5">
        <v>25</v>
      </c>
      <c r="V3" s="14"/>
      <c r="W3" s="12" t="s">
        <v>55</v>
      </c>
    </row>
    <row r="4" spans="1:30">
      <c r="A4" s="6">
        <v>14</v>
      </c>
      <c r="B4" s="7"/>
      <c r="C4" s="7"/>
      <c r="D4" s="7" t="s">
        <v>58</v>
      </c>
      <c r="E4" s="7" t="s">
        <v>19</v>
      </c>
      <c r="F4" s="7" t="s">
        <v>59</v>
      </c>
      <c r="G4" s="7" t="s">
        <v>60</v>
      </c>
      <c r="H4" s="7"/>
      <c r="I4" s="7">
        <v>455</v>
      </c>
      <c r="J4" s="8">
        <v>0.36499999999999999</v>
      </c>
      <c r="K4" s="8">
        <v>1.2154799651988322</v>
      </c>
      <c r="L4" s="8">
        <v>12</v>
      </c>
      <c r="M4" s="8">
        <v>12</v>
      </c>
      <c r="N4" s="20">
        <v>118.4717182701107</v>
      </c>
      <c r="O4" s="8">
        <v>-106.4717182701107</v>
      </c>
      <c r="P4" s="8">
        <v>139</v>
      </c>
      <c r="Q4" s="8">
        <v>0.02</v>
      </c>
      <c r="R4" s="8">
        <v>15</v>
      </c>
      <c r="S4" s="8">
        <v>7.721793233709238E-3</v>
      </c>
      <c r="T4" s="8">
        <v>1942.5539568345325</v>
      </c>
      <c r="U4" s="8">
        <v>25</v>
      </c>
      <c r="V4" s="14"/>
      <c r="W4" s="13" t="s">
        <v>58</v>
      </c>
    </row>
    <row r="5" spans="1:30">
      <c r="A5" s="6">
        <v>15</v>
      </c>
      <c r="B5" s="7"/>
      <c r="C5" s="7"/>
      <c r="D5" s="7" t="s">
        <v>61</v>
      </c>
      <c r="E5" s="7" t="s">
        <v>19</v>
      </c>
      <c r="F5" s="7" t="s">
        <v>62</v>
      </c>
      <c r="G5" s="7" t="s">
        <v>63</v>
      </c>
      <c r="H5" s="7"/>
      <c r="I5" s="7">
        <v>446</v>
      </c>
      <c r="J5" s="8">
        <v>0.317</v>
      </c>
      <c r="K5" s="8">
        <v>1.0769380968146296</v>
      </c>
      <c r="L5" s="8">
        <v>12</v>
      </c>
      <c r="M5" s="8">
        <v>12</v>
      </c>
      <c r="N5" s="20">
        <v>133.71242082151574</v>
      </c>
      <c r="O5" s="8">
        <v>-121.71242082151574</v>
      </c>
      <c r="P5" s="8">
        <v>90</v>
      </c>
      <c r="Q5" s="8">
        <v>0.01</v>
      </c>
      <c r="R5" s="8">
        <v>15</v>
      </c>
      <c r="S5" s="8">
        <v>4.9997222376534636E-3</v>
      </c>
      <c r="T5" s="8">
        <v>3000.1666666666665</v>
      </c>
      <c r="U5" s="8">
        <v>15</v>
      </c>
      <c r="V5" s="14"/>
      <c r="W5" s="13" t="s">
        <v>61</v>
      </c>
    </row>
    <row r="6" spans="1:30">
      <c r="A6" s="6">
        <v>16</v>
      </c>
      <c r="B6" s="7"/>
      <c r="C6" s="7"/>
      <c r="D6" s="7" t="s">
        <v>64</v>
      </c>
      <c r="E6" s="7" t="s">
        <v>19</v>
      </c>
      <c r="F6" s="7" t="s">
        <v>65</v>
      </c>
      <c r="G6" s="7" t="s">
        <v>66</v>
      </c>
      <c r="H6" s="7"/>
      <c r="I6" s="7">
        <v>478</v>
      </c>
      <c r="J6" s="8">
        <v>2.89</v>
      </c>
      <c r="K6" s="8">
        <v>9.1608607797226149</v>
      </c>
      <c r="L6" s="8">
        <v>12</v>
      </c>
      <c r="M6" s="8">
        <v>12</v>
      </c>
      <c r="N6" s="20">
        <v>15.719046873710948</v>
      </c>
      <c r="O6" s="8">
        <v>-3.7190468737109477</v>
      </c>
      <c r="P6" s="8">
        <v>2</v>
      </c>
      <c r="Q6" s="8">
        <v>0</v>
      </c>
      <c r="R6" s="8">
        <v>1.5</v>
      </c>
      <c r="S6" s="8">
        <v>1.1110493861452142E-4</v>
      </c>
      <c r="T6" s="8">
        <v>13500.75</v>
      </c>
      <c r="U6" s="8">
        <v>20</v>
      </c>
      <c r="V6" s="14"/>
      <c r="W6" s="13" t="s">
        <v>64</v>
      </c>
      <c r="AB6" t="s">
        <v>132</v>
      </c>
    </row>
    <row r="7" spans="1:30">
      <c r="A7" s="6">
        <v>9</v>
      </c>
      <c r="B7" s="7"/>
      <c r="C7" s="7"/>
      <c r="D7" s="7" t="s">
        <v>43</v>
      </c>
      <c r="E7" s="7" t="s">
        <v>19</v>
      </c>
      <c r="F7" s="7" t="s">
        <v>44</v>
      </c>
      <c r="G7" s="7" t="s">
        <v>45</v>
      </c>
      <c r="H7" s="7"/>
      <c r="I7" s="7">
        <v>347</v>
      </c>
      <c r="J7" s="8">
        <v>2.66</v>
      </c>
      <c r="K7" s="8">
        <v>11.614980868344297</v>
      </c>
      <c r="L7" s="8">
        <v>12</v>
      </c>
      <c r="M7" s="8">
        <v>12</v>
      </c>
      <c r="N7" s="20">
        <v>12.397781936297502</v>
      </c>
      <c r="O7" s="8">
        <v>-0.39778193629750191</v>
      </c>
      <c r="P7" s="8">
        <v>71594</v>
      </c>
      <c r="Q7" s="8">
        <v>8.2200000000000006</v>
      </c>
      <c r="R7" s="8">
        <v>12.4</v>
      </c>
      <c r="S7" s="8">
        <v>3.9772234875840233</v>
      </c>
      <c r="T7" s="8">
        <v>3.1177528843199149</v>
      </c>
      <c r="U7" s="8">
        <v>3.1177528843199149</v>
      </c>
      <c r="V7" s="14">
        <v>24119</v>
      </c>
      <c r="W7" s="7" t="s">
        <v>43</v>
      </c>
      <c r="X7" s="1">
        <f>U7</f>
        <v>3.1177528843199149</v>
      </c>
      <c r="Y7" s="16"/>
      <c r="Z7" s="1">
        <v>3.5</v>
      </c>
      <c r="AA7">
        <f>V7/X7</f>
        <v>7736.0204271805687</v>
      </c>
      <c r="AB7" s="16">
        <v>4.8611111111111112E-2</v>
      </c>
      <c r="AC7">
        <f t="shared" ref="AC7" si="0">0.1*AA7</f>
        <v>773.60204271805696</v>
      </c>
      <c r="AD7">
        <f>AC7*Z7</f>
        <v>2707.6071495131991</v>
      </c>
    </row>
    <row r="8" spans="1:30">
      <c r="A8" s="6">
        <v>10</v>
      </c>
      <c r="B8" s="7"/>
      <c r="C8" s="7"/>
      <c r="D8" s="7" t="s">
        <v>46</v>
      </c>
      <c r="E8" s="7" t="s">
        <v>19</v>
      </c>
      <c r="F8" s="7" t="s">
        <v>47</v>
      </c>
      <c r="G8" s="7" t="s">
        <v>48</v>
      </c>
      <c r="H8" s="7"/>
      <c r="I8" s="7">
        <v>333</v>
      </c>
      <c r="J8" s="8">
        <v>1.97</v>
      </c>
      <c r="K8" s="8">
        <v>8.9637209824013588</v>
      </c>
      <c r="L8" s="8">
        <v>12</v>
      </c>
      <c r="M8" s="8">
        <v>12</v>
      </c>
      <c r="N8" s="20">
        <v>16.064757067150783</v>
      </c>
      <c r="O8" s="8">
        <v>-4.0647570671507829</v>
      </c>
      <c r="P8" s="8">
        <v>88017</v>
      </c>
      <c r="Q8" s="8">
        <v>10.11</v>
      </c>
      <c r="R8" s="8">
        <v>15</v>
      </c>
      <c r="S8" s="8">
        <v>4.8895616910171658</v>
      </c>
      <c r="T8" s="8">
        <v>3.0677596373427862</v>
      </c>
      <c r="U8" s="8">
        <v>3.0677596373427862</v>
      </c>
      <c r="V8" s="14">
        <v>24074</v>
      </c>
      <c r="W8" s="7" t="s">
        <v>46</v>
      </c>
      <c r="X8" s="1">
        <f t="shared" ref="X8:X26" si="1">U8</f>
        <v>3.0677596373427862</v>
      </c>
      <c r="Y8" s="16"/>
      <c r="Z8" s="1">
        <v>3.5</v>
      </c>
      <c r="AA8">
        <f t="shared" ref="AA8:AA10" si="2">V8/X8</f>
        <v>7847.4205433031493</v>
      </c>
      <c r="AB8" s="16">
        <v>4.8611111111111112E-2</v>
      </c>
      <c r="AC8">
        <f t="shared" ref="AC8" si="3">0.1*AA8</f>
        <v>784.742054330315</v>
      </c>
      <c r="AD8">
        <f t="shared" ref="AD8:AD10" si="4">AC8*Z8</f>
        <v>2746.5971901561024</v>
      </c>
    </row>
    <row r="9" spans="1:30">
      <c r="A9" s="6">
        <v>11</v>
      </c>
      <c r="B9" s="7"/>
      <c r="C9" s="7"/>
      <c r="D9" s="7" t="s">
        <v>49</v>
      </c>
      <c r="E9" s="7" t="s">
        <v>19</v>
      </c>
      <c r="F9" s="7" t="s">
        <v>50</v>
      </c>
      <c r="G9" s="7" t="s">
        <v>51</v>
      </c>
      <c r="H9" s="7"/>
      <c r="I9" s="7">
        <v>368</v>
      </c>
      <c r="J9" s="8">
        <v>0.69599999999999995</v>
      </c>
      <c r="K9" s="8">
        <v>2.8656804301605581</v>
      </c>
      <c r="L9" s="8">
        <v>12</v>
      </c>
      <c r="M9" s="8">
        <v>12</v>
      </c>
      <c r="N9" s="20">
        <v>50.249845895040004</v>
      </c>
      <c r="O9" s="8">
        <v>-38.249845895040004</v>
      </c>
      <c r="P9" s="8">
        <v>18001</v>
      </c>
      <c r="Q9" s="8">
        <v>2.0699999999999998</v>
      </c>
      <c r="R9" s="8">
        <v>15</v>
      </c>
      <c r="S9" s="8">
        <v>1</v>
      </c>
      <c r="T9" s="8">
        <v>15</v>
      </c>
      <c r="U9" s="8">
        <v>15</v>
      </c>
      <c r="V9" s="14">
        <v>25626</v>
      </c>
      <c r="W9" s="7" t="s">
        <v>49</v>
      </c>
      <c r="X9" s="1">
        <f t="shared" si="1"/>
        <v>15</v>
      </c>
      <c r="Y9" s="23"/>
      <c r="Z9" s="1">
        <v>1.2</v>
      </c>
      <c r="AA9">
        <f>V9/X9</f>
        <v>1708.4</v>
      </c>
      <c r="AD9">
        <f>AA9*Z9</f>
        <v>2050.08</v>
      </c>
    </row>
    <row r="10" spans="1:30">
      <c r="A10" s="6">
        <v>12</v>
      </c>
      <c r="B10" s="7"/>
      <c r="C10" s="7"/>
      <c r="D10" s="7" t="s">
        <v>52</v>
      </c>
      <c r="E10" s="7" t="s">
        <v>19</v>
      </c>
      <c r="F10" s="7" t="s">
        <v>53</v>
      </c>
      <c r="G10" s="7" t="s">
        <v>54</v>
      </c>
      <c r="H10" s="7"/>
      <c r="I10" s="7">
        <v>393</v>
      </c>
      <c r="J10" s="8">
        <v>3.41</v>
      </c>
      <c r="K10" s="8">
        <v>13.147045487847246</v>
      </c>
      <c r="L10" s="8">
        <v>12</v>
      </c>
      <c r="M10" s="8">
        <v>12</v>
      </c>
      <c r="N10" s="20">
        <v>10.953031244404645</v>
      </c>
      <c r="O10" s="8">
        <v>1.0469687555953548</v>
      </c>
      <c r="P10" s="8">
        <v>54339</v>
      </c>
      <c r="Q10" s="8">
        <v>6.24</v>
      </c>
      <c r="R10" s="8">
        <v>10.95</v>
      </c>
      <c r="S10" s="8">
        <v>3.0186656296872396</v>
      </c>
      <c r="T10" s="8">
        <v>3.6274305747253353</v>
      </c>
      <c r="U10" s="8">
        <v>3.6274305747253353</v>
      </c>
      <c r="V10" s="14">
        <v>30882</v>
      </c>
      <c r="W10" s="7" t="s">
        <v>52</v>
      </c>
      <c r="X10" s="1">
        <v>1.9</v>
      </c>
      <c r="Y10" s="16"/>
      <c r="Z10" s="1">
        <v>1.5</v>
      </c>
      <c r="AA10">
        <f t="shared" si="2"/>
        <v>16253.684210526317</v>
      </c>
      <c r="AB10" s="16">
        <v>4.8611111111111112E-2</v>
      </c>
      <c r="AC10">
        <f t="shared" ref="AC10" si="5">0.1*AA10</f>
        <v>1625.3684210526317</v>
      </c>
      <c r="AD10">
        <f t="shared" si="4"/>
        <v>2438.0526315789475</v>
      </c>
    </row>
    <row r="11" spans="1:30">
      <c r="A11" s="6">
        <v>17</v>
      </c>
      <c r="B11" s="7"/>
      <c r="C11" s="7"/>
      <c r="D11" s="7" t="s">
        <v>67</v>
      </c>
      <c r="E11" s="7" t="s">
        <v>19</v>
      </c>
      <c r="F11" s="7" t="s">
        <v>68</v>
      </c>
      <c r="G11" s="7" t="s">
        <v>69</v>
      </c>
      <c r="H11" s="7"/>
      <c r="I11" s="7">
        <v>314</v>
      </c>
      <c r="J11" s="8">
        <v>3.08</v>
      </c>
      <c r="K11" s="8">
        <v>14.862347292816018</v>
      </c>
      <c r="L11" s="8">
        <v>12</v>
      </c>
      <c r="M11" s="8">
        <v>12</v>
      </c>
      <c r="N11" s="20">
        <v>9.6889136798468556</v>
      </c>
      <c r="O11" s="8">
        <v>2.3110863201531444</v>
      </c>
      <c r="P11" s="8">
        <v>79330</v>
      </c>
      <c r="Q11" s="8">
        <v>9.11</v>
      </c>
      <c r="R11" s="8">
        <v>9.69</v>
      </c>
      <c r="S11" s="8">
        <v>4.4069773901449922</v>
      </c>
      <c r="T11" s="8">
        <v>2.1987859573931674</v>
      </c>
      <c r="U11" s="8">
        <v>2.1987859573931674</v>
      </c>
      <c r="V11" s="14"/>
      <c r="W11" s="13" t="s">
        <v>67</v>
      </c>
      <c r="X11" s="1"/>
    </row>
    <row r="12" spans="1:30">
      <c r="A12" s="6">
        <v>18</v>
      </c>
      <c r="B12" s="7"/>
      <c r="C12" s="7"/>
      <c r="D12" s="7" t="s">
        <v>70</v>
      </c>
      <c r="E12" s="7" t="s">
        <v>19</v>
      </c>
      <c r="F12" s="7" t="s">
        <v>71</v>
      </c>
      <c r="G12" s="7" t="s">
        <v>72</v>
      </c>
      <c r="H12" s="7"/>
      <c r="I12" s="7">
        <v>459</v>
      </c>
      <c r="J12" s="8">
        <v>0.34100000000000003</v>
      </c>
      <c r="K12" s="8">
        <v>1.1256620646457447</v>
      </c>
      <c r="L12" s="8">
        <v>12</v>
      </c>
      <c r="M12" s="8">
        <v>12</v>
      </c>
      <c r="N12" s="20">
        <v>127.92471606060386</v>
      </c>
      <c r="O12" s="8">
        <v>-115.92471606060386</v>
      </c>
      <c r="P12" s="8">
        <v>415</v>
      </c>
      <c r="Q12" s="8">
        <v>0.05</v>
      </c>
      <c r="R12" s="8">
        <v>15</v>
      </c>
      <c r="S12" s="8">
        <v>2.3054274762513195E-2</v>
      </c>
      <c r="T12" s="8">
        <v>650.63855421686742</v>
      </c>
      <c r="U12" s="8">
        <v>25</v>
      </c>
      <c r="V12" s="14"/>
      <c r="W12" s="13" t="s">
        <v>70</v>
      </c>
      <c r="X12" s="1"/>
    </row>
    <row r="13" spans="1:30">
      <c r="A13" s="6">
        <v>19</v>
      </c>
      <c r="B13" s="7"/>
      <c r="C13" s="7"/>
      <c r="D13" s="7" t="s">
        <v>73</v>
      </c>
      <c r="E13" s="7" t="s">
        <v>19</v>
      </c>
      <c r="F13" s="7" t="s">
        <v>74</v>
      </c>
      <c r="G13" s="7" t="s">
        <v>75</v>
      </c>
      <c r="H13" s="7"/>
      <c r="I13" s="7">
        <v>338</v>
      </c>
      <c r="J13" s="8">
        <v>4.04</v>
      </c>
      <c r="K13" s="8">
        <v>18.110523401381968</v>
      </c>
      <c r="L13" s="8">
        <v>12</v>
      </c>
      <c r="M13" s="8">
        <v>12</v>
      </c>
      <c r="N13" s="20">
        <v>7.9511782629657031</v>
      </c>
      <c r="O13" s="8">
        <v>4.0488217370342969</v>
      </c>
      <c r="P13" s="8">
        <v>50057</v>
      </c>
      <c r="Q13" s="8">
        <v>5.75</v>
      </c>
      <c r="R13" s="8">
        <v>7.98</v>
      </c>
      <c r="S13" s="8">
        <v>2.7807899561135492</v>
      </c>
      <c r="T13" s="8">
        <v>2.8696881555027272</v>
      </c>
      <c r="U13" s="8">
        <v>2.8696881555027272</v>
      </c>
      <c r="V13" s="14"/>
      <c r="W13" s="13" t="s">
        <v>73</v>
      </c>
      <c r="X13" s="1"/>
    </row>
    <row r="14" spans="1:30">
      <c r="A14" s="6">
        <v>20</v>
      </c>
      <c r="B14" s="7"/>
      <c r="C14" s="7"/>
      <c r="D14" s="7" t="s">
        <v>76</v>
      </c>
      <c r="E14" s="7" t="s">
        <v>19</v>
      </c>
      <c r="F14" s="7" t="s">
        <v>77</v>
      </c>
      <c r="G14" s="7" t="s">
        <v>78</v>
      </c>
      <c r="H14" s="7"/>
      <c r="I14" s="7">
        <v>593</v>
      </c>
      <c r="J14" s="8">
        <v>15.3</v>
      </c>
      <c r="K14" s="8">
        <v>39.093366803260274</v>
      </c>
      <c r="L14" s="8">
        <v>2.9</v>
      </c>
      <c r="M14" s="8">
        <v>15</v>
      </c>
      <c r="N14" s="20">
        <v>1.1127207390173472</v>
      </c>
      <c r="O14" s="8">
        <v>13.887279260982652</v>
      </c>
      <c r="P14" s="8">
        <v>39</v>
      </c>
      <c r="Q14" s="8">
        <v>0</v>
      </c>
      <c r="R14" s="8">
        <v>15</v>
      </c>
      <c r="S14" s="8">
        <v>2.1665463029831677E-3</v>
      </c>
      <c r="T14" s="8">
        <v>6923.4615384615381</v>
      </c>
      <c r="U14" s="8">
        <v>20</v>
      </c>
      <c r="V14" s="14"/>
      <c r="W14" s="13" t="s">
        <v>76</v>
      </c>
      <c r="X14" s="1"/>
    </row>
    <row r="15" spans="1:30">
      <c r="A15" s="6">
        <v>21</v>
      </c>
      <c r="B15" s="7"/>
      <c r="C15" s="7"/>
      <c r="D15" s="7" t="s">
        <v>79</v>
      </c>
      <c r="E15" s="7" t="s">
        <v>19</v>
      </c>
      <c r="F15" s="7" t="s">
        <v>80</v>
      </c>
      <c r="G15" s="7" t="s">
        <v>81</v>
      </c>
      <c r="H15" s="7"/>
      <c r="I15" s="7">
        <v>363</v>
      </c>
      <c r="J15" s="8">
        <v>1.02</v>
      </c>
      <c r="K15" s="8">
        <v>4.2575512423018074</v>
      </c>
      <c r="L15" s="8">
        <v>12</v>
      </c>
      <c r="M15" s="8">
        <v>12</v>
      </c>
      <c r="N15" s="20">
        <v>33.822258806719063</v>
      </c>
      <c r="O15" s="8">
        <v>-21.822258806719063</v>
      </c>
      <c r="P15" s="8">
        <v>6346</v>
      </c>
      <c r="Q15" s="8">
        <v>0.73</v>
      </c>
      <c r="R15" s="8">
        <v>15</v>
      </c>
      <c r="S15" s="8">
        <v>0.35253597022387645</v>
      </c>
      <c r="T15" s="8">
        <v>42.548849669082884</v>
      </c>
      <c r="U15" s="8">
        <v>25</v>
      </c>
      <c r="V15" s="14">
        <v>11275</v>
      </c>
      <c r="W15" s="7" t="s">
        <v>79</v>
      </c>
      <c r="X15" s="1">
        <f t="shared" si="1"/>
        <v>25</v>
      </c>
      <c r="Y15" s="1"/>
      <c r="Z15" s="1">
        <v>5</v>
      </c>
      <c r="AA15">
        <f t="shared" ref="AA15:AA26" si="6">V15/X15</f>
        <v>451</v>
      </c>
      <c r="AD15">
        <f>Z15*AA15</f>
        <v>2255</v>
      </c>
    </row>
    <row r="16" spans="1:30">
      <c r="A16" s="6">
        <v>22</v>
      </c>
      <c r="B16" s="7"/>
      <c r="C16" s="7"/>
      <c r="D16" s="7" t="s">
        <v>82</v>
      </c>
      <c r="E16" s="7" t="s">
        <v>19</v>
      </c>
      <c r="F16" s="7" t="s">
        <v>83</v>
      </c>
      <c r="G16" s="7" t="s">
        <v>84</v>
      </c>
      <c r="H16" s="7"/>
      <c r="I16" s="7">
        <v>487</v>
      </c>
      <c r="J16" s="8">
        <v>0.38900000000000001</v>
      </c>
      <c r="K16" s="8">
        <v>1.2102831225021369</v>
      </c>
      <c r="L16" s="8">
        <v>12</v>
      </c>
      <c r="M16" s="8">
        <v>12</v>
      </c>
      <c r="N16" s="20">
        <v>118.98042476399628</v>
      </c>
      <c r="O16" s="8">
        <v>-106.98042476399628</v>
      </c>
      <c r="P16" s="8">
        <v>3419</v>
      </c>
      <c r="Q16" s="8">
        <v>0.39</v>
      </c>
      <c r="R16" s="8">
        <v>15</v>
      </c>
      <c r="S16" s="8">
        <v>0.18993389256152435</v>
      </c>
      <c r="T16" s="8">
        <v>78.974846446329337</v>
      </c>
      <c r="U16" s="8">
        <v>2</v>
      </c>
      <c r="V16" s="14">
        <v>5677</v>
      </c>
      <c r="W16" s="7" t="s">
        <v>82</v>
      </c>
      <c r="X16" s="1">
        <f t="shared" si="1"/>
        <v>2</v>
      </c>
      <c r="Z16">
        <v>1</v>
      </c>
      <c r="AA16">
        <f t="shared" si="6"/>
        <v>2838.5</v>
      </c>
      <c r="AD16">
        <f>AA16*Z16</f>
        <v>2838.5</v>
      </c>
    </row>
    <row r="17" spans="1:30">
      <c r="A17" s="6">
        <v>23</v>
      </c>
      <c r="B17" s="7"/>
      <c r="C17" s="7"/>
      <c r="D17" s="7" t="s">
        <v>85</v>
      </c>
      <c r="E17" s="7" t="s">
        <v>19</v>
      </c>
      <c r="F17" s="7" t="s">
        <v>86</v>
      </c>
      <c r="G17" s="7" t="s">
        <v>87</v>
      </c>
      <c r="H17" s="7"/>
      <c r="I17" s="7">
        <v>368</v>
      </c>
      <c r="J17" s="8">
        <v>3.7</v>
      </c>
      <c r="K17" s="8">
        <v>15.234220677577682</v>
      </c>
      <c r="L17" s="8">
        <v>12</v>
      </c>
      <c r="M17" s="8">
        <v>12</v>
      </c>
      <c r="N17" s="20">
        <v>9.4524034440399571</v>
      </c>
      <c r="O17" s="8">
        <v>2.5475965559600429</v>
      </c>
      <c r="P17" s="8">
        <v>56648</v>
      </c>
      <c r="Q17" s="8">
        <v>6.51</v>
      </c>
      <c r="R17" s="8">
        <v>9.4499999999999993</v>
      </c>
      <c r="S17" s="8">
        <v>3.1469362813177044</v>
      </c>
      <c r="T17" s="8">
        <v>3.002920667984748</v>
      </c>
      <c r="U17" s="8">
        <v>3.002920667984748</v>
      </c>
      <c r="V17" s="14">
        <v>33239</v>
      </c>
      <c r="W17" s="7" t="s">
        <v>85</v>
      </c>
      <c r="X17" s="1">
        <f t="shared" si="1"/>
        <v>3.002920667984748</v>
      </c>
      <c r="Z17">
        <v>2.2000000000000002</v>
      </c>
      <c r="AA17">
        <f>V17/X17</f>
        <v>11068.890481980865</v>
      </c>
      <c r="AB17" s="16">
        <v>4.8611111111111112E-2</v>
      </c>
      <c r="AC17">
        <f t="shared" ref="AC17" si="7">0.1*AA17</f>
        <v>1106.8890481980866</v>
      </c>
      <c r="AD17">
        <f>AC17*Z17</f>
        <v>2435.1559060357908</v>
      </c>
    </row>
    <row r="18" spans="1:30">
      <c r="A18" s="6">
        <v>24</v>
      </c>
      <c r="B18" s="7"/>
      <c r="C18" s="7"/>
      <c r="D18" s="7" t="s">
        <v>88</v>
      </c>
      <c r="E18" s="7" t="s">
        <v>19</v>
      </c>
      <c r="F18" s="7" t="s">
        <v>89</v>
      </c>
      <c r="G18" s="7" t="s">
        <v>90</v>
      </c>
      <c r="H18" s="7"/>
      <c r="I18" s="7">
        <v>578</v>
      </c>
      <c r="J18" s="8">
        <v>18.8</v>
      </c>
      <c r="K18" s="8">
        <v>49.282910472156289</v>
      </c>
      <c r="L18" s="8">
        <v>2.9</v>
      </c>
      <c r="M18" s="8">
        <v>15</v>
      </c>
      <c r="N18" s="20">
        <v>0.882658909209035</v>
      </c>
      <c r="O18" s="8">
        <v>14.117341090790966</v>
      </c>
      <c r="P18" s="8">
        <v>4070</v>
      </c>
      <c r="Q18" s="8">
        <v>0.47</v>
      </c>
      <c r="R18" s="8">
        <v>15</v>
      </c>
      <c r="S18" s="8">
        <v>0.22609855008055108</v>
      </c>
      <c r="T18" s="8">
        <v>66.342751842751838</v>
      </c>
      <c r="U18" s="8">
        <v>0.8</v>
      </c>
      <c r="V18" s="14">
        <v>21057</v>
      </c>
      <c r="W18" s="18" t="s">
        <v>88</v>
      </c>
      <c r="X18" s="1">
        <f t="shared" si="1"/>
        <v>0.8</v>
      </c>
      <c r="Y18" t="s">
        <v>130</v>
      </c>
      <c r="AA18">
        <f t="shared" si="6"/>
        <v>26321.25</v>
      </c>
      <c r="AB18">
        <f>Z36*AA18</f>
        <v>6193.2352941176468</v>
      </c>
    </row>
    <row r="19" spans="1:30">
      <c r="A19" s="6">
        <v>1</v>
      </c>
      <c r="B19" s="7"/>
      <c r="C19" s="7"/>
      <c r="D19" s="7" t="s">
        <v>18</v>
      </c>
      <c r="E19" s="7" t="s">
        <v>19</v>
      </c>
      <c r="F19" s="7" t="s">
        <v>20</v>
      </c>
      <c r="G19" s="7" t="s">
        <v>21</v>
      </c>
      <c r="H19" s="7"/>
      <c r="I19" s="7">
        <v>400</v>
      </c>
      <c r="J19" s="8">
        <v>1.69</v>
      </c>
      <c r="K19" s="8">
        <v>6.4016665701345357</v>
      </c>
      <c r="L19" s="8">
        <v>12</v>
      </c>
      <c r="M19" s="8">
        <v>12</v>
      </c>
      <c r="N19" s="20">
        <v>22.494142489675738</v>
      </c>
      <c r="O19" s="8">
        <v>-10.494142489675738</v>
      </c>
      <c r="P19" s="8">
        <v>21173</v>
      </c>
      <c r="Q19" s="8">
        <v>2.4300000000000002</v>
      </c>
      <c r="R19" s="8">
        <v>15</v>
      </c>
      <c r="S19" s="8">
        <v>1.1762124326426309</v>
      </c>
      <c r="T19" s="8">
        <v>12.752798375289284</v>
      </c>
      <c r="U19" s="8">
        <v>12.752798375289284</v>
      </c>
      <c r="V19" s="14">
        <v>21525</v>
      </c>
      <c r="W19" s="7" t="s">
        <v>18</v>
      </c>
      <c r="X19" s="1">
        <f t="shared" si="1"/>
        <v>12.752798375289284</v>
      </c>
      <c r="Y19" s="17"/>
      <c r="Z19" s="1">
        <v>1.6</v>
      </c>
      <c r="AA19">
        <f t="shared" si="6"/>
        <v>1687.8648408421752</v>
      </c>
      <c r="AD19">
        <f>AA19*Z19</f>
        <v>2700.5837453474805</v>
      </c>
    </row>
    <row r="20" spans="1:30">
      <c r="A20" s="6">
        <v>2</v>
      </c>
      <c r="B20" s="7"/>
      <c r="C20" s="7"/>
      <c r="D20" s="7" t="s">
        <v>22</v>
      </c>
      <c r="E20" s="7" t="s">
        <v>19</v>
      </c>
      <c r="F20" s="7" t="s">
        <v>23</v>
      </c>
      <c r="G20" s="7" t="s">
        <v>24</v>
      </c>
      <c r="H20" s="7"/>
      <c r="I20" s="7">
        <v>324</v>
      </c>
      <c r="J20" s="8">
        <v>5.99</v>
      </c>
      <c r="K20" s="8">
        <v>28.01226003002839</v>
      </c>
      <c r="L20" s="8">
        <v>12</v>
      </c>
      <c r="M20" s="8">
        <v>12</v>
      </c>
      <c r="N20" s="20">
        <v>5.1406062861631252</v>
      </c>
      <c r="O20" s="8">
        <v>6.8593937138368748</v>
      </c>
      <c r="P20" s="8">
        <v>16407</v>
      </c>
      <c r="Q20" s="8">
        <v>1.88</v>
      </c>
      <c r="R20" s="8">
        <v>5.14</v>
      </c>
      <c r="S20" s="8">
        <v>0.91144936392422649</v>
      </c>
      <c r="T20" s="8">
        <v>5.639369781190954</v>
      </c>
      <c r="U20" s="8">
        <v>5.639369781190954</v>
      </c>
      <c r="V20" s="14">
        <v>25743</v>
      </c>
      <c r="W20" s="7" t="s">
        <v>22</v>
      </c>
      <c r="X20" s="1">
        <f t="shared" si="1"/>
        <v>5.639369781190954</v>
      </c>
      <c r="Z20">
        <v>0.6</v>
      </c>
      <c r="AA20">
        <f t="shared" si="6"/>
        <v>4564.8717851169968</v>
      </c>
      <c r="AD20">
        <f>AA20*Z20</f>
        <v>2738.9230710701981</v>
      </c>
    </row>
    <row r="21" spans="1:30">
      <c r="A21" s="6">
        <v>3</v>
      </c>
      <c r="B21" s="7"/>
      <c r="C21" s="7"/>
      <c r="D21" s="7" t="s">
        <v>25</v>
      </c>
      <c r="E21" s="7" t="s">
        <v>19</v>
      </c>
      <c r="F21" s="7" t="s">
        <v>26</v>
      </c>
      <c r="G21" s="7" t="s">
        <v>27</v>
      </c>
      <c r="H21" s="7"/>
      <c r="I21" s="7">
        <v>475</v>
      </c>
      <c r="J21" s="8">
        <v>0.372</v>
      </c>
      <c r="K21" s="8">
        <v>1.186630938194978</v>
      </c>
      <c r="L21" s="8">
        <v>12</v>
      </c>
      <c r="M21" s="8">
        <v>12</v>
      </c>
      <c r="N21" s="20">
        <v>121.35196830367744</v>
      </c>
      <c r="O21" s="8">
        <v>-109.35196830367744</v>
      </c>
      <c r="P21" s="8">
        <v>111612</v>
      </c>
      <c r="Q21" s="8">
        <v>12.82</v>
      </c>
      <c r="R21" s="8">
        <v>15</v>
      </c>
      <c r="S21" s="8">
        <v>6.2003222043219823</v>
      </c>
      <c r="T21" s="8">
        <v>2.4192291151489087</v>
      </c>
      <c r="U21" s="8">
        <v>2.4192291151489087</v>
      </c>
      <c r="V21" s="14">
        <v>27982</v>
      </c>
      <c r="W21" s="7" t="s">
        <v>25</v>
      </c>
      <c r="X21" s="1">
        <f t="shared" si="1"/>
        <v>2.4192291151489087</v>
      </c>
      <c r="Y21" s="17"/>
      <c r="Z21" s="1">
        <v>2.1</v>
      </c>
      <c r="AA21">
        <f t="shared" si="6"/>
        <v>11566.494394755848</v>
      </c>
      <c r="AB21" s="16">
        <v>4.8611111111111112E-2</v>
      </c>
      <c r="AC21">
        <f t="shared" ref="AC21" si="8">0.1*AA21</f>
        <v>1156.6494394755848</v>
      </c>
      <c r="AD21">
        <f>AC21*Z21</f>
        <v>2428.9638228987283</v>
      </c>
    </row>
    <row r="22" spans="1:30">
      <c r="A22" s="6">
        <v>4</v>
      </c>
      <c r="B22" s="7"/>
      <c r="C22" s="7"/>
      <c r="D22" s="7" t="s">
        <v>28</v>
      </c>
      <c r="E22" s="7" t="s">
        <v>19</v>
      </c>
      <c r="F22" s="7" t="s">
        <v>29</v>
      </c>
      <c r="G22" s="7" t="s">
        <v>30</v>
      </c>
      <c r="H22" s="7"/>
      <c r="I22" s="7">
        <v>682</v>
      </c>
      <c r="J22" s="8">
        <v>12.2</v>
      </c>
      <c r="K22" s="8">
        <v>27.104524512187027</v>
      </c>
      <c r="L22" s="8">
        <v>2.9</v>
      </c>
      <c r="M22" s="8">
        <v>15</v>
      </c>
      <c r="N22" s="20">
        <v>1.6048981040210117</v>
      </c>
      <c r="O22" s="8">
        <v>13.395101895978989</v>
      </c>
      <c r="P22" s="8">
        <v>5</v>
      </c>
      <c r="Q22" s="8">
        <v>0</v>
      </c>
      <c r="R22" s="8">
        <v>15</v>
      </c>
      <c r="S22" s="8">
        <v>2.7776234653630353E-4</v>
      </c>
      <c r="T22" s="8">
        <v>54003</v>
      </c>
      <c r="U22" s="8">
        <v>54003</v>
      </c>
      <c r="V22" s="14">
        <v>294168</v>
      </c>
      <c r="W22" s="18" t="s">
        <v>28</v>
      </c>
      <c r="X22" s="1">
        <v>25</v>
      </c>
      <c r="Y22" s="1" t="s">
        <v>131</v>
      </c>
      <c r="Z22" s="1">
        <v>0.5</v>
      </c>
      <c r="AA22">
        <f>V22/X22</f>
        <v>11766.72</v>
      </c>
      <c r="AB22">
        <f>Z37*AA22</f>
        <v>6921.5999999999995</v>
      </c>
      <c r="AD22">
        <f>AB22*Z22</f>
        <v>3460.7999999999997</v>
      </c>
    </row>
    <row r="23" spans="1:30">
      <c r="A23" s="6">
        <v>5</v>
      </c>
      <c r="B23" s="7"/>
      <c r="C23" s="7"/>
      <c r="D23" s="7" t="s">
        <v>31</v>
      </c>
      <c r="E23" s="7" t="s">
        <v>19</v>
      </c>
      <c r="F23" s="7" t="s">
        <v>32</v>
      </c>
      <c r="G23" s="7" t="s">
        <v>33</v>
      </c>
      <c r="H23" s="7"/>
      <c r="I23" s="7">
        <v>331</v>
      </c>
      <c r="J23" s="8">
        <v>1.45</v>
      </c>
      <c r="K23" s="8">
        <v>6.6375276831513439</v>
      </c>
      <c r="L23" s="8">
        <v>12</v>
      </c>
      <c r="M23" s="8">
        <v>12</v>
      </c>
      <c r="N23" s="20">
        <v>21.694824771206399</v>
      </c>
      <c r="O23" s="8">
        <v>-9.6948247712063989</v>
      </c>
      <c r="P23" s="8">
        <v>51979</v>
      </c>
      <c r="Q23" s="8">
        <v>5.97</v>
      </c>
      <c r="R23" s="8">
        <v>15</v>
      </c>
      <c r="S23" s="8">
        <v>2.8875618021221041</v>
      </c>
      <c r="T23" s="8">
        <v>5.1946940110429214</v>
      </c>
      <c r="U23" s="8">
        <v>5.1946940110429214</v>
      </c>
      <c r="V23" s="14">
        <v>23444</v>
      </c>
      <c r="W23" s="7" t="s">
        <v>31</v>
      </c>
      <c r="X23" s="1">
        <f t="shared" si="1"/>
        <v>5.1946940110429214</v>
      </c>
      <c r="Z23">
        <v>0.6</v>
      </c>
      <c r="AA23">
        <f t="shared" si="6"/>
        <v>4513.0665925967078</v>
      </c>
      <c r="AD23">
        <f>AA23*Z23</f>
        <v>2707.8399555580245</v>
      </c>
    </row>
    <row r="24" spans="1:30">
      <c r="A24" s="6">
        <v>6</v>
      </c>
      <c r="B24" s="7"/>
      <c r="C24" s="7"/>
      <c r="D24" s="7" t="s">
        <v>34</v>
      </c>
      <c r="E24" s="7" t="s">
        <v>19</v>
      </c>
      <c r="F24" s="7" t="s">
        <v>35</v>
      </c>
      <c r="G24" s="7" t="s">
        <v>36</v>
      </c>
      <c r="H24" s="7"/>
      <c r="I24" s="7">
        <v>314</v>
      </c>
      <c r="J24" s="8">
        <v>2.52</v>
      </c>
      <c r="K24" s="8">
        <v>12.160102330485833</v>
      </c>
      <c r="L24" s="8">
        <v>12</v>
      </c>
      <c r="M24" s="8">
        <v>12</v>
      </c>
      <c r="N24" s="20">
        <v>11.842005608701713</v>
      </c>
      <c r="O24" s="8">
        <v>0.15799439129828663</v>
      </c>
      <c r="P24" s="8">
        <v>65007</v>
      </c>
      <c r="Q24" s="8">
        <v>7.47</v>
      </c>
      <c r="R24" s="8">
        <v>11.84</v>
      </c>
      <c r="S24" s="8">
        <v>3.611299372257097</v>
      </c>
      <c r="T24" s="8">
        <v>3.2785983047979448</v>
      </c>
      <c r="U24" s="8">
        <v>3.2785983047979448</v>
      </c>
      <c r="V24" s="14">
        <v>25051</v>
      </c>
      <c r="W24" s="7" t="s">
        <v>34</v>
      </c>
      <c r="X24" s="1">
        <f t="shared" si="1"/>
        <v>3.2785983047979448</v>
      </c>
      <c r="Y24" s="17"/>
      <c r="Z24" s="1">
        <v>3.5</v>
      </c>
      <c r="AA24">
        <f t="shared" si="6"/>
        <v>7640.7652512172745</v>
      </c>
      <c r="AB24" s="16">
        <v>4.8611111111111112E-2</v>
      </c>
      <c r="AC24">
        <f t="shared" ref="AC24:AC25" si="9">0.1*AA24</f>
        <v>764.07652512172751</v>
      </c>
      <c r="AD24">
        <f>AC24*Z24</f>
        <v>2674.2678379260465</v>
      </c>
    </row>
    <row r="25" spans="1:30">
      <c r="A25" s="6">
        <v>7</v>
      </c>
      <c r="B25" s="7"/>
      <c r="C25" s="7"/>
      <c r="D25" s="7" t="s">
        <v>37</v>
      </c>
      <c r="E25" s="7" t="s">
        <v>19</v>
      </c>
      <c r="F25" s="7" t="s">
        <v>38</v>
      </c>
      <c r="G25" s="7" t="s">
        <v>39</v>
      </c>
      <c r="H25" s="7"/>
      <c r="I25" s="7">
        <v>318</v>
      </c>
      <c r="J25" s="8">
        <v>2.91</v>
      </c>
      <c r="K25" s="8">
        <v>13.865393710015628</v>
      </c>
      <c r="L25" s="8">
        <v>12</v>
      </c>
      <c r="M25" s="8">
        <v>12</v>
      </c>
      <c r="N25" s="20">
        <v>10.385568777320907</v>
      </c>
      <c r="O25" s="8">
        <v>1.6144312226790927</v>
      </c>
      <c r="P25" s="8">
        <v>74717</v>
      </c>
      <c r="Q25" s="8">
        <v>8.58</v>
      </c>
      <c r="R25" s="8">
        <v>10.39</v>
      </c>
      <c r="S25" s="8">
        <v>4.1507138492305984</v>
      </c>
      <c r="T25" s="8">
        <v>2.5031838805091211</v>
      </c>
      <c r="U25" s="8">
        <v>2.5031838805091211</v>
      </c>
      <c r="V25" s="14">
        <v>21029</v>
      </c>
      <c r="W25" s="7" t="s">
        <v>37</v>
      </c>
      <c r="X25" s="1">
        <f t="shared" si="1"/>
        <v>2.5031838805091211</v>
      </c>
      <c r="Y25" s="17"/>
      <c r="Z25" s="1">
        <v>3</v>
      </c>
      <c r="AA25">
        <f t="shared" si="6"/>
        <v>8400.9010140009868</v>
      </c>
      <c r="AB25" s="16">
        <v>4.8611111111111112E-2</v>
      </c>
      <c r="AC25">
        <f t="shared" si="9"/>
        <v>840.09010140009877</v>
      </c>
      <c r="AD25">
        <f>AC25*Z25</f>
        <v>2520.2703042002963</v>
      </c>
    </row>
    <row r="26" spans="1:30">
      <c r="A26" s="9">
        <v>8</v>
      </c>
      <c r="B26" s="10"/>
      <c r="C26" s="10"/>
      <c r="D26" s="10" t="s">
        <v>40</v>
      </c>
      <c r="E26" s="10" t="s">
        <v>19</v>
      </c>
      <c r="F26" s="10" t="s">
        <v>41</v>
      </c>
      <c r="G26" s="10" t="s">
        <v>42</v>
      </c>
      <c r="H26" s="10"/>
      <c r="I26" s="10">
        <v>333</v>
      </c>
      <c r="J26" s="11">
        <v>3.98</v>
      </c>
      <c r="K26" s="11">
        <v>18.10944645175503</v>
      </c>
      <c r="L26" s="11">
        <v>12</v>
      </c>
      <c r="M26" s="11">
        <v>12</v>
      </c>
      <c r="N26" s="21">
        <v>7.951651111127398</v>
      </c>
      <c r="O26" s="11">
        <v>4.048348888872602</v>
      </c>
      <c r="P26" s="11">
        <v>67188</v>
      </c>
      <c r="Q26" s="11">
        <v>7.72</v>
      </c>
      <c r="R26" s="11">
        <v>7.95</v>
      </c>
      <c r="S26" s="11">
        <v>3.7324593078162325</v>
      </c>
      <c r="T26" s="11">
        <v>2.1299629398106803</v>
      </c>
      <c r="U26" s="11">
        <v>2.1299629398106803</v>
      </c>
      <c r="V26" s="14">
        <v>27266</v>
      </c>
      <c r="W26" s="10" t="s">
        <v>40</v>
      </c>
      <c r="X26" s="1">
        <f t="shared" si="1"/>
        <v>2.1299629398106803</v>
      </c>
      <c r="Y26" s="17"/>
      <c r="Z26" s="1">
        <v>2</v>
      </c>
      <c r="AA26">
        <f t="shared" si="6"/>
        <v>12801.161696467598</v>
      </c>
      <c r="AB26" s="16">
        <v>4.8611111111111112E-2</v>
      </c>
      <c r="AC26">
        <f>0.1*AA26</f>
        <v>1280.1161696467598</v>
      </c>
      <c r="AD26">
        <f>AC26*Z26</f>
        <v>2560.2323392935195</v>
      </c>
    </row>
    <row r="27" spans="1:30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0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30">
      <c r="A29" t="s">
        <v>3</v>
      </c>
      <c r="B29" t="s">
        <v>91</v>
      </c>
      <c r="C29" t="s">
        <v>92</v>
      </c>
      <c r="D29" t="s">
        <v>93</v>
      </c>
      <c r="E29" t="s">
        <v>94</v>
      </c>
      <c r="F29" t="s">
        <v>95</v>
      </c>
      <c r="G29" t="s">
        <v>96</v>
      </c>
      <c r="H29" t="s">
        <v>97</v>
      </c>
      <c r="I29" t="s">
        <v>98</v>
      </c>
      <c r="J29" t="s">
        <v>99</v>
      </c>
    </row>
    <row r="30" spans="1:30">
      <c r="A30" t="s">
        <v>100</v>
      </c>
      <c r="B30" t="s">
        <v>57</v>
      </c>
      <c r="C30">
        <v>0</v>
      </c>
      <c r="D30">
        <v>100</v>
      </c>
      <c r="E30">
        <v>6500</v>
      </c>
      <c r="F30">
        <v>0.75</v>
      </c>
      <c r="G30">
        <v>100</v>
      </c>
      <c r="H30">
        <v>0</v>
      </c>
      <c r="I30">
        <v>96.61</v>
      </c>
      <c r="J30">
        <v>36.49</v>
      </c>
    </row>
    <row r="31" spans="1:30">
      <c r="A31" t="s">
        <v>101</v>
      </c>
      <c r="B31" t="s">
        <v>60</v>
      </c>
      <c r="C31">
        <v>0</v>
      </c>
      <c r="D31">
        <v>100</v>
      </c>
      <c r="E31">
        <v>139</v>
      </c>
      <c r="F31">
        <v>0.02</v>
      </c>
      <c r="G31">
        <v>100</v>
      </c>
      <c r="H31">
        <v>0</v>
      </c>
      <c r="I31">
        <v>96.07</v>
      </c>
      <c r="J31">
        <v>36.24</v>
      </c>
    </row>
    <row r="32" spans="1:30">
      <c r="A32" t="s">
        <v>102</v>
      </c>
      <c r="B32" t="s">
        <v>63</v>
      </c>
      <c r="C32">
        <v>0</v>
      </c>
      <c r="D32">
        <v>100</v>
      </c>
      <c r="E32">
        <v>90</v>
      </c>
      <c r="F32">
        <v>0.01</v>
      </c>
      <c r="G32">
        <v>100</v>
      </c>
      <c r="H32">
        <v>0</v>
      </c>
      <c r="I32">
        <v>95.44</v>
      </c>
      <c r="J32">
        <v>36.03</v>
      </c>
    </row>
    <row r="33" spans="1:29">
      <c r="A33" t="s">
        <v>103</v>
      </c>
      <c r="B33" t="s">
        <v>66</v>
      </c>
      <c r="C33">
        <v>0</v>
      </c>
      <c r="D33">
        <v>100</v>
      </c>
      <c r="E33">
        <v>2</v>
      </c>
      <c r="F33">
        <v>0</v>
      </c>
      <c r="G33">
        <v>100</v>
      </c>
      <c r="H33">
        <v>0</v>
      </c>
      <c r="I33">
        <v>98</v>
      </c>
      <c r="J33">
        <v>37.299999999999997</v>
      </c>
    </row>
    <row r="34" spans="1:29">
      <c r="A34" t="s">
        <v>104</v>
      </c>
      <c r="B34" t="s">
        <v>45</v>
      </c>
      <c r="C34">
        <v>4</v>
      </c>
      <c r="D34">
        <v>100</v>
      </c>
      <c r="E34">
        <v>71594</v>
      </c>
      <c r="F34">
        <v>8.2200000000000006</v>
      </c>
      <c r="G34">
        <v>100</v>
      </c>
      <c r="H34">
        <v>0</v>
      </c>
      <c r="I34">
        <v>96.17</v>
      </c>
      <c r="J34">
        <v>36.409999999999997</v>
      </c>
      <c r="X34" t="s">
        <v>129</v>
      </c>
    </row>
    <row r="35" spans="1:29">
      <c r="A35" t="s">
        <v>105</v>
      </c>
      <c r="B35" t="s">
        <v>48</v>
      </c>
      <c r="C35">
        <v>4</v>
      </c>
      <c r="D35">
        <v>100</v>
      </c>
      <c r="E35">
        <v>88017</v>
      </c>
      <c r="F35">
        <v>10.11</v>
      </c>
      <c r="G35">
        <v>100</v>
      </c>
      <c r="H35">
        <v>0</v>
      </c>
      <c r="I35">
        <v>95.93</v>
      </c>
      <c r="J35">
        <v>36.299999999999997</v>
      </c>
      <c r="W35" s="7" t="s">
        <v>49</v>
      </c>
      <c r="X35" s="7" t="s">
        <v>49</v>
      </c>
      <c r="Y35">
        <v>15</v>
      </c>
      <c r="Z35" s="22">
        <f t="shared" ref="Z35:Z36" si="10">Y35/85</f>
        <v>0.17647058823529413</v>
      </c>
    </row>
    <row r="36" spans="1:29">
      <c r="A36" t="s">
        <v>106</v>
      </c>
      <c r="B36" t="s">
        <v>51</v>
      </c>
      <c r="C36">
        <v>1</v>
      </c>
      <c r="D36">
        <v>100</v>
      </c>
      <c r="E36">
        <v>18001</v>
      </c>
      <c r="F36">
        <v>2.0699999999999998</v>
      </c>
      <c r="G36">
        <v>100</v>
      </c>
      <c r="H36">
        <v>0</v>
      </c>
      <c r="I36">
        <v>95.84</v>
      </c>
      <c r="J36">
        <v>36.22</v>
      </c>
      <c r="X36" s="18" t="s">
        <v>88</v>
      </c>
      <c r="Y36">
        <v>20</v>
      </c>
      <c r="Z36" s="22">
        <f t="shared" si="10"/>
        <v>0.23529411764705882</v>
      </c>
      <c r="AA36">
        <f>20/X18*Z36</f>
        <v>5.8823529411764701</v>
      </c>
      <c r="AB36">
        <f>AA36*V18</f>
        <v>123864.70588235294</v>
      </c>
    </row>
    <row r="37" spans="1:29">
      <c r="A37" t="s">
        <v>107</v>
      </c>
      <c r="B37" t="s">
        <v>54</v>
      </c>
      <c r="C37">
        <v>3</v>
      </c>
      <c r="D37">
        <v>100</v>
      </c>
      <c r="E37">
        <v>54339</v>
      </c>
      <c r="F37">
        <v>6.24</v>
      </c>
      <c r="G37">
        <v>100</v>
      </c>
      <c r="H37">
        <v>0</v>
      </c>
      <c r="I37">
        <v>96.88</v>
      </c>
      <c r="J37">
        <v>36.71</v>
      </c>
      <c r="X37" s="18" t="s">
        <v>28</v>
      </c>
      <c r="Y37">
        <v>50</v>
      </c>
      <c r="Z37" s="22">
        <f>Y37/85</f>
        <v>0.58823529411764708</v>
      </c>
      <c r="AA37">
        <f>V22</f>
        <v>294168</v>
      </c>
      <c r="AB37">
        <f>AA37*Z37</f>
        <v>173040</v>
      </c>
      <c r="AC37">
        <f>AB37/10</f>
        <v>17304</v>
      </c>
    </row>
    <row r="38" spans="1:29">
      <c r="A38" t="s">
        <v>108</v>
      </c>
      <c r="B38" t="s">
        <v>69</v>
      </c>
      <c r="C38">
        <v>4</v>
      </c>
      <c r="D38">
        <v>100</v>
      </c>
      <c r="E38">
        <v>79330</v>
      </c>
      <c r="F38">
        <v>9.11</v>
      </c>
      <c r="G38">
        <v>100</v>
      </c>
      <c r="H38">
        <v>0</v>
      </c>
      <c r="I38">
        <v>96.21</v>
      </c>
      <c r="J38">
        <v>36.42</v>
      </c>
      <c r="Y38">
        <f>SUM(Y35:Y37)</f>
        <v>85</v>
      </c>
    </row>
    <row r="39" spans="1:29">
      <c r="A39" t="s">
        <v>109</v>
      </c>
      <c r="B39" t="s">
        <v>72</v>
      </c>
      <c r="C39">
        <v>0</v>
      </c>
      <c r="D39">
        <v>100</v>
      </c>
      <c r="E39">
        <v>415</v>
      </c>
      <c r="F39">
        <v>0.05</v>
      </c>
      <c r="G39">
        <v>100</v>
      </c>
      <c r="H39">
        <v>0</v>
      </c>
      <c r="I39">
        <v>94.58</v>
      </c>
      <c r="J39">
        <v>35.76</v>
      </c>
    </row>
    <row r="40" spans="1:29">
      <c r="A40" t="s">
        <v>110</v>
      </c>
      <c r="B40" t="s">
        <v>75</v>
      </c>
      <c r="C40">
        <v>3</v>
      </c>
      <c r="D40">
        <v>100</v>
      </c>
      <c r="E40">
        <v>50057</v>
      </c>
      <c r="F40">
        <v>5.75</v>
      </c>
      <c r="G40">
        <v>100</v>
      </c>
      <c r="H40">
        <v>0</v>
      </c>
      <c r="I40">
        <v>96.39</v>
      </c>
      <c r="J40">
        <v>36.4</v>
      </c>
    </row>
    <row r="41" spans="1:29">
      <c r="A41" t="s">
        <v>111</v>
      </c>
      <c r="B41" t="s">
        <v>78</v>
      </c>
      <c r="C41">
        <v>0</v>
      </c>
      <c r="D41">
        <v>100</v>
      </c>
      <c r="E41">
        <v>39</v>
      </c>
      <c r="F41">
        <v>0</v>
      </c>
      <c r="G41">
        <v>100</v>
      </c>
      <c r="H41">
        <v>0</v>
      </c>
      <c r="I41">
        <v>95.18</v>
      </c>
      <c r="J41">
        <v>36.25</v>
      </c>
    </row>
    <row r="42" spans="1:29">
      <c r="A42" t="s">
        <v>112</v>
      </c>
      <c r="B42" t="s">
        <v>81</v>
      </c>
      <c r="C42">
        <v>0</v>
      </c>
      <c r="D42">
        <v>100</v>
      </c>
      <c r="E42">
        <v>6346</v>
      </c>
      <c r="F42">
        <v>0.73</v>
      </c>
      <c r="G42">
        <v>100</v>
      </c>
      <c r="H42">
        <v>0</v>
      </c>
      <c r="I42">
        <v>95.69</v>
      </c>
      <c r="J42">
        <v>36.200000000000003</v>
      </c>
    </row>
    <row r="43" spans="1:29">
      <c r="A43" t="s">
        <v>113</v>
      </c>
      <c r="B43" t="s">
        <v>84</v>
      </c>
      <c r="C43">
        <v>0</v>
      </c>
      <c r="D43">
        <v>100</v>
      </c>
      <c r="E43">
        <v>3419</v>
      </c>
      <c r="F43">
        <v>0.39</v>
      </c>
      <c r="G43">
        <v>100</v>
      </c>
      <c r="H43">
        <v>0</v>
      </c>
      <c r="I43">
        <v>95.6</v>
      </c>
      <c r="J43">
        <v>36.14</v>
      </c>
    </row>
    <row r="44" spans="1:29">
      <c r="A44" t="s">
        <v>114</v>
      </c>
      <c r="B44" t="s">
        <v>87</v>
      </c>
      <c r="C44">
        <v>3</v>
      </c>
      <c r="D44">
        <v>100</v>
      </c>
      <c r="E44">
        <v>56648</v>
      </c>
      <c r="F44">
        <v>6.51</v>
      </c>
      <c r="G44">
        <v>100</v>
      </c>
      <c r="H44">
        <v>0</v>
      </c>
      <c r="I44">
        <v>96.94</v>
      </c>
      <c r="J44">
        <v>36.75</v>
      </c>
    </row>
    <row r="45" spans="1:29">
      <c r="A45" t="s">
        <v>115</v>
      </c>
      <c r="B45" t="s">
        <v>90</v>
      </c>
      <c r="C45">
        <v>0</v>
      </c>
      <c r="D45">
        <v>100</v>
      </c>
      <c r="E45">
        <v>4070</v>
      </c>
      <c r="F45">
        <v>0.47</v>
      </c>
      <c r="G45">
        <v>100</v>
      </c>
      <c r="H45">
        <v>0</v>
      </c>
      <c r="I45">
        <v>96.84</v>
      </c>
      <c r="J45">
        <v>36.68</v>
      </c>
    </row>
    <row r="46" spans="1:29">
      <c r="A46" t="s">
        <v>116</v>
      </c>
      <c r="B46" t="s">
        <v>21</v>
      </c>
      <c r="C46">
        <v>1</v>
      </c>
      <c r="D46">
        <v>100</v>
      </c>
      <c r="E46">
        <v>21173</v>
      </c>
      <c r="F46">
        <v>2.4300000000000002</v>
      </c>
      <c r="G46">
        <v>100</v>
      </c>
      <c r="H46">
        <v>0</v>
      </c>
      <c r="I46">
        <v>96.39</v>
      </c>
      <c r="J46">
        <v>36.520000000000003</v>
      </c>
    </row>
    <row r="47" spans="1:29">
      <c r="A47" t="s">
        <v>117</v>
      </c>
      <c r="B47" t="s">
        <v>24</v>
      </c>
      <c r="C47">
        <v>1</v>
      </c>
      <c r="D47">
        <v>100</v>
      </c>
      <c r="E47">
        <v>16407</v>
      </c>
      <c r="F47">
        <v>1.88</v>
      </c>
      <c r="G47">
        <v>100</v>
      </c>
      <c r="H47">
        <v>0</v>
      </c>
      <c r="I47">
        <v>96.69</v>
      </c>
      <c r="J47">
        <v>36.61</v>
      </c>
    </row>
    <row r="48" spans="1:29">
      <c r="A48" t="s">
        <v>118</v>
      </c>
      <c r="B48" t="s">
        <v>27</v>
      </c>
      <c r="C48">
        <v>6</v>
      </c>
      <c r="D48">
        <v>100</v>
      </c>
      <c r="E48">
        <v>111612</v>
      </c>
      <c r="F48">
        <v>12.82</v>
      </c>
      <c r="G48">
        <v>100</v>
      </c>
      <c r="H48">
        <v>0</v>
      </c>
      <c r="I48">
        <v>95.8</v>
      </c>
      <c r="J48">
        <v>36.35</v>
      </c>
    </row>
    <row r="49" spans="1:10">
      <c r="A49" t="s">
        <v>119</v>
      </c>
      <c r="B49" t="s">
        <v>30</v>
      </c>
      <c r="C49">
        <v>0</v>
      </c>
      <c r="D49">
        <v>100</v>
      </c>
      <c r="E49">
        <v>5</v>
      </c>
      <c r="F49">
        <v>0</v>
      </c>
      <c r="G49">
        <v>100</v>
      </c>
      <c r="H49">
        <v>0</v>
      </c>
      <c r="I49">
        <v>82.4</v>
      </c>
      <c r="J49">
        <v>32.630000000000003</v>
      </c>
    </row>
    <row r="50" spans="1:10">
      <c r="A50" t="s">
        <v>120</v>
      </c>
      <c r="B50" t="s">
        <v>33</v>
      </c>
      <c r="C50">
        <v>3</v>
      </c>
      <c r="D50">
        <v>100</v>
      </c>
      <c r="E50">
        <v>51979</v>
      </c>
      <c r="F50">
        <v>5.97</v>
      </c>
      <c r="G50">
        <v>100</v>
      </c>
      <c r="H50">
        <v>0</v>
      </c>
      <c r="I50">
        <v>96.56</v>
      </c>
      <c r="J50">
        <v>36.64</v>
      </c>
    </row>
    <row r="51" spans="1:10">
      <c r="A51" t="s">
        <v>121</v>
      </c>
      <c r="B51" t="s">
        <v>36</v>
      </c>
      <c r="C51">
        <v>3</v>
      </c>
      <c r="D51">
        <v>100</v>
      </c>
      <c r="E51">
        <v>65007</v>
      </c>
      <c r="F51">
        <v>7.47</v>
      </c>
      <c r="G51">
        <v>100</v>
      </c>
      <c r="H51">
        <v>0</v>
      </c>
      <c r="I51">
        <v>96.49</v>
      </c>
      <c r="J51">
        <v>36.619999999999997</v>
      </c>
    </row>
    <row r="52" spans="1:10">
      <c r="A52" t="s">
        <v>122</v>
      </c>
      <c r="B52" t="s">
        <v>39</v>
      </c>
      <c r="C52">
        <v>4</v>
      </c>
      <c r="D52">
        <v>100</v>
      </c>
      <c r="E52">
        <v>74717</v>
      </c>
      <c r="F52">
        <v>8.58</v>
      </c>
      <c r="G52">
        <v>100</v>
      </c>
      <c r="H52">
        <v>0</v>
      </c>
      <c r="I52">
        <v>96.21</v>
      </c>
      <c r="J52">
        <v>36.5</v>
      </c>
    </row>
    <row r="53" spans="1:10">
      <c r="A53" t="s">
        <v>123</v>
      </c>
      <c r="B53" t="s">
        <v>42</v>
      </c>
      <c r="C53">
        <v>3</v>
      </c>
      <c r="D53">
        <v>100</v>
      </c>
      <c r="E53">
        <v>67188</v>
      </c>
      <c r="F53">
        <v>7.72</v>
      </c>
      <c r="G53">
        <v>100</v>
      </c>
      <c r="H53">
        <v>0</v>
      </c>
      <c r="I53">
        <v>96.82</v>
      </c>
      <c r="J53">
        <v>36.68</v>
      </c>
    </row>
    <row r="54" spans="1:10">
      <c r="A54" t="s">
        <v>124</v>
      </c>
      <c r="B54" t="s">
        <v>125</v>
      </c>
      <c r="C54">
        <v>1</v>
      </c>
      <c r="D54">
        <v>20.75</v>
      </c>
      <c r="E54">
        <v>23616</v>
      </c>
      <c r="F54">
        <v>2.71</v>
      </c>
      <c r="G54">
        <v>100</v>
      </c>
      <c r="H54">
        <v>0</v>
      </c>
      <c r="I54">
        <v>93.92</v>
      </c>
      <c r="J54">
        <v>35.96</v>
      </c>
    </row>
  </sheetData>
  <sortState ref="A3:U26">
    <sortCondition ref="D3:D2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6"/>
    </sheetView>
  </sheetViews>
  <sheetFormatPr baseColWidth="10" defaultRowHeight="14" x14ac:dyDescent="0"/>
  <sheetData>
    <row r="1" spans="1:8">
      <c r="A1" t="s">
        <v>3</v>
      </c>
      <c r="B1" t="s">
        <v>127</v>
      </c>
      <c r="D1" s="27" t="s">
        <v>128</v>
      </c>
    </row>
    <row r="2" spans="1:8">
      <c r="A2" t="s">
        <v>55</v>
      </c>
      <c r="D2" s="27"/>
    </row>
    <row r="3" spans="1:8">
      <c r="A3" t="s">
        <v>58</v>
      </c>
      <c r="D3" s="27"/>
    </row>
    <row r="4" spans="1:8">
      <c r="A4" t="s">
        <v>61</v>
      </c>
      <c r="D4" s="27"/>
    </row>
    <row r="5" spans="1:8">
      <c r="A5" t="s">
        <v>64</v>
      </c>
      <c r="D5" s="27"/>
      <c r="F5" t="s">
        <v>132</v>
      </c>
    </row>
    <row r="6" spans="1:8">
      <c r="A6" t="s">
        <v>43</v>
      </c>
      <c r="B6" s="26">
        <v>3.1177528843199149</v>
      </c>
      <c r="D6" s="27">
        <v>3.5</v>
      </c>
      <c r="E6">
        <v>7736.0204271805687</v>
      </c>
      <c r="F6" s="28" t="s">
        <v>135</v>
      </c>
      <c r="G6">
        <v>773.60204271805696</v>
      </c>
      <c r="H6">
        <v>2707.6071495131991</v>
      </c>
    </row>
    <row r="7" spans="1:8">
      <c r="A7" t="s">
        <v>46</v>
      </c>
      <c r="B7" s="26">
        <v>3.0677596373427862</v>
      </c>
      <c r="D7" s="27">
        <v>3.5</v>
      </c>
      <c r="E7">
        <v>7847.4205433031493</v>
      </c>
      <c r="F7" s="28" t="s">
        <v>135</v>
      </c>
      <c r="G7">
        <v>784.742054330315</v>
      </c>
      <c r="H7">
        <v>2746.5971901561024</v>
      </c>
    </row>
    <row r="8" spans="1:8">
      <c r="A8" t="s">
        <v>49</v>
      </c>
      <c r="B8" s="26">
        <v>15</v>
      </c>
      <c r="D8" s="27">
        <v>1.2</v>
      </c>
      <c r="E8">
        <v>1708.4</v>
      </c>
      <c r="H8">
        <v>2050.08</v>
      </c>
    </row>
    <row r="9" spans="1:8">
      <c r="A9" t="s">
        <v>52</v>
      </c>
      <c r="B9" s="26">
        <v>1.9</v>
      </c>
      <c r="D9" s="27">
        <v>1.5</v>
      </c>
      <c r="E9">
        <v>16253.684210526317</v>
      </c>
      <c r="F9" s="28" t="s">
        <v>135</v>
      </c>
      <c r="G9">
        <v>1625.3684210526317</v>
      </c>
      <c r="H9">
        <v>2438.0526315789475</v>
      </c>
    </row>
    <row r="10" spans="1:8">
      <c r="A10" t="s">
        <v>67</v>
      </c>
      <c r="B10" s="26"/>
      <c r="D10" s="27"/>
    </row>
    <row r="11" spans="1:8">
      <c r="A11" t="s">
        <v>70</v>
      </c>
      <c r="B11" s="26"/>
      <c r="D11" s="27"/>
    </row>
    <row r="12" spans="1:8">
      <c r="A12" t="s">
        <v>73</v>
      </c>
      <c r="B12" s="26"/>
      <c r="D12" s="27"/>
    </row>
    <row r="13" spans="1:8">
      <c r="A13" t="s">
        <v>76</v>
      </c>
      <c r="B13" s="26"/>
      <c r="D13" s="27"/>
    </row>
    <row r="14" spans="1:8">
      <c r="A14" t="s">
        <v>79</v>
      </c>
      <c r="B14" s="26">
        <v>25</v>
      </c>
      <c r="D14" s="27">
        <v>5</v>
      </c>
      <c r="E14">
        <v>451</v>
      </c>
      <c r="H14">
        <v>2255</v>
      </c>
    </row>
    <row r="15" spans="1:8">
      <c r="A15" t="s">
        <v>82</v>
      </c>
      <c r="B15" s="26">
        <v>2</v>
      </c>
      <c r="D15" s="27">
        <v>1</v>
      </c>
      <c r="E15">
        <v>2838.5</v>
      </c>
      <c r="H15">
        <v>2838.5</v>
      </c>
    </row>
    <row r="16" spans="1:8">
      <c r="A16" t="s">
        <v>85</v>
      </c>
      <c r="B16" s="26">
        <v>3.002920667984748</v>
      </c>
      <c r="D16" s="27">
        <v>2.2000000000000002</v>
      </c>
      <c r="E16">
        <v>11068.890481980865</v>
      </c>
      <c r="F16" s="28" t="s">
        <v>135</v>
      </c>
      <c r="G16">
        <v>1106.8890481980866</v>
      </c>
      <c r="H16">
        <v>2435.1559060357908</v>
      </c>
    </row>
    <row r="17" spans="1:8">
      <c r="A17" t="s">
        <v>88</v>
      </c>
      <c r="B17" s="26">
        <v>0.8</v>
      </c>
      <c r="D17" s="27"/>
      <c r="E17">
        <v>26321.25</v>
      </c>
      <c r="F17">
        <v>6193.2352941176468</v>
      </c>
    </row>
    <row r="18" spans="1:8">
      <c r="A18" t="s">
        <v>18</v>
      </c>
      <c r="B18" s="26">
        <v>12.752798375289284</v>
      </c>
      <c r="D18" s="27">
        <v>1.6</v>
      </c>
      <c r="E18">
        <v>1687.8648408421752</v>
      </c>
      <c r="H18">
        <v>2700.5837453474805</v>
      </c>
    </row>
    <row r="19" spans="1:8">
      <c r="A19" t="s">
        <v>22</v>
      </c>
      <c r="B19" s="26">
        <v>5.639369781190954</v>
      </c>
      <c r="D19" s="27">
        <v>0.6</v>
      </c>
      <c r="E19">
        <v>4564.8717851169968</v>
      </c>
      <c r="H19">
        <v>2738.9230710701981</v>
      </c>
    </row>
    <row r="20" spans="1:8">
      <c r="A20" t="s">
        <v>25</v>
      </c>
      <c r="B20" s="26">
        <v>2.4192291151489087</v>
      </c>
      <c r="D20" s="27">
        <v>2.1</v>
      </c>
      <c r="E20">
        <v>11566.494394755848</v>
      </c>
      <c r="F20" s="28" t="s">
        <v>135</v>
      </c>
      <c r="G20">
        <v>1156.6494394755848</v>
      </c>
      <c r="H20">
        <v>2428.9638228987283</v>
      </c>
    </row>
    <row r="21" spans="1:8">
      <c r="A21" t="s">
        <v>28</v>
      </c>
      <c r="B21" s="26">
        <v>25</v>
      </c>
      <c r="C21" t="s">
        <v>136</v>
      </c>
      <c r="D21" s="27">
        <v>0.5</v>
      </c>
      <c r="E21">
        <v>11766.72</v>
      </c>
      <c r="F21">
        <v>6921.5999999999995</v>
      </c>
      <c r="H21">
        <v>3460.7999999999997</v>
      </c>
    </row>
    <row r="22" spans="1:8">
      <c r="A22" t="s">
        <v>31</v>
      </c>
      <c r="B22" s="26">
        <v>5.1946940110429214</v>
      </c>
      <c r="D22" s="27">
        <v>0.6</v>
      </c>
      <c r="E22">
        <v>4513.0665925967078</v>
      </c>
      <c r="H22">
        <v>2707.8399555580245</v>
      </c>
    </row>
    <row r="23" spans="1:8">
      <c r="A23" t="s">
        <v>34</v>
      </c>
      <c r="B23" s="26">
        <v>3.2785983047979448</v>
      </c>
      <c r="D23" s="27">
        <v>3.5</v>
      </c>
      <c r="E23">
        <v>7640.7652512172745</v>
      </c>
      <c r="F23" s="28" t="s">
        <v>135</v>
      </c>
      <c r="G23">
        <v>764.07652512172751</v>
      </c>
      <c r="H23">
        <v>2674.2678379260465</v>
      </c>
    </row>
    <row r="24" spans="1:8">
      <c r="A24" t="s">
        <v>37</v>
      </c>
      <c r="B24" s="26">
        <v>2.5031838805091211</v>
      </c>
      <c r="D24" s="27">
        <v>3</v>
      </c>
      <c r="E24">
        <v>8400.9010140009868</v>
      </c>
      <c r="F24" s="28" t="s">
        <v>135</v>
      </c>
      <c r="G24">
        <v>840.09010140009877</v>
      </c>
      <c r="H24">
        <v>2520.2703042002963</v>
      </c>
    </row>
    <row r="25" spans="1:8">
      <c r="A25" t="s">
        <v>40</v>
      </c>
      <c r="B25" s="26">
        <v>2.1299629398106803</v>
      </c>
      <c r="D25" s="27">
        <v>2</v>
      </c>
      <c r="E25">
        <v>12801.161696467598</v>
      </c>
      <c r="F25" s="28" t="s">
        <v>135</v>
      </c>
      <c r="G25">
        <v>1280.1161696467598</v>
      </c>
      <c r="H25">
        <v>2560.2323392935195</v>
      </c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I26"/>
  <sheetViews>
    <sheetView workbookViewId="0">
      <selection activeCell="H7" sqref="H7:O26"/>
    </sheetView>
  </sheetViews>
  <sheetFormatPr baseColWidth="10" defaultRowHeight="14" x14ac:dyDescent="0"/>
  <sheetData>
    <row r="2" spans="6:9">
      <c r="F2" t="s">
        <v>3</v>
      </c>
      <c r="G2" t="s">
        <v>127</v>
      </c>
      <c r="H2" t="s">
        <v>3</v>
      </c>
      <c r="I2" t="s">
        <v>128</v>
      </c>
    </row>
    <row r="3" spans="6:9">
      <c r="F3" s="24" t="s">
        <v>55</v>
      </c>
      <c r="H3" s="24" t="s">
        <v>55</v>
      </c>
    </row>
    <row r="4" spans="6:9">
      <c r="F4" s="24" t="s">
        <v>58</v>
      </c>
      <c r="H4" s="24" t="s">
        <v>58</v>
      </c>
    </row>
    <row r="5" spans="6:9">
      <c r="F5" s="24" t="s">
        <v>61</v>
      </c>
      <c r="H5" s="24" t="s">
        <v>61</v>
      </c>
    </row>
    <row r="6" spans="6:9">
      <c r="F6" s="24" t="s">
        <v>64</v>
      </c>
      <c r="H6" s="24" t="s">
        <v>64</v>
      </c>
    </row>
    <row r="7" spans="6:9">
      <c r="F7" t="s">
        <v>43</v>
      </c>
      <c r="G7">
        <v>3.1177528843199149</v>
      </c>
      <c r="H7" t="s">
        <v>43</v>
      </c>
      <c r="I7">
        <v>3.5</v>
      </c>
    </row>
    <row r="8" spans="6:9">
      <c r="F8" t="s">
        <v>46</v>
      </c>
      <c r="G8">
        <v>3.0677596373427862</v>
      </c>
      <c r="H8" t="s">
        <v>46</v>
      </c>
      <c r="I8">
        <v>3.5</v>
      </c>
    </row>
    <row r="9" spans="6:9">
      <c r="F9" t="s">
        <v>49</v>
      </c>
      <c r="G9">
        <v>15</v>
      </c>
      <c r="H9" t="s">
        <v>49</v>
      </c>
      <c r="I9">
        <v>1.2</v>
      </c>
    </row>
    <row r="10" spans="6:9">
      <c r="F10" t="s">
        <v>52</v>
      </c>
      <c r="G10">
        <v>1.9</v>
      </c>
      <c r="H10" t="s">
        <v>52</v>
      </c>
      <c r="I10">
        <v>1.5</v>
      </c>
    </row>
    <row r="11" spans="6:9">
      <c r="F11" s="25" t="s">
        <v>67</v>
      </c>
      <c r="H11" s="25" t="s">
        <v>67</v>
      </c>
    </row>
    <row r="12" spans="6:9">
      <c r="F12" s="25" t="s">
        <v>70</v>
      </c>
      <c r="H12" s="25" t="s">
        <v>70</v>
      </c>
    </row>
    <row r="13" spans="6:9">
      <c r="F13" s="25" t="s">
        <v>73</v>
      </c>
      <c r="H13" s="25" t="s">
        <v>73</v>
      </c>
    </row>
    <row r="14" spans="6:9">
      <c r="F14" s="25" t="s">
        <v>76</v>
      </c>
      <c r="H14" s="25" t="s">
        <v>76</v>
      </c>
    </row>
    <row r="15" spans="6:9">
      <c r="F15" t="s">
        <v>79</v>
      </c>
      <c r="G15">
        <v>25</v>
      </c>
      <c r="H15" t="s">
        <v>79</v>
      </c>
      <c r="I15">
        <v>5</v>
      </c>
    </row>
    <row r="16" spans="6:9">
      <c r="F16" t="s">
        <v>82</v>
      </c>
      <c r="G16">
        <v>2</v>
      </c>
      <c r="H16" t="s">
        <v>82</v>
      </c>
      <c r="I16">
        <v>1</v>
      </c>
    </row>
    <row r="17" spans="6:9">
      <c r="F17" t="s">
        <v>85</v>
      </c>
      <c r="G17">
        <v>3.002920667984748</v>
      </c>
      <c r="H17" t="s">
        <v>85</v>
      </c>
      <c r="I17">
        <v>2.2000000000000002</v>
      </c>
    </row>
    <row r="18" spans="6:9">
      <c r="F18" t="s">
        <v>88</v>
      </c>
      <c r="G18">
        <v>0.8</v>
      </c>
      <c r="H18" t="s">
        <v>88</v>
      </c>
      <c r="I18" t="s">
        <v>134</v>
      </c>
    </row>
    <row r="19" spans="6:9">
      <c r="F19" t="s">
        <v>18</v>
      </c>
      <c r="G19">
        <v>12.752798375289284</v>
      </c>
      <c r="H19" t="s">
        <v>18</v>
      </c>
      <c r="I19">
        <v>1.6</v>
      </c>
    </row>
    <row r="20" spans="6:9">
      <c r="F20" t="s">
        <v>22</v>
      </c>
      <c r="G20">
        <v>5.639369781190954</v>
      </c>
      <c r="H20" t="s">
        <v>22</v>
      </c>
      <c r="I20">
        <v>0.6</v>
      </c>
    </row>
    <row r="21" spans="6:9">
      <c r="F21" t="s">
        <v>25</v>
      </c>
      <c r="G21">
        <v>2.4192291151489087</v>
      </c>
      <c r="H21" t="s">
        <v>25</v>
      </c>
      <c r="I21">
        <v>2.1</v>
      </c>
    </row>
    <row r="22" spans="6:9">
      <c r="F22" t="s">
        <v>28</v>
      </c>
      <c r="G22">
        <v>25</v>
      </c>
      <c r="H22" t="s">
        <v>28</v>
      </c>
      <c r="I22" t="s">
        <v>133</v>
      </c>
    </row>
    <row r="23" spans="6:9">
      <c r="F23" t="s">
        <v>31</v>
      </c>
      <c r="G23">
        <v>5.1946940110429214</v>
      </c>
      <c r="H23" t="s">
        <v>31</v>
      </c>
      <c r="I23">
        <v>0.6</v>
      </c>
    </row>
    <row r="24" spans="6:9">
      <c r="F24" t="s">
        <v>34</v>
      </c>
      <c r="G24">
        <v>3.2785983047979448</v>
      </c>
      <c r="H24" t="s">
        <v>34</v>
      </c>
      <c r="I24">
        <v>3.5</v>
      </c>
    </row>
    <row r="25" spans="6:9">
      <c r="F25" t="s">
        <v>37</v>
      </c>
      <c r="G25">
        <v>2.5031838805091211</v>
      </c>
      <c r="H25" t="s">
        <v>37</v>
      </c>
      <c r="I25">
        <v>3</v>
      </c>
    </row>
    <row r="26" spans="6:9">
      <c r="F26" t="s">
        <v>40</v>
      </c>
      <c r="G26">
        <v>2.1299629398106803</v>
      </c>
      <c r="H26" t="s">
        <v>40</v>
      </c>
      <c r="I26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abSelected="1" topLeftCell="A2" workbookViewId="0">
      <selection activeCell="I11" sqref="I11"/>
    </sheetView>
  </sheetViews>
  <sheetFormatPr baseColWidth="10" defaultRowHeight="14" x14ac:dyDescent="0"/>
  <cols>
    <col min="3" max="3" width="15.33203125" customWidth="1"/>
    <col min="4" max="4" width="9" customWidth="1"/>
    <col min="5" max="5" width="17.5" customWidth="1"/>
  </cols>
  <sheetData>
    <row r="4" spans="3:6">
      <c r="C4" t="s">
        <v>3</v>
      </c>
      <c r="D4" t="s">
        <v>137</v>
      </c>
      <c r="E4" s="31" t="s">
        <v>138</v>
      </c>
      <c r="F4" t="s">
        <v>139</v>
      </c>
    </row>
    <row r="5" spans="3:6">
      <c r="C5" s="29" t="s">
        <v>55</v>
      </c>
      <c r="D5" s="29"/>
      <c r="E5" s="30"/>
      <c r="F5" s="29"/>
    </row>
    <row r="6" spans="3:6">
      <c r="C6" s="29" t="s">
        <v>58</v>
      </c>
      <c r="D6" s="29"/>
      <c r="E6" s="30"/>
      <c r="F6" s="29"/>
    </row>
    <row r="7" spans="3:6">
      <c r="C7" s="29" t="s">
        <v>61</v>
      </c>
      <c r="D7" s="29"/>
      <c r="E7" s="30"/>
      <c r="F7" s="29"/>
    </row>
    <row r="8" spans="3:6">
      <c r="C8" s="29" t="s">
        <v>64</v>
      </c>
      <c r="D8" s="29"/>
      <c r="E8" s="30"/>
      <c r="F8" s="29"/>
    </row>
    <row r="9" spans="3:6">
      <c r="C9" t="s">
        <v>43</v>
      </c>
      <c r="E9" s="33">
        <v>3.5</v>
      </c>
    </row>
    <row r="10" spans="3:6">
      <c r="C10" t="s">
        <v>46</v>
      </c>
      <c r="E10" s="33">
        <v>3.5</v>
      </c>
    </row>
    <row r="11" spans="3:6">
      <c r="C11" t="s">
        <v>49</v>
      </c>
      <c r="D11" s="32" t="s">
        <v>142</v>
      </c>
      <c r="F11" s="34" t="s">
        <v>143</v>
      </c>
    </row>
    <row r="12" spans="3:6">
      <c r="C12" t="s">
        <v>52</v>
      </c>
      <c r="E12" s="33">
        <v>1.5</v>
      </c>
    </row>
    <row r="13" spans="3:6">
      <c r="C13" s="29" t="s">
        <v>67</v>
      </c>
      <c r="D13" s="29"/>
      <c r="E13" s="30"/>
      <c r="F13" s="29"/>
    </row>
    <row r="14" spans="3:6">
      <c r="C14" s="29" t="s">
        <v>70</v>
      </c>
      <c r="D14" s="29"/>
      <c r="E14" s="30"/>
      <c r="F14" s="29"/>
    </row>
    <row r="15" spans="3:6">
      <c r="C15" s="29" t="s">
        <v>73</v>
      </c>
      <c r="D15" s="29"/>
      <c r="E15" s="30"/>
      <c r="F15" s="29"/>
    </row>
    <row r="16" spans="3:6">
      <c r="C16" s="29" t="s">
        <v>76</v>
      </c>
      <c r="D16" s="29"/>
      <c r="E16" s="30"/>
      <c r="F16" s="29"/>
    </row>
    <row r="17" spans="3:6">
      <c r="C17" t="s">
        <v>79</v>
      </c>
      <c r="D17" s="32" t="s">
        <v>140</v>
      </c>
      <c r="F17" s="34" t="s">
        <v>143</v>
      </c>
    </row>
    <row r="18" spans="3:6">
      <c r="C18" t="s">
        <v>82</v>
      </c>
      <c r="D18" s="32" t="s">
        <v>141</v>
      </c>
      <c r="F18" s="34" t="s">
        <v>143</v>
      </c>
    </row>
    <row r="19" spans="3:6">
      <c r="C19" t="s">
        <v>85</v>
      </c>
      <c r="E19" s="33">
        <v>2.2000000000000002</v>
      </c>
    </row>
    <row r="20" spans="3:6">
      <c r="C20" t="s">
        <v>88</v>
      </c>
      <c r="E20" s="27"/>
      <c r="F20" s="35" t="s">
        <v>143</v>
      </c>
    </row>
    <row r="21" spans="3:6">
      <c r="C21" t="s">
        <v>18</v>
      </c>
      <c r="D21" s="32">
        <v>1.6</v>
      </c>
    </row>
    <row r="22" spans="3:6">
      <c r="C22" t="s">
        <v>22</v>
      </c>
      <c r="D22" s="32">
        <v>0.6</v>
      </c>
    </row>
    <row r="23" spans="3:6">
      <c r="C23" t="s">
        <v>25</v>
      </c>
      <c r="E23" s="33">
        <v>2.1</v>
      </c>
    </row>
    <row r="24" spans="3:6">
      <c r="C24" t="s">
        <v>28</v>
      </c>
      <c r="F24" s="36">
        <v>0.5</v>
      </c>
    </row>
    <row r="25" spans="3:6">
      <c r="C25" t="s">
        <v>31</v>
      </c>
      <c r="E25" s="33">
        <v>0.6</v>
      </c>
    </row>
    <row r="26" spans="3:6">
      <c r="C26" t="s">
        <v>34</v>
      </c>
      <c r="E26" s="33">
        <v>3.5</v>
      </c>
    </row>
    <row r="27" spans="3:6">
      <c r="C27" t="s">
        <v>37</v>
      </c>
      <c r="E27" s="33">
        <v>3</v>
      </c>
    </row>
    <row r="28" spans="3:6">
      <c r="C28" t="s">
        <v>40</v>
      </c>
      <c r="E28" s="33">
        <v>2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Shinde, Ruta D.</dc:creator>
  <cp:lastModifiedBy>Charles Soeder</cp:lastModifiedBy>
  <cp:lastPrinted>2019-04-29T18:42:19Z</cp:lastPrinted>
  <dcterms:created xsi:type="dcterms:W3CDTF">2019-03-20T15:15:40Z</dcterms:created>
  <dcterms:modified xsi:type="dcterms:W3CDTF">2019-04-29T18:44:35Z</dcterms:modified>
</cp:coreProperties>
</file>