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TACTS\TACTS_v3\myLearningData\"/>
    </mc:Choice>
  </mc:AlternateContent>
  <xr:revisionPtr revIDLastSave="0" documentId="13_ncr:1_{C9A3E50F-FC91-4B6C-909E-083A4BE46BAF}" xr6:coauthVersionLast="47" xr6:coauthVersionMax="47" xr10:uidLastSave="{00000000-0000-0000-0000-000000000000}"/>
  <bookViews>
    <workbookView minimized="1" xWindow="285" yWindow="60" windowWidth="28755" windowHeight="156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R27" i="2"/>
  <c r="G27" i="2"/>
  <c r="F26" i="2"/>
  <c r="R26" i="2" s="1"/>
  <c r="G26" i="2"/>
  <c r="F25" i="2"/>
  <c r="R25" i="2" s="1"/>
  <c r="G25" i="2"/>
  <c r="F24" i="2"/>
  <c r="R24" i="2"/>
  <c r="G24" i="2"/>
  <c r="F23" i="2"/>
  <c r="R23" i="2" s="1"/>
  <c r="G23" i="2"/>
  <c r="F22" i="2"/>
  <c r="R22" i="2" s="1"/>
  <c r="G22" i="2"/>
  <c r="F21" i="2"/>
  <c r="Q21" i="2" s="1"/>
  <c r="R21" i="2"/>
  <c r="G21" i="2"/>
  <c r="G4" i="3" l="1"/>
  <c r="F4" i="3"/>
  <c r="I29" i="3"/>
  <c r="H29" i="3"/>
  <c r="G29" i="3"/>
  <c r="F29" i="3"/>
  <c r="E29" i="3"/>
  <c r="D29" i="3"/>
  <c r="C29" i="3"/>
  <c r="G20" i="3"/>
  <c r="F20" i="3"/>
  <c r="N20" i="3" s="1"/>
  <c r="O19" i="3"/>
  <c r="G19" i="3"/>
  <c r="F19" i="3"/>
  <c r="N19" i="3" s="1"/>
  <c r="G18" i="3"/>
  <c r="F18" i="3"/>
  <c r="O18" i="3" s="1"/>
  <c r="G17" i="3"/>
  <c r="F17" i="3"/>
  <c r="O17" i="3" s="1"/>
  <c r="O16" i="3"/>
  <c r="G16" i="3"/>
  <c r="F16" i="3"/>
  <c r="N16" i="3" s="1"/>
  <c r="O15" i="3"/>
  <c r="G15" i="3"/>
  <c r="F15" i="3"/>
  <c r="N15" i="3" s="1"/>
  <c r="G14" i="3"/>
  <c r="F14" i="3"/>
  <c r="O14" i="3" s="1"/>
  <c r="O13" i="3"/>
  <c r="G13" i="3"/>
  <c r="F13" i="3"/>
  <c r="N13" i="3" s="1"/>
  <c r="G12" i="3"/>
  <c r="F12" i="3"/>
  <c r="N12" i="3" s="1"/>
  <c r="G11" i="3"/>
  <c r="F11" i="3"/>
  <c r="N11" i="3" s="1"/>
  <c r="G10" i="3"/>
  <c r="O10" i="3" s="1"/>
  <c r="F10" i="3"/>
  <c r="N10" i="3" s="1"/>
  <c r="O9" i="3"/>
  <c r="G9" i="3"/>
  <c r="F9" i="3"/>
  <c r="N9" i="3" s="1"/>
  <c r="G8" i="3"/>
  <c r="O8" i="3" s="1"/>
  <c r="F8" i="3"/>
  <c r="N8" i="3" s="1"/>
  <c r="G7" i="3"/>
  <c r="O7" i="3" s="1"/>
  <c r="F7" i="3"/>
  <c r="N7" i="3" s="1"/>
  <c r="G6" i="3"/>
  <c r="O6" i="3" s="1"/>
  <c r="F6" i="3"/>
  <c r="N6" i="3" s="1"/>
  <c r="G5" i="3"/>
  <c r="O5" i="3" s="1"/>
  <c r="F5" i="3"/>
  <c r="N5" i="3" s="1"/>
  <c r="O4" i="3"/>
  <c r="N4" i="3"/>
  <c r="I43" i="2"/>
  <c r="H43" i="2"/>
  <c r="G43" i="2"/>
  <c r="F43" i="2"/>
  <c r="E43" i="2"/>
  <c r="D43" i="2"/>
  <c r="C43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O16" i="1" s="1"/>
  <c r="G17" i="1"/>
  <c r="G18" i="1"/>
  <c r="G19" i="1"/>
  <c r="G20" i="1"/>
  <c r="G21" i="1"/>
  <c r="O21" i="1" s="1"/>
  <c r="G4" i="1"/>
  <c r="F7" i="2"/>
  <c r="F8" i="2"/>
  <c r="F9" i="2"/>
  <c r="F10" i="2"/>
  <c r="F11" i="2"/>
  <c r="R11" i="2" s="1"/>
  <c r="F12" i="2"/>
  <c r="R12" i="2" s="1"/>
  <c r="F13" i="2"/>
  <c r="R13" i="2" s="1"/>
  <c r="F14" i="2"/>
  <c r="R14" i="2" s="1"/>
  <c r="F15" i="2"/>
  <c r="F16" i="2"/>
  <c r="F17" i="2"/>
  <c r="R17" i="2" s="1"/>
  <c r="F18" i="2"/>
  <c r="R18" i="2" s="1"/>
  <c r="F19" i="2"/>
  <c r="R19" i="2" s="1"/>
  <c r="F20" i="2"/>
  <c r="R20" i="2" s="1"/>
  <c r="F5" i="2"/>
  <c r="F6" i="2"/>
  <c r="F4" i="2"/>
  <c r="H21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4" i="2"/>
  <c r="O20" i="1"/>
  <c r="H20" i="1"/>
  <c r="O19" i="1"/>
  <c r="H19" i="1"/>
  <c r="G41" i="1"/>
  <c r="F41" i="1"/>
  <c r="E41" i="1"/>
  <c r="D41" i="1"/>
  <c r="C41" i="1"/>
  <c r="H41" i="1" s="1"/>
  <c r="H18" i="1"/>
  <c r="H17" i="1"/>
  <c r="G39" i="1"/>
  <c r="F39" i="1"/>
  <c r="E39" i="1"/>
  <c r="D39" i="1"/>
  <c r="C39" i="1"/>
  <c r="H37" i="1"/>
  <c r="D37" i="1"/>
  <c r="E37" i="1"/>
  <c r="F37" i="1"/>
  <c r="G37" i="1"/>
  <c r="C37" i="1"/>
  <c r="H16" i="1"/>
  <c r="O15" i="1"/>
  <c r="O4" i="1"/>
  <c r="O5" i="1"/>
  <c r="O6" i="1"/>
  <c r="O7" i="1"/>
  <c r="O8" i="1"/>
  <c r="O9" i="1"/>
  <c r="O10" i="1"/>
  <c r="O11" i="1"/>
  <c r="O12" i="1"/>
  <c r="O13" i="1"/>
  <c r="O14" i="1"/>
  <c r="H15" i="1"/>
  <c r="O17" i="1"/>
  <c r="H14" i="1"/>
  <c r="H13" i="1"/>
  <c r="H12" i="1"/>
  <c r="H11" i="1"/>
  <c r="H5" i="1"/>
  <c r="H6" i="1"/>
  <c r="H7" i="1"/>
  <c r="H8" i="1"/>
  <c r="H9" i="1"/>
  <c r="H10" i="1"/>
  <c r="H4" i="1"/>
  <c r="Q4" i="2" l="1"/>
  <c r="R4" i="2"/>
  <c r="Q6" i="2"/>
  <c r="R6" i="2"/>
  <c r="Q10" i="2"/>
  <c r="R10" i="2"/>
  <c r="Q5" i="2"/>
  <c r="R5" i="2"/>
  <c r="Q9" i="2"/>
  <c r="R9" i="2"/>
  <c r="Q8" i="2"/>
  <c r="R8" i="2"/>
  <c r="Q7" i="2"/>
  <c r="R7" i="2"/>
  <c r="Q16" i="2"/>
  <c r="R16" i="2"/>
  <c r="Q15" i="2"/>
  <c r="R15" i="2"/>
  <c r="O12" i="3"/>
  <c r="N14" i="3"/>
  <c r="O20" i="3"/>
  <c r="N17" i="3"/>
  <c r="O11" i="3"/>
  <c r="L29" i="3"/>
  <c r="N18" i="3"/>
  <c r="Q12" i="2"/>
  <c r="O43" i="2"/>
  <c r="Q13" i="2"/>
  <c r="Q19" i="2"/>
  <c r="Q18" i="2"/>
  <c r="Q11" i="2"/>
  <c r="Q14" i="2"/>
  <c r="Q17" i="2"/>
  <c r="Q20" i="2"/>
  <c r="O18" i="1"/>
  <c r="H39" i="1"/>
</calcChain>
</file>

<file path=xl/sharedStrings.xml><?xml version="1.0" encoding="utf-8"?>
<sst xmlns="http://schemas.openxmlformats.org/spreadsheetml/2006/main" count="183" uniqueCount="101">
  <si>
    <t>z</t>
    <phoneticPr fontId="1" type="noConversion"/>
  </si>
  <si>
    <t>num</t>
    <phoneticPr fontId="1" type="noConversion"/>
  </si>
  <si>
    <t>dist</t>
    <phoneticPr fontId="1" type="noConversion"/>
  </si>
  <si>
    <t>Force</t>
    <phoneticPr fontId="1" type="noConversion"/>
  </si>
  <si>
    <t>y</t>
    <phoneticPr fontId="1" type="noConversion"/>
  </si>
  <si>
    <t>X</t>
    <phoneticPr fontId="1" type="noConversion"/>
  </si>
  <si>
    <t>r</t>
    <phoneticPr fontId="1" type="noConversion"/>
  </si>
  <si>
    <t>standard</t>
    <phoneticPr fontId="1" type="noConversion"/>
  </si>
  <si>
    <t>cos</t>
    <phoneticPr fontId="1" type="noConversion"/>
  </si>
  <si>
    <t>sin</t>
    <phoneticPr fontId="1" type="noConversion"/>
  </si>
  <si>
    <t>Hidden Layer</t>
    <phoneticPr fontId="1" type="noConversion"/>
  </si>
  <si>
    <t>512/256/128/64</t>
    <phoneticPr fontId="1" type="noConversion"/>
  </si>
  <si>
    <t>Params</t>
    <phoneticPr fontId="1" type="noConversion"/>
  </si>
  <si>
    <t>256/256/256/256</t>
    <phoneticPr fontId="1" type="noConversion"/>
  </si>
  <si>
    <t>512/128/128/128</t>
    <phoneticPr fontId="1" type="noConversion"/>
  </si>
  <si>
    <t>512/64/64/64</t>
    <phoneticPr fontId="1" type="noConversion"/>
  </si>
  <si>
    <t>512/32/32/32</t>
    <phoneticPr fontId="1" type="noConversion"/>
  </si>
  <si>
    <t>512/16/16/16</t>
    <phoneticPr fontId="1" type="noConversion"/>
  </si>
  <si>
    <t>128/128</t>
    <phoneticPr fontId="1" type="noConversion"/>
  </si>
  <si>
    <t>128/128/128</t>
    <phoneticPr fontId="1" type="noConversion"/>
  </si>
  <si>
    <t>128/128/128/128</t>
    <phoneticPr fontId="1" type="noConversion"/>
  </si>
  <si>
    <t>128/128/128/128/128</t>
    <phoneticPr fontId="1" type="noConversion"/>
  </si>
  <si>
    <t>128/128/128/128/128/128</t>
    <phoneticPr fontId="1" type="noConversion"/>
  </si>
  <si>
    <t>4layer</t>
    <phoneticPr fontId="1" type="noConversion"/>
  </si>
  <si>
    <t>64/64/64/64</t>
    <phoneticPr fontId="1" type="noConversion"/>
  </si>
  <si>
    <t>512/128/64/64</t>
    <phoneticPr fontId="1" type="noConversion"/>
  </si>
  <si>
    <t>512/128/32/32</t>
    <phoneticPr fontId="1" type="noConversion"/>
  </si>
  <si>
    <t>512/128/16/16</t>
    <phoneticPr fontId="1" type="noConversion"/>
  </si>
  <si>
    <t>512/128</t>
    <phoneticPr fontId="1" type="noConversion"/>
  </si>
  <si>
    <t>512/512/512/512</t>
    <phoneticPr fontId="1" type="noConversion"/>
  </si>
  <si>
    <t>368/128/32/32</t>
    <phoneticPr fontId="1" type="noConversion"/>
  </si>
  <si>
    <t>320/128/32/32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</si>
  <si>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</si>
  <si>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</si>
  <si>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</si>
  <si>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</si>
  <si>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</si>
  <si>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</si>
  <si>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</si>
  <si>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</si>
  <si>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</si>
  <si>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</si>
  <si>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</si>
  <si>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</si>
  <si>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</si>
  <si>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</si>
  <si>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</si>
  <si>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</si>
  <si>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</si>
  <si>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</si>
  <si>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</si>
  <si>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</si>
  <si>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</si>
  <si>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</si>
  <si>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</si>
  <si>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</si>
  <si>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</si>
  <si>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</si>
  <si>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</si>
  <si>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</si>
  <si>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</si>
  <si>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</si>
  <si>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</si>
  <si>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</si>
  <si>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</si>
  <si>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</si>
  <si>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</si>
  <si>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</si>
  <si>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</si>
  <si>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</si>
  <si>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</si>
  <si>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</si>
  <si>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</si>
  <si>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</si>
  <si>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</si>
  <si>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</si>
  <si>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Z</t>
    <phoneticPr fontId="1" type="noConversion"/>
  </si>
  <si>
    <t>10/150</t>
    <phoneticPr fontId="1" type="noConversion"/>
  </si>
  <si>
    <t>512/512/512/256</t>
    <phoneticPr fontId="1" type="noConversion"/>
  </si>
  <si>
    <t>512/512/256/256</t>
    <phoneticPr fontId="1" type="noConversion"/>
  </si>
  <si>
    <t>512/256/256/256</t>
    <phoneticPr fontId="1" type="noConversion"/>
  </si>
  <si>
    <t>512/512/128/128</t>
    <phoneticPr fontId="1" type="noConversion"/>
  </si>
  <si>
    <t>512/512/64/64</t>
    <phoneticPr fontId="1" type="noConversion"/>
  </si>
  <si>
    <t>432/432/64/64</t>
    <phoneticPr fontId="1" type="noConversion"/>
  </si>
  <si>
    <t>320/320/64/64</t>
    <phoneticPr fontId="1" type="noConversion"/>
  </si>
  <si>
    <t>368/368/64/64</t>
    <phoneticPr fontId="1" type="noConversion"/>
  </si>
  <si>
    <t>quantized</t>
    <phoneticPr fontId="1" type="noConversion"/>
  </si>
  <si>
    <t>normal</t>
    <phoneticPr fontId="1" type="noConversion"/>
  </si>
  <si>
    <t>float</t>
    <phoneticPr fontId="1" type="noConversion"/>
  </si>
  <si>
    <t>1024/1024/1024/1024</t>
    <phoneticPr fontId="1" type="noConversion"/>
  </si>
  <si>
    <t>Activation function</t>
    <phoneticPr fontId="1" type="noConversion"/>
  </si>
  <si>
    <t>loss function</t>
    <phoneticPr fontId="1" type="noConversion"/>
  </si>
  <si>
    <t>mse</t>
    <phoneticPr fontId="1" type="noConversion"/>
  </si>
  <si>
    <t>ReLU</t>
    <phoneticPr fontId="1" type="noConversion"/>
  </si>
  <si>
    <t>ELU</t>
    <phoneticPr fontId="1" type="noConversion"/>
  </si>
  <si>
    <t>64/64/64</t>
    <phoneticPr fontId="1" type="noConversion"/>
  </si>
  <si>
    <t>32/32/32</t>
    <phoneticPr fontId="1" type="noConversion"/>
  </si>
  <si>
    <t>ReLU/ReLU/ReLU/tanh</t>
    <phoneticPr fontId="1" type="noConversion"/>
  </si>
  <si>
    <t>B23</t>
    <phoneticPr fontId="1" type="noConversion"/>
  </si>
  <si>
    <t>Leaky RELU</t>
    <phoneticPr fontId="1" type="noConversion"/>
  </si>
  <si>
    <t>B24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</si>
</sst>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00_);[Red]\(0.0000\)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24</xdr:row>
      <xdr:rowOff>100852</xdr:rowOff>
    </xdr:from>
    <xdr:to>
      <xdr:col>9</xdr:col>
      <xdr:colOff>454011</xdr:colOff>
      <xdr:row>33</xdr:row>
      <xdr:rowOff>165599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0F7E33A-1DD1-ECCC-E72B-A1877F62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5378823"/>
          <a:ext cx="75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85" zoomScaleNormal="85" workbookViewId="0">
      <selection activeCell="B4" sqref="B4:F21"/>
    </sheetView>
  </sheetViews>
  <sheetFormatPr defaultRowHeight="16.5" x14ac:dyDescent="0.3"/>
  <cols>
    <col min="1" max="1" width="10.125" style="2" customWidth="1"/>
    <col min="2" max="5" width="8.375" style="1" customWidth="1"/>
    <col min="6" max="6" width="11.625" style="2" bestFit="1" customWidth="1"/>
    <col min="7" max="8" width="11.625" style="2" customWidth="1"/>
    <col min="9" max="9" width="25.625" style="2" bestFit="1" customWidth="1"/>
    <col min="10" max="10" width="9.625" style="2" customWidth="1"/>
    <col min="11" max="12" width="9" style="2"/>
    <col min="13" max="13" width="9" style="1"/>
    <col min="16" max="16" width="13.5" customWidth="1"/>
  </cols>
  <sheetData>
    <row r="1" spans="1:16" ht="30" customHeight="1" x14ac:dyDescent="0.3"/>
    <row r="2" spans="1:16" x14ac:dyDescent="0.3">
      <c r="A2" s="2" t="s">
        <v>2</v>
      </c>
    </row>
    <row r="3" spans="1:16" x14ac:dyDescent="0.3">
      <c r="A3" s="2" t="s">
        <v>1</v>
      </c>
      <c r="B3" s="1" t="s">
        <v>3</v>
      </c>
      <c r="C3" s="1" t="s">
        <v>0</v>
      </c>
      <c r="D3" s="1" t="s">
        <v>6</v>
      </c>
      <c r="E3" s="1" t="s">
        <v>8</v>
      </c>
      <c r="F3" s="2" t="s">
        <v>9</v>
      </c>
      <c r="I3" s="2" t="s">
        <v>10</v>
      </c>
      <c r="J3" s="2" t="s">
        <v>12</v>
      </c>
      <c r="K3" s="2" t="s">
        <v>5</v>
      </c>
      <c r="L3" s="10" t="s">
        <v>4</v>
      </c>
      <c r="M3" s="10"/>
    </row>
    <row r="4" spans="1:16" x14ac:dyDescent="0.3">
      <c r="A4" s="2">
        <v>1</v>
      </c>
      <c r="B4" s="4">
        <v>95.15</v>
      </c>
      <c r="C4" s="4">
        <v>97.4</v>
      </c>
      <c r="D4" s="4">
        <v>90.96</v>
      </c>
      <c r="E4" s="4">
        <v>96.85</v>
      </c>
      <c r="F4" s="2">
        <v>96.91</v>
      </c>
      <c r="G4" s="2">
        <f>SUM(B4:F4)-450</f>
        <v>27.269999999999982</v>
      </c>
      <c r="H4" s="2">
        <f>B4/(100-B4) + C4/(100-C4) + D4/(100-D4) +E4/(100-E4) +F4/(100-F4)</f>
        <v>129.25053335818157</v>
      </c>
      <c r="I4" s="2" t="s">
        <v>11</v>
      </c>
      <c r="J4" s="6">
        <v>191749</v>
      </c>
      <c r="K4" s="2" t="s">
        <v>7</v>
      </c>
      <c r="L4" s="2">
        <v>-1</v>
      </c>
      <c r="M4" s="1">
        <v>1</v>
      </c>
      <c r="N4">
        <f>G4/J4*100000</f>
        <v>14.221716932030928</v>
      </c>
      <c r="O4">
        <f>H4/J4*1000</f>
        <v>0.67406105564139351</v>
      </c>
    </row>
    <row r="5" spans="1:16" x14ac:dyDescent="0.3">
      <c r="A5" s="2">
        <v>2</v>
      </c>
      <c r="B5" s="1">
        <v>94.65</v>
      </c>
      <c r="C5" s="1">
        <v>96.54</v>
      </c>
      <c r="D5" s="1">
        <v>88.29</v>
      </c>
      <c r="E5" s="1">
        <v>95.59</v>
      </c>
      <c r="F5" s="2">
        <v>95.72</v>
      </c>
      <c r="G5" s="2">
        <f t="shared" ref="G5:G21" si="0">SUM(B5:F5)-450</f>
        <v>20.790000000000077</v>
      </c>
      <c r="H5" s="2">
        <f t="shared" ref="H5:H21" si="1">B5/(100-B5) + C5/(100-C5) + D5/(100-D5) +E5/(100-E5) +F5/(100-F5)</f>
        <v>97.173255481724624</v>
      </c>
      <c r="I5" s="2" t="s">
        <v>13</v>
      </c>
      <c r="J5" s="6">
        <v>208133</v>
      </c>
      <c r="N5">
        <f t="shared" ref="N5:N21" si="2">G5/J5*100000</f>
        <v>9.988805235114123</v>
      </c>
      <c r="O5">
        <f t="shared" ref="O5:O10" si="3">H5/J5*1000</f>
        <v>0.46688057867673372</v>
      </c>
    </row>
    <row r="6" spans="1:16" x14ac:dyDescent="0.3">
      <c r="A6" s="2">
        <v>3</v>
      </c>
      <c r="B6" s="1">
        <v>94.36</v>
      </c>
      <c r="C6" s="1">
        <v>96.24</v>
      </c>
      <c r="D6" s="1">
        <v>88.15</v>
      </c>
      <c r="E6" s="1">
        <v>95.95</v>
      </c>
      <c r="F6" s="2">
        <v>95.8</v>
      </c>
      <c r="G6" s="2">
        <f t="shared" si="0"/>
        <v>20.5</v>
      </c>
      <c r="H6" s="2">
        <f t="shared" si="1"/>
        <v>96.265941534367755</v>
      </c>
      <c r="I6" s="2" t="s">
        <v>14</v>
      </c>
      <c r="J6" s="6">
        <v>119267</v>
      </c>
      <c r="N6">
        <f t="shared" si="2"/>
        <v>17.18832535403758</v>
      </c>
      <c r="O6">
        <f t="shared" si="3"/>
        <v>0.80714649931974269</v>
      </c>
    </row>
    <row r="7" spans="1:16" x14ac:dyDescent="0.3">
      <c r="A7" s="2">
        <v>4</v>
      </c>
      <c r="B7" s="1">
        <v>93.44</v>
      </c>
      <c r="C7" s="1">
        <v>96.15</v>
      </c>
      <c r="D7" s="1">
        <v>86.61</v>
      </c>
      <c r="E7" s="1">
        <v>95.07</v>
      </c>
      <c r="F7" s="2">
        <v>94.93</v>
      </c>
      <c r="G7" s="2">
        <f t="shared" si="0"/>
        <v>16.199999999999989</v>
      </c>
      <c r="H7" s="2">
        <f t="shared" si="1"/>
        <v>83.694029845436006</v>
      </c>
      <c r="I7" s="2" t="s">
        <v>15</v>
      </c>
      <c r="J7" s="6">
        <v>61027</v>
      </c>
      <c r="N7">
        <f t="shared" si="2"/>
        <v>26.545627345273385</v>
      </c>
      <c r="O7">
        <f t="shared" si="3"/>
        <v>1.3714262514204534</v>
      </c>
    </row>
    <row r="8" spans="1:16" x14ac:dyDescent="0.3">
      <c r="A8" s="2">
        <v>5</v>
      </c>
      <c r="B8" s="4">
        <v>92.25</v>
      </c>
      <c r="C8" s="4">
        <v>95.53</v>
      </c>
      <c r="D8" s="4">
        <v>84.94</v>
      </c>
      <c r="E8" s="4">
        <v>94.3</v>
      </c>
      <c r="F8" s="2">
        <v>93.95</v>
      </c>
      <c r="G8" s="2">
        <f t="shared" si="0"/>
        <v>10.970000000000027</v>
      </c>
      <c r="H8" s="2">
        <f t="shared" si="1"/>
        <v>70.98748197035286</v>
      </c>
      <c r="I8" s="2" t="s">
        <v>16</v>
      </c>
      <c r="J8" s="6">
        <v>37637</v>
      </c>
      <c r="N8">
        <f t="shared" si="2"/>
        <v>29.146850174030948</v>
      </c>
      <c r="O8">
        <f t="shared" si="3"/>
        <v>1.8861089345684527</v>
      </c>
    </row>
    <row r="9" spans="1:16" x14ac:dyDescent="0.3">
      <c r="A9" s="2">
        <v>6</v>
      </c>
      <c r="B9" s="4">
        <v>91.12</v>
      </c>
      <c r="C9" s="4">
        <v>95.46</v>
      </c>
      <c r="D9" s="4">
        <v>82.89</v>
      </c>
      <c r="E9" s="4">
        <v>93.41</v>
      </c>
      <c r="F9" s="2">
        <v>92.92</v>
      </c>
      <c r="G9" s="2">
        <f t="shared" si="0"/>
        <v>5.8000000000000114</v>
      </c>
      <c r="H9" s="2">
        <f t="shared" si="1"/>
        <v>63.431028952600641</v>
      </c>
      <c r="I9" s="2" t="s">
        <v>17</v>
      </c>
      <c r="J9" s="6">
        <v>27781</v>
      </c>
      <c r="N9">
        <f t="shared" si="2"/>
        <v>20.877578200928735</v>
      </c>
      <c r="O9">
        <f t="shared" si="3"/>
        <v>2.2832521850401584</v>
      </c>
    </row>
    <row r="10" spans="1:16" x14ac:dyDescent="0.3">
      <c r="A10" s="2">
        <v>7</v>
      </c>
      <c r="B10" s="4">
        <v>89.85</v>
      </c>
      <c r="C10" s="4">
        <v>94.4</v>
      </c>
      <c r="D10" s="4">
        <v>77.55</v>
      </c>
      <c r="E10" s="4">
        <v>88.46</v>
      </c>
      <c r="F10" s="2">
        <v>88.23</v>
      </c>
      <c r="G10" s="2">
        <f t="shared" si="0"/>
        <v>-11.509999999999991</v>
      </c>
      <c r="H10" s="2">
        <f t="shared" si="1"/>
        <v>44.325390575961571</v>
      </c>
      <c r="I10" s="2" t="s">
        <v>18</v>
      </c>
      <c r="J10" s="6">
        <v>21893</v>
      </c>
      <c r="N10">
        <f t="shared" si="2"/>
        <v>-52.573882062759743</v>
      </c>
      <c r="O10">
        <f t="shared" si="3"/>
        <v>2.0246375816910231</v>
      </c>
    </row>
    <row r="11" spans="1:16" x14ac:dyDescent="0.3">
      <c r="A11" s="2">
        <v>8</v>
      </c>
      <c r="B11" s="5">
        <v>92.06</v>
      </c>
      <c r="C11" s="4">
        <v>95.77</v>
      </c>
      <c r="D11" s="4">
        <v>80.75</v>
      </c>
      <c r="E11" s="4">
        <v>91.26</v>
      </c>
      <c r="F11" s="2">
        <v>92.36</v>
      </c>
      <c r="G11" s="2">
        <f t="shared" si="0"/>
        <v>2.1999999999999886</v>
      </c>
      <c r="H11" s="2">
        <f t="shared" si="1"/>
        <v>60.960578404482717</v>
      </c>
      <c r="I11" s="2" t="s">
        <v>19</v>
      </c>
      <c r="J11" s="6">
        <v>38405</v>
      </c>
      <c r="N11">
        <f t="shared" si="2"/>
        <v>5.7284207785444305</v>
      </c>
      <c r="O11">
        <f>G11*G11/J11</f>
        <v>1.2602525712797683E-4</v>
      </c>
    </row>
    <row r="12" spans="1:16" x14ac:dyDescent="0.3">
      <c r="A12" s="2">
        <v>9</v>
      </c>
      <c r="B12" s="5">
        <v>92.61</v>
      </c>
      <c r="C12" s="5">
        <v>95.85</v>
      </c>
      <c r="D12" s="5">
        <v>82.08</v>
      </c>
      <c r="E12" s="5">
        <v>92.8</v>
      </c>
      <c r="F12" s="2">
        <v>92.71</v>
      </c>
      <c r="G12" s="2">
        <f t="shared" si="0"/>
        <v>6.0499999999999545</v>
      </c>
      <c r="H12" s="2">
        <f t="shared" si="1"/>
        <v>65.814852428107187</v>
      </c>
      <c r="I12" s="2" t="s">
        <v>20</v>
      </c>
      <c r="J12" s="6">
        <v>54917</v>
      </c>
      <c r="N12">
        <f t="shared" si="2"/>
        <v>11.016625088770244</v>
      </c>
      <c r="O12">
        <f>G12*G12/J12</f>
        <v>6.6650581787059478E-4</v>
      </c>
      <c r="P12" s="7" t="s">
        <v>23</v>
      </c>
    </row>
    <row r="13" spans="1:16" x14ac:dyDescent="0.3">
      <c r="A13" s="2">
        <v>10</v>
      </c>
      <c r="B13" s="5">
        <v>91.95</v>
      </c>
      <c r="C13" s="5">
        <v>95.88</v>
      </c>
      <c r="D13" s="5">
        <v>80.84</v>
      </c>
      <c r="E13" s="5">
        <v>92.1</v>
      </c>
      <c r="F13" s="2">
        <v>92.59</v>
      </c>
      <c r="G13" s="2">
        <f t="shared" si="0"/>
        <v>3.3600000000000136</v>
      </c>
      <c r="H13" s="2">
        <f t="shared" si="1"/>
        <v>63.066916090498552</v>
      </c>
      <c r="I13" s="2" t="s">
        <v>21</v>
      </c>
      <c r="J13" s="6">
        <v>71429</v>
      </c>
      <c r="N13">
        <f t="shared" si="2"/>
        <v>4.7039717761693618</v>
      </c>
      <c r="O13">
        <f>G13*G13/J13</f>
        <v>1.5805345167929123E-4</v>
      </c>
    </row>
    <row r="14" spans="1:16" x14ac:dyDescent="0.3">
      <c r="A14" s="2">
        <v>11</v>
      </c>
      <c r="B14" s="5">
        <v>91.55</v>
      </c>
      <c r="C14" s="5">
        <v>94.57</v>
      </c>
      <c r="D14" s="5">
        <v>79.930000000000007</v>
      </c>
      <c r="E14" s="5">
        <v>91.62</v>
      </c>
      <c r="F14" s="2">
        <v>91.51</v>
      </c>
      <c r="G14" s="2">
        <f t="shared" si="0"/>
        <v>-0.81999999999999318</v>
      </c>
      <c r="H14" s="2">
        <f t="shared" si="1"/>
        <v>53.944824064165836</v>
      </c>
      <c r="I14" s="2" t="s">
        <v>22</v>
      </c>
      <c r="J14" s="6">
        <v>87941</v>
      </c>
      <c r="N14">
        <f t="shared" si="2"/>
        <v>-0.9324433426956632</v>
      </c>
      <c r="O14">
        <f t="shared" ref="O14:O21" si="4">G14*G14/J14</f>
        <v>7.6460354101043744E-6</v>
      </c>
    </row>
    <row r="15" spans="1:16" x14ac:dyDescent="0.3">
      <c r="A15" s="2">
        <v>12</v>
      </c>
      <c r="B15" s="5">
        <v>90.9</v>
      </c>
      <c r="C15" s="5">
        <v>95.7</v>
      </c>
      <c r="D15" s="5">
        <v>73.75</v>
      </c>
      <c r="E15" s="5">
        <v>89.24</v>
      </c>
      <c r="F15" s="2">
        <v>89.6</v>
      </c>
      <c r="G15" s="2">
        <f t="shared" si="0"/>
        <v>-10.809999999999945</v>
      </c>
      <c r="H15" s="2">
        <f t="shared" si="1"/>
        <v>51.963413664805572</v>
      </c>
      <c r="I15" s="2" t="s">
        <v>24</v>
      </c>
      <c r="J15" s="6">
        <v>15173</v>
      </c>
      <c r="N15">
        <f t="shared" si="2"/>
        <v>-71.244974625980007</v>
      </c>
      <c r="O15">
        <f t="shared" si="4"/>
        <v>7.7015817570683992E-3</v>
      </c>
    </row>
    <row r="16" spans="1:16" x14ac:dyDescent="0.3">
      <c r="A16" s="2">
        <v>13</v>
      </c>
      <c r="B16" s="1">
        <v>94.39</v>
      </c>
      <c r="C16" s="1">
        <v>96.84</v>
      </c>
      <c r="D16" s="1">
        <v>87.9</v>
      </c>
      <c r="E16" s="1">
        <v>95.92</v>
      </c>
      <c r="F16" s="2">
        <v>95.9</v>
      </c>
      <c r="G16" s="2">
        <f t="shared" si="0"/>
        <v>20.950000000000045</v>
      </c>
      <c r="H16" s="2">
        <f t="shared" si="1"/>
        <v>101.63539219713725</v>
      </c>
      <c r="I16" s="2" t="s">
        <v>25</v>
      </c>
      <c r="J16" s="6">
        <v>97349</v>
      </c>
      <c r="N16">
        <f t="shared" si="2"/>
        <v>21.520508685245915</v>
      </c>
      <c r="O16">
        <f t="shared" si="4"/>
        <v>4.5085465695590288E-3</v>
      </c>
    </row>
    <row r="17" spans="1:15" x14ac:dyDescent="0.3">
      <c r="A17" s="2">
        <v>14</v>
      </c>
      <c r="B17" s="1">
        <v>94.91</v>
      </c>
      <c r="C17" s="1">
        <v>97.41</v>
      </c>
      <c r="D17" s="1">
        <v>89.15</v>
      </c>
      <c r="E17" s="1">
        <v>96.12</v>
      </c>
      <c r="F17" s="2">
        <v>96.22</v>
      </c>
      <c r="G17" s="2">
        <f t="shared" si="0"/>
        <v>23.810000000000059</v>
      </c>
      <c r="H17" s="2">
        <f t="shared" si="1"/>
        <v>114.7012162255017</v>
      </c>
      <c r="I17" s="2" t="s">
        <v>26</v>
      </c>
      <c r="J17" s="6">
        <v>89957</v>
      </c>
      <c r="N17">
        <f t="shared" si="2"/>
        <v>26.468201474037659</v>
      </c>
      <c r="O17">
        <f t="shared" si="4"/>
        <v>6.3020787709683838E-3</v>
      </c>
    </row>
    <row r="18" spans="1:15" x14ac:dyDescent="0.3">
      <c r="A18" s="2">
        <v>15</v>
      </c>
      <c r="B18" s="1">
        <v>94.6</v>
      </c>
      <c r="C18" s="1">
        <v>97.21</v>
      </c>
      <c r="D18" s="1">
        <v>89.56</v>
      </c>
      <c r="E18" s="1">
        <v>95.41</v>
      </c>
      <c r="F18" s="2">
        <v>96.12</v>
      </c>
      <c r="G18" s="2">
        <f t="shared" si="0"/>
        <v>22.899999999999977</v>
      </c>
      <c r="H18" s="2">
        <f t="shared" si="1"/>
        <v>106.49904473764749</v>
      </c>
      <c r="I18" s="2" t="s">
        <v>27</v>
      </c>
      <c r="J18" s="6">
        <v>87029</v>
      </c>
      <c r="N18">
        <f t="shared" si="2"/>
        <v>26.313068057773819</v>
      </c>
      <c r="O18">
        <f t="shared" si="4"/>
        <v>6.0256925852301985E-3</v>
      </c>
    </row>
    <row r="19" spans="1:15" x14ac:dyDescent="0.3">
      <c r="A19" s="2">
        <v>16</v>
      </c>
      <c r="B19" s="1">
        <v>92.08</v>
      </c>
      <c r="C19" s="1">
        <v>95.29</v>
      </c>
      <c r="D19" s="1">
        <v>84.68</v>
      </c>
      <c r="E19" s="1">
        <v>92.38</v>
      </c>
      <c r="F19" s="2">
        <v>91.97</v>
      </c>
      <c r="G19" s="2">
        <f t="shared" si="0"/>
        <v>6.3999999999999773</v>
      </c>
      <c r="H19" s="2">
        <f t="shared" si="1"/>
        <v>60.96175997975913</v>
      </c>
      <c r="I19" s="2" t="s">
        <v>28</v>
      </c>
      <c r="J19" s="6">
        <v>85253</v>
      </c>
      <c r="N19">
        <f t="shared" si="2"/>
        <v>7.507067199981206</v>
      </c>
      <c r="O19">
        <f t="shared" si="4"/>
        <v>4.8045230079879546E-4</v>
      </c>
    </row>
    <row r="20" spans="1:15" x14ac:dyDescent="0.3">
      <c r="A20" s="2">
        <v>17</v>
      </c>
      <c r="B20" s="1">
        <v>93.55</v>
      </c>
      <c r="C20" s="1">
        <v>96.49</v>
      </c>
      <c r="D20" s="1">
        <v>88.26</v>
      </c>
      <c r="E20" s="1">
        <v>95.6</v>
      </c>
      <c r="F20" s="2">
        <v>95.36</v>
      </c>
      <c r="G20" s="2">
        <f t="shared" si="0"/>
        <v>19.259999999999991</v>
      </c>
      <c r="H20" s="2">
        <f t="shared" si="1"/>
        <v>91.79078888810858</v>
      </c>
      <c r="I20" s="2" t="s">
        <v>30</v>
      </c>
      <c r="J20" s="6">
        <v>66197</v>
      </c>
      <c r="N20">
        <f t="shared" si="2"/>
        <v>29.094974092481518</v>
      </c>
      <c r="O20">
        <f t="shared" si="4"/>
        <v>5.6036920102119376E-3</v>
      </c>
    </row>
    <row r="21" spans="1:15" x14ac:dyDescent="0.3">
      <c r="A21" s="2">
        <v>18</v>
      </c>
      <c r="B21" s="1">
        <v>94.17</v>
      </c>
      <c r="C21" s="1">
        <v>96.26</v>
      </c>
      <c r="D21" s="1">
        <v>87.55</v>
      </c>
      <c r="E21" s="1">
        <v>95.26</v>
      </c>
      <c r="F21" s="2">
        <v>94.87</v>
      </c>
      <c r="G21" s="2">
        <f t="shared" si="0"/>
        <v>18.110000000000014</v>
      </c>
      <c r="H21" s="2">
        <f t="shared" si="1"/>
        <v>87.512978892003773</v>
      </c>
      <c r="I21" s="2" t="s">
        <v>31</v>
      </c>
      <c r="J21" s="2">
        <v>58277</v>
      </c>
      <c r="N21">
        <f t="shared" si="2"/>
        <v>31.075724556857789</v>
      </c>
      <c r="O21">
        <f t="shared" si="4"/>
        <v>5.6278137172469491E-3</v>
      </c>
    </row>
    <row r="22" spans="1:15" x14ac:dyDescent="0.3">
      <c r="A22" s="2">
        <v>19</v>
      </c>
      <c r="I22" s="2" t="s">
        <v>29</v>
      </c>
    </row>
    <row r="23" spans="1:15" x14ac:dyDescent="0.3">
      <c r="A23" s="2">
        <v>20</v>
      </c>
    </row>
    <row r="24" spans="1:15" x14ac:dyDescent="0.3">
      <c r="A24" s="2">
        <v>21</v>
      </c>
    </row>
    <row r="25" spans="1:15" x14ac:dyDescent="0.3">
      <c r="A25" s="2">
        <v>22</v>
      </c>
    </row>
    <row r="26" spans="1:15" x14ac:dyDescent="0.3">
      <c r="A26" s="2">
        <v>23</v>
      </c>
    </row>
    <row r="27" spans="1:15" x14ac:dyDescent="0.3">
      <c r="A27" s="2">
        <v>24</v>
      </c>
    </row>
    <row r="28" spans="1:15" x14ac:dyDescent="0.3">
      <c r="A28" s="2">
        <v>28</v>
      </c>
    </row>
    <row r="29" spans="1:15" x14ac:dyDescent="0.3">
      <c r="A29" s="2">
        <v>29</v>
      </c>
    </row>
    <row r="30" spans="1:15" x14ac:dyDescent="0.3">
      <c r="A30" s="2">
        <v>30</v>
      </c>
    </row>
    <row r="31" spans="1:15" x14ac:dyDescent="0.3">
      <c r="A31" s="2">
        <v>34</v>
      </c>
    </row>
    <row r="32" spans="1:15" x14ac:dyDescent="0.3">
      <c r="A32" s="2">
        <v>35</v>
      </c>
    </row>
    <row r="33" spans="1:8" x14ac:dyDescent="0.3">
      <c r="A33" s="2">
        <v>36</v>
      </c>
    </row>
    <row r="34" spans="1:8" x14ac:dyDescent="0.3">
      <c r="A34" s="2">
        <v>40</v>
      </c>
    </row>
    <row r="36" spans="1:8" x14ac:dyDescent="0.3">
      <c r="B36" s="1">
        <v>36</v>
      </c>
      <c r="C36" s="1">
        <v>512</v>
      </c>
      <c r="D36" s="1">
        <v>128</v>
      </c>
      <c r="E36" s="1">
        <v>32</v>
      </c>
      <c r="F36" s="2">
        <v>32</v>
      </c>
      <c r="G36" s="2">
        <v>5</v>
      </c>
    </row>
    <row r="37" spans="1:8" x14ac:dyDescent="0.3">
      <c r="C37" s="1">
        <f>B36*C36+C36</f>
        <v>18944</v>
      </c>
      <c r="D37" s="1">
        <f t="shared" ref="D37:G37" si="5">C36*D36+D36</f>
        <v>65664</v>
      </c>
      <c r="E37" s="1">
        <f t="shared" si="5"/>
        <v>4128</v>
      </c>
      <c r="F37" s="1">
        <f t="shared" si="5"/>
        <v>1056</v>
      </c>
      <c r="G37" s="1">
        <f t="shared" si="5"/>
        <v>165</v>
      </c>
      <c r="H37" s="2">
        <f>SUM(C37:G37)</f>
        <v>89957</v>
      </c>
    </row>
    <row r="38" spans="1:8" x14ac:dyDescent="0.3">
      <c r="B38" s="1">
        <v>36</v>
      </c>
      <c r="C38" s="1">
        <v>384</v>
      </c>
      <c r="D38" s="1">
        <v>128</v>
      </c>
      <c r="E38" s="1">
        <v>32</v>
      </c>
      <c r="F38" s="2">
        <v>32</v>
      </c>
      <c r="G38" s="2">
        <v>5</v>
      </c>
    </row>
    <row r="39" spans="1:8" x14ac:dyDescent="0.3">
      <c r="C39" s="1">
        <f>B38*C38+C38</f>
        <v>14208</v>
      </c>
      <c r="D39" s="1">
        <f t="shared" ref="D39" si="6">C38*D38+D38</f>
        <v>49280</v>
      </c>
      <c r="E39" s="1">
        <f t="shared" ref="E39" si="7">D38*E38+E38</f>
        <v>4128</v>
      </c>
      <c r="F39" s="1">
        <f t="shared" ref="F39" si="8">E38*F38+F38</f>
        <v>1056</v>
      </c>
      <c r="G39" s="1">
        <f t="shared" ref="G39" si="9">F38*G38+G38</f>
        <v>165</v>
      </c>
      <c r="H39" s="2">
        <f>SUM(C39:G39)</f>
        <v>68837</v>
      </c>
    </row>
    <row r="40" spans="1:8" x14ac:dyDescent="0.3">
      <c r="B40" s="1">
        <v>36</v>
      </c>
      <c r="C40" s="1">
        <v>320</v>
      </c>
      <c r="D40" s="1">
        <v>128</v>
      </c>
      <c r="E40" s="1">
        <v>32</v>
      </c>
      <c r="F40" s="2">
        <v>32</v>
      </c>
      <c r="G40" s="2">
        <v>5</v>
      </c>
    </row>
    <row r="41" spans="1:8" x14ac:dyDescent="0.3">
      <c r="C41" s="1">
        <f>B40*C40+C40</f>
        <v>11840</v>
      </c>
      <c r="D41" s="1">
        <f t="shared" ref="D41" si="10">C40*D40+D40</f>
        <v>41088</v>
      </c>
      <c r="E41" s="1">
        <f t="shared" ref="E41" si="11">D40*E40+E40</f>
        <v>4128</v>
      </c>
      <c r="F41" s="1">
        <f t="shared" ref="F41" si="12">E40*F40+F40</f>
        <v>1056</v>
      </c>
      <c r="G41" s="1">
        <f t="shared" ref="G41" si="13">F40*G40+G40</f>
        <v>165</v>
      </c>
      <c r="H41" s="2">
        <f>SUM(C41:G41)</f>
        <v>58277</v>
      </c>
    </row>
    <row r="50" spans="2:2" x14ac:dyDescent="0.3">
      <c r="B50" s="3"/>
    </row>
    <row r="51" spans="2:2" x14ac:dyDescent="0.3">
      <c r="B51" s="3"/>
    </row>
    <row r="52" spans="2:2" x14ac:dyDescent="0.3">
      <c r="B52" s="3"/>
    </row>
  </sheetData>
  <mergeCells count="1">
    <mergeCell ref="L3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6DC-7C68-44AD-B87D-74D62FE6683F}">
  <dimension ref="A2:S43"/>
  <sheetViews>
    <sheetView tabSelected="1" zoomScale="85" zoomScaleNormal="85" workbookViewId="0">
      <selection activeCell="H28" sqref="H28"/>
    </sheetView>
  </sheetViews>
  <sheetFormatPr defaultRowHeight="16.5" x14ac:dyDescent="0.3"/>
  <cols>
    <col min="2" max="5" width="9" style="2"/>
    <col min="8" max="8" width="25.625" bestFit="1" customWidth="1"/>
    <col min="9" max="9" width="10.375" bestFit="1" customWidth="1"/>
    <col min="10" max="11" width="9" style="2"/>
    <col min="12" max="12" width="18.625" style="2" bestFit="1" customWidth="1"/>
    <col min="13" max="13" width="12.625" style="2" bestFit="1" customWidth="1"/>
  </cols>
  <sheetData>
    <row r="2" spans="1:19" x14ac:dyDescent="0.3">
      <c r="A2" s="2" t="s">
        <v>2</v>
      </c>
      <c r="F2" s="2"/>
      <c r="G2" s="2"/>
      <c r="H2" s="2"/>
      <c r="I2" s="2"/>
      <c r="K2" s="2" t="s">
        <v>88</v>
      </c>
      <c r="N2" s="2"/>
      <c r="O2" s="2"/>
      <c r="P2" s="1"/>
    </row>
    <row r="3" spans="1:19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87</v>
      </c>
      <c r="K3" s="2" t="s">
        <v>86</v>
      </c>
      <c r="L3" s="2" t="s">
        <v>90</v>
      </c>
      <c r="M3" s="2" t="s">
        <v>91</v>
      </c>
      <c r="N3" s="2" t="s">
        <v>5</v>
      </c>
      <c r="O3" s="10" t="s">
        <v>4</v>
      </c>
      <c r="P3" s="10"/>
    </row>
    <row r="4" spans="1:19" x14ac:dyDescent="0.3">
      <c r="A4" s="2" t="s">
        <v>32</v>
      </c>
      <c r="B4" s="4">
        <v>81.97</v>
      </c>
      <c r="C4" s="4">
        <v>85.71</v>
      </c>
      <c r="D4" s="4">
        <v>82.53</v>
      </c>
      <c r="E4" s="2">
        <v>83.2</v>
      </c>
      <c r="F4" s="2">
        <f>SUM(B4:E4)-360</f>
        <v>-26.589999999999975</v>
      </c>
      <c r="G4" s="2">
        <f>B4/(100-B4) + C4/(100-C4)  +D4/(100-D4) +E4/(100-E4)</f>
        <v>20.220691739403115</v>
      </c>
      <c r="H4" s="2" t="s">
        <v>18</v>
      </c>
      <c r="I4" s="6">
        <v>20228</v>
      </c>
      <c r="J4" s="9">
        <v>0.57520000000000004</v>
      </c>
      <c r="K4" s="9">
        <v>0.2233</v>
      </c>
      <c r="L4" s="9" t="s">
        <v>93</v>
      </c>
      <c r="M4" s="9" t="s">
        <v>92</v>
      </c>
      <c r="N4" s="2" t="s">
        <v>7</v>
      </c>
      <c r="O4" s="2">
        <v>-1</v>
      </c>
      <c r="P4" s="1">
        <v>1</v>
      </c>
      <c r="Q4">
        <f t="shared" ref="Q4:Q14" si="0">F4/I4*1000</f>
        <v>-1.3145145343088775</v>
      </c>
      <c r="R4">
        <f t="shared" ref="R4:R11" si="1">F4*F4/K4</f>
        <v>3166.2700403045169</v>
      </c>
    </row>
    <row r="5" spans="1:19" x14ac:dyDescent="0.3">
      <c r="A5" s="2" t="s">
        <v>33</v>
      </c>
      <c r="B5" s="2">
        <v>84.83</v>
      </c>
      <c r="C5" s="2">
        <v>89.05</v>
      </c>
      <c r="D5" s="2">
        <v>86.51</v>
      </c>
      <c r="E5" s="2">
        <v>87.82</v>
      </c>
      <c r="F5" s="2">
        <f t="shared" ref="F5:F27" si="2">SUM(B5:E5)-360</f>
        <v>-11.79000000000002</v>
      </c>
      <c r="G5" s="2">
        <f t="shared" ref="G5:G27" si="3">B5/(100-B5) + C5/(100-C5)  +D5/(100-D5) +E5/(100-E5)</f>
        <v>27.347456970059255</v>
      </c>
      <c r="H5" s="2" t="s">
        <v>19</v>
      </c>
      <c r="I5" s="6">
        <v>36740</v>
      </c>
      <c r="J5" s="9">
        <v>1.044</v>
      </c>
      <c r="K5" s="9">
        <v>0.37640000000000001</v>
      </c>
      <c r="L5" s="9" t="s">
        <v>93</v>
      </c>
      <c r="M5" s="9" t="s">
        <v>92</v>
      </c>
      <c r="N5" s="2"/>
      <c r="O5" s="2"/>
      <c r="P5" s="1"/>
      <c r="Q5">
        <f t="shared" si="0"/>
        <v>-0.32090364725095316</v>
      </c>
      <c r="R5">
        <f t="shared" si="1"/>
        <v>369.29888416578234</v>
      </c>
    </row>
    <row r="6" spans="1:19" x14ac:dyDescent="0.3">
      <c r="A6" s="2" t="s">
        <v>34</v>
      </c>
      <c r="B6" s="2">
        <v>86.02</v>
      </c>
      <c r="C6" s="2">
        <v>89.67</v>
      </c>
      <c r="D6" s="2">
        <v>88.8</v>
      </c>
      <c r="E6" s="2">
        <v>88.64</v>
      </c>
      <c r="F6" s="2">
        <f t="shared" si="2"/>
        <v>-6.8700000000000045</v>
      </c>
      <c r="G6" s="2">
        <f t="shared" si="3"/>
        <v>30.565006262941779</v>
      </c>
      <c r="H6" s="2" t="s">
        <v>20</v>
      </c>
      <c r="I6" s="6">
        <v>53252</v>
      </c>
      <c r="J6" s="9">
        <v>1.496</v>
      </c>
      <c r="K6" s="9">
        <v>0.53090000000000004</v>
      </c>
      <c r="L6" s="9" t="s">
        <v>93</v>
      </c>
      <c r="M6" s="9" t="s">
        <v>92</v>
      </c>
      <c r="N6" s="2"/>
      <c r="O6" s="2"/>
      <c r="P6" s="1"/>
      <c r="Q6">
        <f t="shared" si="0"/>
        <v>-0.12900923908961173</v>
      </c>
      <c r="R6">
        <f t="shared" si="1"/>
        <v>88.899792804671421</v>
      </c>
    </row>
    <row r="7" spans="1:19" x14ac:dyDescent="0.3">
      <c r="A7" s="2" t="s">
        <v>35</v>
      </c>
      <c r="B7" s="2">
        <v>85.09</v>
      </c>
      <c r="C7" s="2">
        <v>88.52</v>
      </c>
      <c r="D7" s="2">
        <v>87.81</v>
      </c>
      <c r="E7" s="2">
        <v>88.14</v>
      </c>
      <c r="F7" s="2">
        <f t="shared" si="2"/>
        <v>-10.439999999999998</v>
      </c>
      <c r="G7" s="2">
        <f t="shared" si="3"/>
        <v>28.052858160222037</v>
      </c>
      <c r="H7" s="2" t="s">
        <v>21</v>
      </c>
      <c r="I7" s="6">
        <v>69754</v>
      </c>
      <c r="J7" s="9">
        <v>1.9710000000000001</v>
      </c>
      <c r="K7" s="9">
        <v>0.6835</v>
      </c>
      <c r="L7" s="9" t="s">
        <v>93</v>
      </c>
      <c r="M7" s="9" t="s">
        <v>92</v>
      </c>
      <c r="N7" s="2"/>
      <c r="O7" s="2"/>
      <c r="P7" s="1"/>
      <c r="Q7">
        <f t="shared" si="0"/>
        <v>-0.1496688361957737</v>
      </c>
      <c r="R7">
        <f t="shared" si="1"/>
        <v>159.46393562545714</v>
      </c>
    </row>
    <row r="8" spans="1:19" x14ac:dyDescent="0.3">
      <c r="A8" s="2" t="s">
        <v>36</v>
      </c>
      <c r="B8" s="4">
        <v>83.86</v>
      </c>
      <c r="C8" s="4">
        <v>87.69</v>
      </c>
      <c r="D8" s="4">
        <v>85.04</v>
      </c>
      <c r="E8" s="2">
        <v>87.03</v>
      </c>
      <c r="F8" s="2">
        <f t="shared" si="2"/>
        <v>-16.379999999999995</v>
      </c>
      <c r="G8" s="2">
        <f t="shared" si="3"/>
        <v>24.713855922935466</v>
      </c>
      <c r="H8" s="2" t="s">
        <v>22</v>
      </c>
      <c r="I8" s="6">
        <v>86276</v>
      </c>
      <c r="J8" s="9">
        <v>2.4169999999999998</v>
      </c>
      <c r="K8" s="9">
        <v>0.83540000000000003</v>
      </c>
      <c r="L8" s="9" t="s">
        <v>93</v>
      </c>
      <c r="M8" s="9" t="s">
        <v>92</v>
      </c>
      <c r="N8" s="2"/>
      <c r="O8" s="2"/>
      <c r="P8" s="1"/>
      <c r="Q8">
        <f t="shared" si="0"/>
        <v>-0.18985581158143625</v>
      </c>
      <c r="R8">
        <f t="shared" si="1"/>
        <v>321.1687814220731</v>
      </c>
    </row>
    <row r="9" spans="1:19" x14ac:dyDescent="0.3">
      <c r="A9" s="2" t="s">
        <v>37</v>
      </c>
      <c r="B9" s="4">
        <v>89.86</v>
      </c>
      <c r="C9" s="4">
        <v>93</v>
      </c>
      <c r="D9" s="4">
        <v>93.24</v>
      </c>
      <c r="E9" s="2">
        <v>93.69</v>
      </c>
      <c r="F9" s="2">
        <f t="shared" si="2"/>
        <v>9.7900000000000205</v>
      </c>
      <c r="G9" s="2">
        <f t="shared" si="3"/>
        <v>50.78840717168157</v>
      </c>
      <c r="H9" s="2" t="s">
        <v>13</v>
      </c>
      <c r="I9" s="6">
        <v>204804</v>
      </c>
      <c r="J9" s="9">
        <v>5.61</v>
      </c>
      <c r="K9" s="9">
        <v>1.7969999999999999</v>
      </c>
      <c r="L9" s="9" t="s">
        <v>93</v>
      </c>
      <c r="M9" s="9" t="s">
        <v>92</v>
      </c>
      <c r="N9" s="2"/>
      <c r="O9" s="2"/>
      <c r="P9" s="1"/>
      <c r="Q9">
        <f t="shared" si="0"/>
        <v>4.780180074607928E-2</v>
      </c>
      <c r="R9">
        <f t="shared" si="1"/>
        <v>53.335614913745353</v>
      </c>
    </row>
    <row r="10" spans="1:19" x14ac:dyDescent="0.3">
      <c r="A10" s="2" t="s">
        <v>38</v>
      </c>
      <c r="B10" s="4">
        <v>92.61</v>
      </c>
      <c r="C10" s="4">
        <v>96.17</v>
      </c>
      <c r="D10" s="4">
        <v>96.48</v>
      </c>
      <c r="E10" s="2">
        <v>96.65</v>
      </c>
      <c r="F10" s="2">
        <f t="shared" si="2"/>
        <v>21.909999999999968</v>
      </c>
      <c r="G10" s="2">
        <f t="shared" si="3"/>
        <v>93.901297481524253</v>
      </c>
      <c r="H10" s="2" t="s">
        <v>29</v>
      </c>
      <c r="I10" s="6">
        <v>802820</v>
      </c>
      <c r="J10" s="9">
        <v>58.78</v>
      </c>
      <c r="K10" s="9">
        <v>6.6890000000000001</v>
      </c>
      <c r="L10" s="9" t="s">
        <v>93</v>
      </c>
      <c r="M10" s="9" t="s">
        <v>92</v>
      </c>
      <c r="N10" s="2"/>
      <c r="O10" s="2"/>
      <c r="P10" s="1"/>
      <c r="Q10">
        <f t="shared" si="0"/>
        <v>2.7291298173936832E-2</v>
      </c>
      <c r="R10">
        <f t="shared" si="1"/>
        <v>71.766796232620507</v>
      </c>
    </row>
    <row r="11" spans="1:19" x14ac:dyDescent="0.3">
      <c r="A11" s="2" t="s">
        <v>39</v>
      </c>
      <c r="B11" s="8">
        <v>88.25</v>
      </c>
      <c r="C11" s="4">
        <v>92.9</v>
      </c>
      <c r="D11" s="4">
        <v>93.51</v>
      </c>
      <c r="E11" s="2">
        <v>93.14</v>
      </c>
      <c r="F11" s="2">
        <f t="shared" si="2"/>
        <v>7.8000000000000114</v>
      </c>
      <c r="G11" s="2">
        <f t="shared" si="3"/>
        <v>48.580725308410805</v>
      </c>
      <c r="H11" s="2" t="s">
        <v>26</v>
      </c>
      <c r="I11" s="6">
        <v>83780</v>
      </c>
      <c r="J11" s="9">
        <v>2.3130000000000002</v>
      </c>
      <c r="K11" s="9">
        <v>0.80379999999999996</v>
      </c>
      <c r="L11" s="9" t="s">
        <v>93</v>
      </c>
      <c r="M11" s="9" t="s">
        <v>92</v>
      </c>
      <c r="N11" s="2"/>
      <c r="O11" s="2"/>
      <c r="P11" s="1"/>
      <c r="Q11">
        <f t="shared" si="0"/>
        <v>9.3100978753879349E-2</v>
      </c>
      <c r="R11">
        <f t="shared" si="1"/>
        <v>75.690470266235607</v>
      </c>
    </row>
    <row r="12" spans="1:19" x14ac:dyDescent="0.3">
      <c r="A12" s="2" t="s">
        <v>40</v>
      </c>
      <c r="B12" s="8">
        <v>93.23</v>
      </c>
      <c r="C12" s="8">
        <v>95.9</v>
      </c>
      <c r="D12" s="8">
        <v>96.32</v>
      </c>
      <c r="E12" s="2">
        <v>96.4</v>
      </c>
      <c r="F12" s="2">
        <f t="shared" si="2"/>
        <v>21.850000000000023</v>
      </c>
      <c r="G12" s="2">
        <f t="shared" si="3"/>
        <v>90.11298346815596</v>
      </c>
      <c r="H12" s="2" t="s">
        <v>78</v>
      </c>
      <c r="I12" s="6">
        <v>670468</v>
      </c>
      <c r="J12" s="9">
        <v>42.86</v>
      </c>
      <c r="K12" s="9">
        <v>5.6070000000000002</v>
      </c>
      <c r="L12" s="9" t="s">
        <v>93</v>
      </c>
      <c r="M12" s="9" t="s">
        <v>92</v>
      </c>
      <c r="N12" s="2"/>
      <c r="O12" s="2"/>
      <c r="P12" s="1"/>
      <c r="Q12">
        <f t="shared" si="0"/>
        <v>3.2589176515508606E-2</v>
      </c>
      <c r="R12">
        <f>F12*F12/K12</f>
        <v>85.147583377920625</v>
      </c>
    </row>
    <row r="13" spans="1:19" x14ac:dyDescent="0.3">
      <c r="A13" s="2" t="s">
        <v>41</v>
      </c>
      <c r="B13" s="8">
        <v>91.99</v>
      </c>
      <c r="C13" s="8">
        <v>95.82</v>
      </c>
      <c r="D13" s="8">
        <v>95.8</v>
      </c>
      <c r="E13" s="2">
        <v>96.04</v>
      </c>
      <c r="F13" s="2">
        <f t="shared" si="2"/>
        <v>19.650000000000034</v>
      </c>
      <c r="G13" s="2">
        <f t="shared" si="3"/>
        <v>81.469888544992003</v>
      </c>
      <c r="H13" s="2" t="s">
        <v>79</v>
      </c>
      <c r="I13" s="6">
        <v>473604</v>
      </c>
      <c r="J13" s="9"/>
      <c r="K13" s="9"/>
      <c r="L13" s="9" t="s">
        <v>93</v>
      </c>
      <c r="M13" s="9" t="s">
        <v>92</v>
      </c>
      <c r="N13" s="2"/>
      <c r="O13" s="2"/>
      <c r="P13" s="1"/>
      <c r="Q13">
        <f t="shared" si="0"/>
        <v>4.1490359034129849E-2</v>
      </c>
      <c r="R13" t="e">
        <f t="shared" ref="R13:R27" si="4">F13*F13/K13</f>
        <v>#DIV/0!</v>
      </c>
      <c r="S13" s="7"/>
    </row>
    <row r="14" spans="1:19" x14ac:dyDescent="0.3">
      <c r="A14" s="2" t="s">
        <v>42</v>
      </c>
      <c r="B14" s="8">
        <v>89.66</v>
      </c>
      <c r="C14" s="8">
        <v>93.9</v>
      </c>
      <c r="D14" s="8">
        <v>94.02</v>
      </c>
      <c r="E14" s="2">
        <v>94.27</v>
      </c>
      <c r="F14" s="2">
        <f t="shared" si="2"/>
        <v>11.849999999999966</v>
      </c>
      <c r="G14" s="2">
        <f t="shared" si="3"/>
        <v>56.239037514455291</v>
      </c>
      <c r="H14" s="2" t="s">
        <v>80</v>
      </c>
      <c r="I14" s="6">
        <v>276740</v>
      </c>
      <c r="J14" s="9"/>
      <c r="K14" s="9"/>
      <c r="L14" s="9" t="s">
        <v>93</v>
      </c>
      <c r="M14" s="9" t="s">
        <v>92</v>
      </c>
      <c r="N14" s="2"/>
      <c r="O14" s="2"/>
      <c r="P14" s="1"/>
      <c r="Q14">
        <f t="shared" si="0"/>
        <v>4.2819975428199632E-2</v>
      </c>
      <c r="R14" t="e">
        <f t="shared" si="4"/>
        <v>#DIV/0!</v>
      </c>
    </row>
    <row r="15" spans="1:19" x14ac:dyDescent="0.3">
      <c r="A15" s="2" t="s">
        <v>43</v>
      </c>
      <c r="B15" s="8">
        <v>91.8</v>
      </c>
      <c r="C15" s="8">
        <v>95.74</v>
      </c>
      <c r="D15" s="8">
        <v>95.42</v>
      </c>
      <c r="E15" s="2">
        <v>96.12</v>
      </c>
      <c r="F15" s="2">
        <f t="shared" si="2"/>
        <v>19.079999999999984</v>
      </c>
      <c r="G15" s="2">
        <f t="shared" si="3"/>
        <v>79.276557366635217</v>
      </c>
      <c r="H15" s="2" t="s">
        <v>81</v>
      </c>
      <c r="I15" s="6">
        <v>358148</v>
      </c>
      <c r="J15" s="9"/>
      <c r="K15" s="9"/>
      <c r="L15" s="9" t="s">
        <v>93</v>
      </c>
      <c r="M15" s="9" t="s">
        <v>92</v>
      </c>
      <c r="N15" s="2"/>
      <c r="O15" s="2"/>
      <c r="P15" s="1"/>
      <c r="Q15">
        <f t="shared" ref="Q15:Q21" si="5">F15/I15*1000</f>
        <v>5.327406547014079E-2</v>
      </c>
      <c r="R15" t="e">
        <f t="shared" si="4"/>
        <v>#DIV/0!</v>
      </c>
    </row>
    <row r="16" spans="1:19" x14ac:dyDescent="0.3">
      <c r="A16" s="2" t="s">
        <v>44</v>
      </c>
      <c r="B16" s="2">
        <v>92.82</v>
      </c>
      <c r="C16" s="2">
        <v>95.83</v>
      </c>
      <c r="D16" s="2">
        <v>96.05</v>
      </c>
      <c r="E16" s="2">
        <v>95.83</v>
      </c>
      <c r="F16" s="2">
        <f t="shared" si="2"/>
        <v>20.529999999999973</v>
      </c>
      <c r="G16" s="2">
        <f t="shared" si="3"/>
        <v>83.205662993317432</v>
      </c>
      <c r="H16" s="2" t="s">
        <v>82</v>
      </c>
      <c r="I16" s="6">
        <v>312708</v>
      </c>
      <c r="J16" s="9">
        <v>20.85</v>
      </c>
      <c r="K16" s="9">
        <v>2.6819999999999999</v>
      </c>
      <c r="L16" s="9" t="s">
        <v>93</v>
      </c>
      <c r="M16" s="9" t="s">
        <v>92</v>
      </c>
      <c r="N16" s="2"/>
      <c r="O16" s="2"/>
      <c r="P16" s="1"/>
      <c r="Q16">
        <f t="shared" si="5"/>
        <v>6.5652301827903256E-2</v>
      </c>
      <c r="R16">
        <f t="shared" si="4"/>
        <v>157.15171513795633</v>
      </c>
    </row>
    <row r="17" spans="1:19" x14ac:dyDescent="0.3">
      <c r="A17" s="2" t="s">
        <v>45</v>
      </c>
      <c r="B17" s="2">
        <v>92.18</v>
      </c>
      <c r="C17" s="2">
        <v>95.53</v>
      </c>
      <c r="D17" s="2">
        <v>95.87</v>
      </c>
      <c r="E17" s="2">
        <v>96.13</v>
      </c>
      <c r="F17" s="2">
        <f t="shared" si="2"/>
        <v>19.710000000000036</v>
      </c>
      <c r="G17" s="2">
        <f t="shared" si="3"/>
        <v>81.211956780596537</v>
      </c>
      <c r="H17" s="2" t="s">
        <v>83</v>
      </c>
      <c r="I17" s="6">
        <v>229988</v>
      </c>
      <c r="J17" s="9">
        <v>6.2779999999999996</v>
      </c>
      <c r="K17" s="9">
        <v>2.0019999999999998</v>
      </c>
      <c r="L17" s="9" t="s">
        <v>93</v>
      </c>
      <c r="M17" s="9" t="s">
        <v>92</v>
      </c>
      <c r="N17" s="2"/>
      <c r="O17" s="2"/>
      <c r="P17" s="1"/>
      <c r="Q17">
        <f t="shared" si="5"/>
        <v>8.5700123484703711E-2</v>
      </c>
      <c r="R17">
        <f t="shared" si="4"/>
        <v>194.04800199800275</v>
      </c>
    </row>
    <row r="18" spans="1:19" x14ac:dyDescent="0.3">
      <c r="A18" s="2" t="s">
        <v>46</v>
      </c>
      <c r="B18" s="2">
        <v>90.75</v>
      </c>
      <c r="C18" s="2">
        <v>95.01</v>
      </c>
      <c r="D18" s="2">
        <v>95.16</v>
      </c>
      <c r="E18" s="2">
        <v>95.15</v>
      </c>
      <c r="F18" s="2">
        <f t="shared" si="2"/>
        <v>16.069999999999936</v>
      </c>
      <c r="G18" s="2">
        <f t="shared" si="3"/>
        <v>68.1306046969558</v>
      </c>
      <c r="H18" s="2" t="s">
        <v>85</v>
      </c>
      <c r="I18" s="6">
        <v>173028</v>
      </c>
      <c r="J18" s="9"/>
      <c r="K18" s="9"/>
      <c r="L18" s="9" t="s">
        <v>93</v>
      </c>
      <c r="M18" s="9" t="s">
        <v>92</v>
      </c>
      <c r="N18" s="2"/>
      <c r="O18" s="2"/>
      <c r="P18" s="1"/>
      <c r="Q18">
        <f t="shared" si="5"/>
        <v>9.2875141595579538E-2</v>
      </c>
      <c r="R18" t="e">
        <f t="shared" si="4"/>
        <v>#DIV/0!</v>
      </c>
    </row>
    <row r="19" spans="1:19" x14ac:dyDescent="0.3">
      <c r="A19" s="2" t="s">
        <v>47</v>
      </c>
      <c r="B19" s="2">
        <v>89.89</v>
      </c>
      <c r="C19" s="2">
        <v>93.78</v>
      </c>
      <c r="D19" s="2">
        <v>94.42</v>
      </c>
      <c r="E19" s="2">
        <v>94.41</v>
      </c>
      <c r="F19" s="2">
        <f t="shared" si="2"/>
        <v>12.5</v>
      </c>
      <c r="G19" s="2">
        <f t="shared" si="3"/>
        <v>57.778601862757974</v>
      </c>
      <c r="H19" s="2" t="s">
        <v>84</v>
      </c>
      <c r="I19" s="6">
        <v>135684</v>
      </c>
      <c r="J19" s="9"/>
      <c r="K19" s="9"/>
      <c r="L19" s="9" t="s">
        <v>93</v>
      </c>
      <c r="M19" s="9" t="s">
        <v>92</v>
      </c>
      <c r="N19" s="2"/>
      <c r="O19" s="2"/>
      <c r="P19" s="1"/>
      <c r="Q19">
        <f t="shared" si="5"/>
        <v>9.2125821762330112E-2</v>
      </c>
      <c r="R19" t="e">
        <f t="shared" si="4"/>
        <v>#DIV/0!</v>
      </c>
      <c r="S19" s="7"/>
    </row>
    <row r="20" spans="1:19" x14ac:dyDescent="0.3">
      <c r="A20" s="2" t="s">
        <v>48</v>
      </c>
      <c r="B20" s="2">
        <v>95.42</v>
      </c>
      <c r="C20" s="2">
        <v>97.37</v>
      </c>
      <c r="D20" s="2">
        <v>97.79</v>
      </c>
      <c r="E20" s="2">
        <v>98.07</v>
      </c>
      <c r="F20" s="2">
        <f t="shared" si="2"/>
        <v>28.650000000000034</v>
      </c>
      <c r="G20" s="2">
        <f t="shared" si="3"/>
        <v>152.91921510445533</v>
      </c>
      <c r="H20" s="2" t="s">
        <v>89</v>
      </c>
      <c r="I20" s="6">
        <v>3178500</v>
      </c>
      <c r="J20" s="9"/>
      <c r="K20" s="9"/>
      <c r="L20" s="9" t="s">
        <v>93</v>
      </c>
      <c r="M20" s="9" t="s">
        <v>92</v>
      </c>
      <c r="N20" s="2"/>
      <c r="O20" s="2"/>
      <c r="P20" s="1"/>
      <c r="Q20">
        <f t="shared" si="5"/>
        <v>9.013685700802276E-3</v>
      </c>
      <c r="R20" t="e">
        <f t="shared" si="4"/>
        <v>#DIV/0!</v>
      </c>
    </row>
    <row r="21" spans="1:19" x14ac:dyDescent="0.3">
      <c r="A21" s="2" t="s">
        <v>49</v>
      </c>
      <c r="B21" s="2">
        <v>83.15</v>
      </c>
      <c r="C21" s="2">
        <v>85.08</v>
      </c>
      <c r="D21" s="2">
        <v>86.21</v>
      </c>
      <c r="E21" s="2">
        <v>84.22</v>
      </c>
      <c r="F21" s="2">
        <f t="shared" si="2"/>
        <v>-21.340000000000032</v>
      </c>
      <c r="G21" s="2">
        <f t="shared" si="3"/>
        <v>22.225898201338921</v>
      </c>
      <c r="H21" s="2" t="s">
        <v>26</v>
      </c>
      <c r="I21" s="6">
        <v>83780</v>
      </c>
      <c r="J21" s="9"/>
      <c r="K21" s="9"/>
      <c r="L21" s="9" t="s">
        <v>94</v>
      </c>
      <c r="M21" s="9" t="s">
        <v>92</v>
      </c>
      <c r="N21" s="2"/>
      <c r="O21" s="2"/>
      <c r="P21" s="1"/>
      <c r="Q21">
        <f t="shared" si="5"/>
        <v>-0.25471472905228015</v>
      </c>
      <c r="R21" t="e">
        <f t="shared" si="4"/>
        <v>#DIV/0!</v>
      </c>
    </row>
    <row r="22" spans="1:19" x14ac:dyDescent="0.3">
      <c r="A22" s="2" t="s">
        <v>50</v>
      </c>
      <c r="B22" s="2">
        <v>66.790000000000006</v>
      </c>
      <c r="C22" s="2">
        <v>77.72</v>
      </c>
      <c r="D22" s="2">
        <v>71.72</v>
      </c>
      <c r="E22" s="2">
        <v>74.59</v>
      </c>
      <c r="F22" s="2">
        <f t="shared" si="2"/>
        <v>-69.180000000000007</v>
      </c>
      <c r="G22" s="2">
        <f t="shared" si="3"/>
        <v>10.970997937053006</v>
      </c>
      <c r="H22" s="2" t="s">
        <v>22</v>
      </c>
      <c r="I22" s="2"/>
      <c r="L22" s="9" t="s">
        <v>94</v>
      </c>
      <c r="M22" s="9" t="s">
        <v>92</v>
      </c>
      <c r="N22" s="2"/>
      <c r="O22" s="2"/>
      <c r="P22" s="1"/>
      <c r="R22" t="e">
        <f t="shared" si="4"/>
        <v>#DIV/0!</v>
      </c>
    </row>
    <row r="23" spans="1:19" x14ac:dyDescent="0.3">
      <c r="A23" s="2" t="s">
        <v>51</v>
      </c>
      <c r="B23" s="2">
        <v>80.62</v>
      </c>
      <c r="C23" s="2">
        <v>84.73</v>
      </c>
      <c r="D23" s="2">
        <v>82.57</v>
      </c>
      <c r="E23" s="2">
        <v>81.34</v>
      </c>
      <c r="F23" s="2">
        <f t="shared" si="2"/>
        <v>-30.740000000000009</v>
      </c>
      <c r="G23" s="2">
        <f t="shared" si="3"/>
        <v>18.805038653361972</v>
      </c>
      <c r="H23" s="2" t="s">
        <v>19</v>
      </c>
      <c r="I23" s="2"/>
      <c r="L23" s="9" t="s">
        <v>94</v>
      </c>
      <c r="M23" s="9" t="s">
        <v>92</v>
      </c>
      <c r="N23" s="2"/>
      <c r="O23" s="2"/>
      <c r="P23" s="1"/>
      <c r="R23" t="e">
        <f t="shared" si="4"/>
        <v>#DIV/0!</v>
      </c>
    </row>
    <row r="24" spans="1:19" x14ac:dyDescent="0.3">
      <c r="A24" s="2" t="s">
        <v>52</v>
      </c>
      <c r="B24" s="2">
        <v>80.22</v>
      </c>
      <c r="C24" s="2">
        <v>84.94</v>
      </c>
      <c r="D24" s="2">
        <v>97.95</v>
      </c>
      <c r="E24" s="2">
        <v>80.010000000000005</v>
      </c>
      <c r="F24" s="2">
        <f t="shared" si="2"/>
        <v>-16.879999999999995</v>
      </c>
      <c r="G24" s="2">
        <f t="shared" si="3"/>
        <v>61.478707026222509</v>
      </c>
      <c r="H24" s="2" t="s">
        <v>95</v>
      </c>
      <c r="I24" s="2"/>
      <c r="L24" s="9" t="s">
        <v>94</v>
      </c>
      <c r="M24" s="9" t="s">
        <v>92</v>
      </c>
      <c r="N24" s="2"/>
      <c r="O24" s="2"/>
      <c r="P24" s="1"/>
      <c r="R24" t="e">
        <f t="shared" si="4"/>
        <v>#DIV/0!</v>
      </c>
    </row>
    <row r="25" spans="1:19" x14ac:dyDescent="0.3">
      <c r="A25" s="2" t="s">
        <v>53</v>
      </c>
      <c r="B25" s="2">
        <v>76.680000000000007</v>
      </c>
      <c r="C25" s="2">
        <v>83.23</v>
      </c>
      <c r="D25" s="2">
        <v>76.03</v>
      </c>
      <c r="E25" s="2">
        <v>76.09</v>
      </c>
      <c r="F25" s="2">
        <f t="shared" si="2"/>
        <v>-47.96999999999997</v>
      </c>
      <c r="G25" s="2">
        <f t="shared" si="3"/>
        <v>14.605425883901511</v>
      </c>
      <c r="H25" s="2" t="s">
        <v>96</v>
      </c>
      <c r="I25" s="2"/>
      <c r="N25" s="2"/>
      <c r="O25" s="2"/>
      <c r="P25" s="1"/>
      <c r="R25" t="e">
        <f t="shared" si="4"/>
        <v>#DIV/0!</v>
      </c>
    </row>
    <row r="26" spans="1:19" x14ac:dyDescent="0.3">
      <c r="A26" s="2" t="s">
        <v>98</v>
      </c>
      <c r="B26" s="4">
        <v>81.98</v>
      </c>
      <c r="C26" s="4">
        <v>88.44</v>
      </c>
      <c r="D26" s="4">
        <v>87.95</v>
      </c>
      <c r="E26" s="4">
        <v>88.07</v>
      </c>
      <c r="F26" s="2">
        <f t="shared" si="2"/>
        <v>-13.560000000000002</v>
      </c>
      <c r="G26" s="2">
        <f t="shared" si="3"/>
        <v>26.880893458104516</v>
      </c>
      <c r="H26" s="2" t="s">
        <v>26</v>
      </c>
      <c r="L26" s="9" t="s">
        <v>97</v>
      </c>
      <c r="R26" t="e">
        <f t="shared" si="4"/>
        <v>#DIV/0!</v>
      </c>
    </row>
    <row r="27" spans="1:19" x14ac:dyDescent="0.3">
      <c r="A27" s="2" t="s">
        <v>100</v>
      </c>
      <c r="B27" s="5">
        <v>87.97</v>
      </c>
      <c r="C27" s="4">
        <v>91.72</v>
      </c>
      <c r="D27" s="4">
        <v>92.33</v>
      </c>
      <c r="E27" s="4">
        <v>91.72</v>
      </c>
      <c r="F27" s="2">
        <f t="shared" si="2"/>
        <v>3.7400000000000091</v>
      </c>
      <c r="G27" s="2">
        <f t="shared" si="3"/>
        <v>41.504950973409521</v>
      </c>
      <c r="H27" s="2" t="s">
        <v>26</v>
      </c>
      <c r="L27" s="2" t="s">
        <v>99</v>
      </c>
      <c r="R27" t="e">
        <f t="shared" si="4"/>
        <v>#DIV/0!</v>
      </c>
    </row>
    <row r="28" spans="1:19" x14ac:dyDescent="0.3">
      <c r="H28" s="2" t="s">
        <v>13</v>
      </c>
    </row>
    <row r="30" spans="1:19" x14ac:dyDescent="0.3">
      <c r="B30" s="5"/>
      <c r="C30" s="5"/>
      <c r="D30" s="5"/>
      <c r="E30" s="5"/>
      <c r="F30" s="2"/>
    </row>
    <row r="42" spans="2:15" x14ac:dyDescent="0.3">
      <c r="B42" s="1">
        <v>24</v>
      </c>
      <c r="C42" s="1">
        <v>512</v>
      </c>
      <c r="D42" s="1">
        <v>128</v>
      </c>
      <c r="E42" s="1">
        <v>32</v>
      </c>
      <c r="F42" s="2">
        <v>32</v>
      </c>
      <c r="G42" s="2">
        <v>4</v>
      </c>
      <c r="H42" s="2"/>
      <c r="I42" s="2">
        <v>0</v>
      </c>
      <c r="N42" s="2"/>
    </row>
    <row r="43" spans="2:15" x14ac:dyDescent="0.3">
      <c r="B43" s="1"/>
      <c r="C43" s="1">
        <f>B42*C42+C42</f>
        <v>12800</v>
      </c>
      <c r="D43" s="1">
        <f t="shared" ref="D43:I43" si="6">C42*D42+D42</f>
        <v>65664</v>
      </c>
      <c r="E43" s="1">
        <f t="shared" si="6"/>
        <v>4128</v>
      </c>
      <c r="F43" s="1">
        <f t="shared" si="6"/>
        <v>1056</v>
      </c>
      <c r="G43" s="1">
        <f t="shared" si="6"/>
        <v>132</v>
      </c>
      <c r="H43" s="1">
        <f t="shared" si="6"/>
        <v>0</v>
      </c>
      <c r="I43" s="1">
        <f t="shared" si="6"/>
        <v>0</v>
      </c>
      <c r="N43" s="1"/>
      <c r="O43" s="2">
        <f>SUM(C43:N43)</f>
        <v>83780</v>
      </c>
    </row>
  </sheetData>
  <mergeCells count="1">
    <mergeCell ref="O3:P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E05A-071D-4F32-B411-5CE313D9EA21}">
  <dimension ref="A1:O29"/>
  <sheetViews>
    <sheetView zoomScale="85" zoomScaleNormal="85" workbookViewId="0">
      <selection activeCell="E6" sqref="E6"/>
    </sheetView>
  </sheetViews>
  <sheetFormatPr defaultRowHeight="16.5" x14ac:dyDescent="0.3"/>
  <cols>
    <col min="8" max="8" width="24.75" bestFit="1" customWidth="1"/>
    <col min="10" max="10" width="8.5" bestFit="1" customWidth="1"/>
  </cols>
  <sheetData>
    <row r="1" spans="1:15" x14ac:dyDescent="0.3">
      <c r="B1" s="2"/>
      <c r="C1" s="2"/>
      <c r="D1" s="2"/>
      <c r="E1" s="2"/>
    </row>
    <row r="2" spans="1:15" x14ac:dyDescent="0.3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5" x14ac:dyDescent="0.3">
      <c r="A3" s="2" t="s">
        <v>1</v>
      </c>
      <c r="B3" s="2" t="s">
        <v>3</v>
      </c>
      <c r="C3" s="2" t="s">
        <v>0</v>
      </c>
      <c r="D3" s="2" t="s">
        <v>8</v>
      </c>
      <c r="E3" s="2" t="s">
        <v>9</v>
      </c>
      <c r="F3" s="2"/>
      <c r="G3" s="2"/>
      <c r="H3" s="2" t="s">
        <v>10</v>
      </c>
      <c r="I3" s="2" t="s">
        <v>12</v>
      </c>
      <c r="J3" s="2" t="s">
        <v>76</v>
      </c>
      <c r="K3" s="2" t="s">
        <v>5</v>
      </c>
      <c r="L3" s="10" t="s">
        <v>4</v>
      </c>
      <c r="M3" s="10"/>
    </row>
    <row r="4" spans="1:15" x14ac:dyDescent="0.3">
      <c r="A4" s="2" t="s">
        <v>54</v>
      </c>
      <c r="B4" s="8">
        <v>93.96</v>
      </c>
      <c r="C4" s="4">
        <v>97.85</v>
      </c>
      <c r="D4" s="4">
        <v>98.32</v>
      </c>
      <c r="E4" s="2">
        <v>97.89</v>
      </c>
      <c r="F4" s="2">
        <f t="shared" ref="F4" si="0">SUM(B4:E4)-360</f>
        <v>28.019999999999982</v>
      </c>
      <c r="G4" s="2">
        <f t="shared" ref="G4" si="1">B4/(100-B4) + C4/(100-C4)  +D4/(100-D4) +E4/(100-E4)</f>
        <v>165.98509375042434</v>
      </c>
      <c r="H4" s="2" t="s">
        <v>25</v>
      </c>
      <c r="I4" s="6">
        <v>97284</v>
      </c>
      <c r="J4" s="2" t="s">
        <v>77</v>
      </c>
      <c r="K4" s="2" t="s">
        <v>7</v>
      </c>
      <c r="L4" s="2">
        <v>-1</v>
      </c>
      <c r="M4" s="1">
        <v>1</v>
      </c>
      <c r="N4">
        <f t="shared" ref="N4:N20" si="2">F4/I4*1000</f>
        <v>0.2880226964351793</v>
      </c>
      <c r="O4">
        <f>G4/I4*1000</f>
        <v>1.7061910874390891</v>
      </c>
    </row>
    <row r="5" spans="1:15" x14ac:dyDescent="0.3">
      <c r="A5" s="2" t="s">
        <v>55</v>
      </c>
      <c r="B5" s="2">
        <v>94.57</v>
      </c>
      <c r="C5" s="2">
        <v>97.73</v>
      </c>
      <c r="D5" s="2">
        <v>98.41</v>
      </c>
      <c r="E5" s="2">
        <v>98.49</v>
      </c>
      <c r="F5" s="2">
        <f t="shared" ref="F5:F20" si="3">SUM(B5:E5)-360</f>
        <v>29.200000000000045</v>
      </c>
      <c r="G5" s="2">
        <f t="shared" ref="G5:G20" si="4">B5/(100-B5) + C5/(100-C5)  +D5/(100-D5) +E5/(100-E5)</f>
        <v>187.58731702155336</v>
      </c>
      <c r="H5" s="2" t="s">
        <v>26</v>
      </c>
      <c r="I5" s="6">
        <v>89924</v>
      </c>
      <c r="J5" s="6"/>
      <c r="K5" s="2"/>
      <c r="L5" s="2"/>
      <c r="M5" s="1"/>
      <c r="N5">
        <f t="shared" si="2"/>
        <v>0.32471865130554739</v>
      </c>
      <c r="O5">
        <f t="shared" ref="O5:O10" si="5">G5/I5*1000</f>
        <v>2.0860650885364684</v>
      </c>
    </row>
    <row r="6" spans="1:15" x14ac:dyDescent="0.3">
      <c r="A6" s="2" t="s">
        <v>56</v>
      </c>
      <c r="B6" s="2"/>
      <c r="C6" s="2"/>
      <c r="D6" s="2"/>
      <c r="E6" s="2"/>
      <c r="F6" s="2">
        <f t="shared" si="3"/>
        <v>-360</v>
      </c>
      <c r="G6" s="2">
        <f t="shared" si="4"/>
        <v>0</v>
      </c>
      <c r="H6" s="2" t="s">
        <v>20</v>
      </c>
      <c r="I6" s="6">
        <v>54272</v>
      </c>
      <c r="J6" s="6"/>
      <c r="K6" s="2"/>
      <c r="L6" s="2"/>
      <c r="M6" s="1"/>
      <c r="N6">
        <f t="shared" si="2"/>
        <v>-6.6332547169811322</v>
      </c>
      <c r="O6">
        <f t="shared" si="5"/>
        <v>0</v>
      </c>
    </row>
    <row r="7" spans="1:15" x14ac:dyDescent="0.3">
      <c r="A7" s="2" t="s">
        <v>57</v>
      </c>
      <c r="B7" s="2"/>
      <c r="C7" s="2"/>
      <c r="D7" s="2"/>
      <c r="E7" s="2"/>
      <c r="F7" s="2">
        <f t="shared" si="3"/>
        <v>-360</v>
      </c>
      <c r="G7" s="2">
        <f t="shared" si="4"/>
        <v>0</v>
      </c>
      <c r="H7" s="2" t="s">
        <v>21</v>
      </c>
      <c r="I7" s="6">
        <v>71300</v>
      </c>
      <c r="J7" s="6"/>
      <c r="K7" s="2"/>
      <c r="L7" s="2"/>
      <c r="M7" s="1"/>
      <c r="N7">
        <f t="shared" si="2"/>
        <v>-5.0490883590462836</v>
      </c>
      <c r="O7">
        <f t="shared" si="5"/>
        <v>0</v>
      </c>
    </row>
    <row r="8" spans="1:15" x14ac:dyDescent="0.3">
      <c r="A8" s="2" t="s">
        <v>58</v>
      </c>
      <c r="B8" s="4"/>
      <c r="C8" s="4"/>
      <c r="D8" s="4"/>
      <c r="E8" s="2"/>
      <c r="F8" s="2">
        <f t="shared" si="3"/>
        <v>-360</v>
      </c>
      <c r="G8" s="2">
        <f t="shared" si="4"/>
        <v>0</v>
      </c>
      <c r="H8" s="2" t="s">
        <v>22</v>
      </c>
      <c r="I8" s="6">
        <v>87296</v>
      </c>
      <c r="J8" s="6"/>
      <c r="K8" s="2"/>
      <c r="L8" s="2"/>
      <c r="M8" s="1"/>
      <c r="N8">
        <f t="shared" si="2"/>
        <v>-4.1239002932551321</v>
      </c>
      <c r="O8">
        <f t="shared" si="5"/>
        <v>0</v>
      </c>
    </row>
    <row r="9" spans="1:15" x14ac:dyDescent="0.3">
      <c r="A9" s="2" t="s">
        <v>59</v>
      </c>
      <c r="B9" s="4"/>
      <c r="C9" s="4"/>
      <c r="D9" s="4"/>
      <c r="E9" s="2"/>
      <c r="F9" s="2">
        <f t="shared" si="3"/>
        <v>-360</v>
      </c>
      <c r="G9" s="2">
        <f t="shared" si="4"/>
        <v>0</v>
      </c>
      <c r="H9" s="2" t="s">
        <v>13</v>
      </c>
      <c r="I9" s="6">
        <v>208133</v>
      </c>
      <c r="J9" s="6"/>
      <c r="K9" s="2"/>
      <c r="L9" s="2"/>
      <c r="M9" s="1"/>
      <c r="N9">
        <f t="shared" si="2"/>
        <v>-1.7296632441755992</v>
      </c>
      <c r="O9">
        <f t="shared" si="5"/>
        <v>0</v>
      </c>
    </row>
    <row r="10" spans="1:15" x14ac:dyDescent="0.3">
      <c r="A10" s="2" t="s">
        <v>60</v>
      </c>
      <c r="B10" s="4"/>
      <c r="C10" s="4"/>
      <c r="D10" s="4"/>
      <c r="E10" s="2"/>
      <c r="F10" s="2">
        <f t="shared" si="3"/>
        <v>-360</v>
      </c>
      <c r="G10" s="2">
        <f t="shared" si="4"/>
        <v>0</v>
      </c>
      <c r="H10" s="2" t="s">
        <v>29</v>
      </c>
      <c r="I10" s="6">
        <v>808964</v>
      </c>
      <c r="J10" s="6"/>
      <c r="K10" s="2"/>
      <c r="L10" s="2"/>
      <c r="M10" s="1"/>
      <c r="N10">
        <f t="shared" si="2"/>
        <v>-0.44501362236144004</v>
      </c>
      <c r="O10">
        <f t="shared" si="5"/>
        <v>0</v>
      </c>
    </row>
    <row r="11" spans="1:15" x14ac:dyDescent="0.3">
      <c r="A11" s="2" t="s">
        <v>61</v>
      </c>
      <c r="B11" s="8"/>
      <c r="C11" s="4"/>
      <c r="D11" s="4"/>
      <c r="E11" s="2"/>
      <c r="F11" s="2">
        <f t="shared" si="3"/>
        <v>-360</v>
      </c>
      <c r="G11" s="2">
        <f t="shared" si="4"/>
        <v>0</v>
      </c>
      <c r="H11" s="2"/>
      <c r="I11" s="6"/>
      <c r="J11" s="2"/>
      <c r="K11" s="2"/>
      <c r="L11" s="2"/>
      <c r="M11" s="1"/>
      <c r="N11" t="e">
        <f t="shared" si="2"/>
        <v>#DIV/0!</v>
      </c>
      <c r="O11" t="e">
        <f>F11*F11/I11</f>
        <v>#DIV/0!</v>
      </c>
    </row>
    <row r="12" spans="1:15" x14ac:dyDescent="0.3">
      <c r="A12" s="2" t="s">
        <v>62</v>
      </c>
      <c r="B12" s="8"/>
      <c r="C12" s="8"/>
      <c r="D12" s="8"/>
      <c r="E12" s="2"/>
      <c r="F12" s="2">
        <f t="shared" si="3"/>
        <v>-360</v>
      </c>
      <c r="G12" s="2">
        <f t="shared" si="4"/>
        <v>0</v>
      </c>
      <c r="H12" s="2"/>
      <c r="I12" s="6"/>
      <c r="J12" s="6"/>
      <c r="K12" s="2"/>
      <c r="L12" s="2"/>
      <c r="M12" s="1"/>
      <c r="N12" t="e">
        <f t="shared" si="2"/>
        <v>#DIV/0!</v>
      </c>
      <c r="O12" t="e">
        <f>F12*F12/I12</f>
        <v>#DIV/0!</v>
      </c>
    </row>
    <row r="13" spans="1:15" x14ac:dyDescent="0.3">
      <c r="A13" s="2" t="s">
        <v>63</v>
      </c>
      <c r="B13" s="8"/>
      <c r="C13" s="8"/>
      <c r="D13" s="8"/>
      <c r="E13" s="2"/>
      <c r="F13" s="2">
        <f t="shared" si="3"/>
        <v>-360</v>
      </c>
      <c r="G13" s="2">
        <f t="shared" si="4"/>
        <v>0</v>
      </c>
      <c r="H13" s="2"/>
      <c r="I13" s="6"/>
      <c r="J13" s="6"/>
      <c r="K13" s="2"/>
      <c r="L13" s="2"/>
      <c r="M13" s="1"/>
      <c r="N13" t="e">
        <f t="shared" si="2"/>
        <v>#DIV/0!</v>
      </c>
      <c r="O13" t="e">
        <f>F13*F13/I13</f>
        <v>#DIV/0!</v>
      </c>
    </row>
    <row r="14" spans="1:15" x14ac:dyDescent="0.3">
      <c r="A14" s="2" t="s">
        <v>64</v>
      </c>
      <c r="B14" s="8"/>
      <c r="C14" s="8"/>
      <c r="D14" s="8"/>
      <c r="E14" s="2"/>
      <c r="F14" s="2">
        <f t="shared" si="3"/>
        <v>-360</v>
      </c>
      <c r="G14" s="2">
        <f t="shared" si="4"/>
        <v>0</v>
      </c>
      <c r="H14" s="2"/>
      <c r="I14" s="6"/>
      <c r="J14" s="6"/>
      <c r="K14" s="2"/>
      <c r="L14" s="2"/>
      <c r="M14" s="1"/>
      <c r="N14" t="e">
        <f t="shared" si="2"/>
        <v>#DIV/0!</v>
      </c>
      <c r="O14" t="e">
        <f t="shared" ref="O14:O20" si="6">F14*F14/I14</f>
        <v>#DIV/0!</v>
      </c>
    </row>
    <row r="15" spans="1:15" x14ac:dyDescent="0.3">
      <c r="A15" s="2" t="s">
        <v>65</v>
      </c>
      <c r="B15" s="8"/>
      <c r="C15" s="8"/>
      <c r="D15" s="8"/>
      <c r="E15" s="2"/>
      <c r="F15" s="2">
        <f t="shared" si="3"/>
        <v>-360</v>
      </c>
      <c r="G15" s="2">
        <f t="shared" si="4"/>
        <v>0</v>
      </c>
      <c r="H15" s="2"/>
      <c r="I15" s="6"/>
      <c r="J15" s="6"/>
      <c r="K15" s="2"/>
      <c r="L15" s="2"/>
      <c r="M15" s="1"/>
      <c r="N15" t="e">
        <f t="shared" si="2"/>
        <v>#DIV/0!</v>
      </c>
      <c r="O15" t="e">
        <f t="shared" si="6"/>
        <v>#DIV/0!</v>
      </c>
    </row>
    <row r="16" spans="1:15" x14ac:dyDescent="0.3">
      <c r="A16" s="2" t="s">
        <v>66</v>
      </c>
      <c r="B16" s="2"/>
      <c r="C16" s="2"/>
      <c r="D16" s="2"/>
      <c r="E16" s="2"/>
      <c r="F16" s="2">
        <f t="shared" si="3"/>
        <v>-360</v>
      </c>
      <c r="G16" s="2">
        <f t="shared" si="4"/>
        <v>0</v>
      </c>
      <c r="H16" s="2"/>
      <c r="I16" s="6"/>
      <c r="J16" s="6"/>
      <c r="K16" s="2"/>
      <c r="L16" s="2"/>
      <c r="M16" s="1"/>
      <c r="N16" t="e">
        <f t="shared" si="2"/>
        <v>#DIV/0!</v>
      </c>
      <c r="O16" t="e">
        <f t="shared" si="6"/>
        <v>#DIV/0!</v>
      </c>
    </row>
    <row r="17" spans="1:15" x14ac:dyDescent="0.3">
      <c r="A17" s="2" t="s">
        <v>67</v>
      </c>
      <c r="B17" s="2"/>
      <c r="C17" s="2"/>
      <c r="D17" s="2"/>
      <c r="E17" s="2"/>
      <c r="F17" s="2">
        <f t="shared" si="3"/>
        <v>-360</v>
      </c>
      <c r="G17" s="2">
        <f t="shared" si="4"/>
        <v>0</v>
      </c>
      <c r="H17" s="2"/>
      <c r="I17" s="6"/>
      <c r="J17" s="6"/>
      <c r="K17" s="2"/>
      <c r="L17" s="2"/>
      <c r="M17" s="1"/>
      <c r="N17" t="e">
        <f t="shared" si="2"/>
        <v>#DIV/0!</v>
      </c>
      <c r="O17" t="e">
        <f t="shared" si="6"/>
        <v>#DIV/0!</v>
      </c>
    </row>
    <row r="18" spans="1:15" x14ac:dyDescent="0.3">
      <c r="A18" s="2" t="s">
        <v>68</v>
      </c>
      <c r="B18" s="2"/>
      <c r="C18" s="2"/>
      <c r="D18" s="2"/>
      <c r="E18" s="2"/>
      <c r="F18" s="2">
        <f t="shared" si="3"/>
        <v>-360</v>
      </c>
      <c r="G18" s="2">
        <f t="shared" si="4"/>
        <v>0</v>
      </c>
      <c r="H18" s="2"/>
      <c r="I18" s="6"/>
      <c r="J18" s="6"/>
      <c r="K18" s="2"/>
      <c r="L18" s="2"/>
      <c r="M18" s="1"/>
      <c r="N18" t="e">
        <f t="shared" si="2"/>
        <v>#DIV/0!</v>
      </c>
      <c r="O18" t="e">
        <f t="shared" si="6"/>
        <v>#DIV/0!</v>
      </c>
    </row>
    <row r="19" spans="1:15" x14ac:dyDescent="0.3">
      <c r="A19" s="2" t="s">
        <v>69</v>
      </c>
      <c r="B19" s="2"/>
      <c r="C19" s="2"/>
      <c r="D19" s="2"/>
      <c r="E19" s="2"/>
      <c r="F19" s="2">
        <f t="shared" si="3"/>
        <v>-360</v>
      </c>
      <c r="G19" s="2">
        <f t="shared" si="4"/>
        <v>0</v>
      </c>
      <c r="H19" s="2"/>
      <c r="I19" s="6"/>
      <c r="J19" s="6"/>
      <c r="K19" s="2"/>
      <c r="L19" s="2"/>
      <c r="M19" s="1"/>
      <c r="N19" t="e">
        <f t="shared" si="2"/>
        <v>#DIV/0!</v>
      </c>
      <c r="O19" t="e">
        <f t="shared" si="6"/>
        <v>#DIV/0!</v>
      </c>
    </row>
    <row r="20" spans="1:15" x14ac:dyDescent="0.3">
      <c r="A20" s="2" t="s">
        <v>70</v>
      </c>
      <c r="B20" s="2"/>
      <c r="C20" s="2"/>
      <c r="D20" s="2"/>
      <c r="E20" s="2"/>
      <c r="F20" s="2">
        <f t="shared" si="3"/>
        <v>-360</v>
      </c>
      <c r="G20" s="2">
        <f t="shared" si="4"/>
        <v>0</v>
      </c>
      <c r="H20" s="2"/>
      <c r="I20" s="6"/>
      <c r="J20" s="6"/>
      <c r="K20" s="2"/>
      <c r="L20" s="2"/>
      <c r="M20" s="1"/>
      <c r="N20" t="e">
        <f t="shared" si="2"/>
        <v>#DIV/0!</v>
      </c>
      <c r="O20" t="e">
        <f t="shared" si="6"/>
        <v>#DIV/0!</v>
      </c>
    </row>
    <row r="21" spans="1:15" x14ac:dyDescent="0.3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</row>
    <row r="22" spans="1:15" x14ac:dyDescent="0.3">
      <c r="A22" s="2" t="s">
        <v>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  <row r="23" spans="1:15" x14ac:dyDescent="0.3">
      <c r="A23" s="2" t="s">
        <v>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"/>
    </row>
    <row r="24" spans="1:15" x14ac:dyDescent="0.3">
      <c r="A24" s="2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"/>
    </row>
    <row r="25" spans="1:15" x14ac:dyDescent="0.3">
      <c r="A25" s="2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</row>
    <row r="26" spans="1:15" x14ac:dyDescent="0.3">
      <c r="B26" s="4"/>
      <c r="C26" s="4"/>
      <c r="D26" s="4"/>
      <c r="E26" s="4"/>
      <c r="F26" s="2"/>
    </row>
    <row r="27" spans="1:15" x14ac:dyDescent="0.3">
      <c r="B27" s="5"/>
      <c r="C27" s="4"/>
      <c r="D27" s="4"/>
      <c r="E27" s="4"/>
      <c r="F27" s="2"/>
    </row>
    <row r="28" spans="1:15" x14ac:dyDescent="0.3">
      <c r="B28" s="1">
        <v>36</v>
      </c>
      <c r="C28" s="1">
        <v>128</v>
      </c>
      <c r="D28" s="1">
        <v>128</v>
      </c>
      <c r="E28" s="1">
        <v>128</v>
      </c>
      <c r="F28" s="2">
        <v>128</v>
      </c>
      <c r="G28" s="2">
        <v>128</v>
      </c>
      <c r="H28" s="2">
        <v>128</v>
      </c>
      <c r="I28" s="2">
        <v>0</v>
      </c>
      <c r="J28" s="2"/>
      <c r="K28" s="2"/>
    </row>
    <row r="29" spans="1:15" x14ac:dyDescent="0.3">
      <c r="B29" s="1"/>
      <c r="C29" s="1">
        <f>B28*C28+C28</f>
        <v>4736</v>
      </c>
      <c r="D29" s="1">
        <f t="shared" ref="D29:I29" si="7">C28*D28+D28</f>
        <v>16512</v>
      </c>
      <c r="E29" s="1">
        <f t="shared" si="7"/>
        <v>16512</v>
      </c>
      <c r="F29" s="1">
        <f t="shared" si="7"/>
        <v>16512</v>
      </c>
      <c r="G29" s="1">
        <f t="shared" si="7"/>
        <v>16512</v>
      </c>
      <c r="H29" s="1">
        <f t="shared" si="7"/>
        <v>16512</v>
      </c>
      <c r="I29" s="1">
        <f t="shared" si="7"/>
        <v>0</v>
      </c>
      <c r="J29" s="1"/>
      <c r="K29" s="1"/>
      <c r="L29" s="2">
        <f>SUM(C29:K29)</f>
        <v>87296</v>
      </c>
    </row>
  </sheetData>
  <mergeCells count="1">
    <mergeCell ref="L3:M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9706-5218-4132-96CD-90A13CE6446A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박재형</cp:lastModifiedBy>
  <dcterms:created xsi:type="dcterms:W3CDTF">2015-06-05T18:19:34Z</dcterms:created>
  <dcterms:modified xsi:type="dcterms:W3CDTF">2023-11-15T13:36:29Z</dcterms:modified>
</cp:coreProperties>
</file>