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271" documentId="11_0B1D56BE9CDCCE836B02CE7A5FB0D4A9BBFD1C62" xr6:coauthVersionLast="47" xr6:coauthVersionMax="47" xr10:uidLastSave="{7E581C2D-C97E-4152-9E69-D24FCC6E89E7}"/>
  <bookViews>
    <workbookView xWindow="240" yWindow="105" windowWidth="14805" windowHeight="8010" firstSheet="1" activeTab="8" xr2:uid="{00000000-000D-0000-FFFF-FFFF00000000}"/>
  </bookViews>
  <sheets>
    <sheet name="3407" sheetId="1" r:id="rId1"/>
    <sheet name="1703" sheetId="2" r:id="rId2"/>
    <sheet name="851" sheetId="3" r:id="rId3"/>
    <sheet name="425" sheetId="4" r:id="rId4"/>
    <sheet name="212" sheetId="5" r:id="rId5"/>
    <sheet name="Mean" sheetId="8" r:id="rId6"/>
    <sheet name="Std" sheetId="9" r:id="rId7"/>
    <sheet name="TeX" sheetId="10" r:id="rId8"/>
    <sheet name="Plot" sheetId="11" r:id="rId9"/>
  </sheets>
  <externalReferences>
    <externalReference r:id="rId10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1" l="1"/>
  <c r="F3" i="11"/>
  <c r="G3" i="11"/>
  <c r="E4" i="11"/>
  <c r="F4" i="11"/>
  <c r="G4" i="11"/>
  <c r="E5" i="11"/>
  <c r="F5" i="11"/>
  <c r="G5" i="11"/>
  <c r="E6" i="11"/>
  <c r="F6" i="11"/>
  <c r="G6" i="11"/>
  <c r="E7" i="11"/>
  <c r="F7" i="11"/>
  <c r="G7" i="11"/>
  <c r="E8" i="11"/>
  <c r="F8" i="11"/>
  <c r="G8" i="11"/>
  <c r="E9" i="11"/>
  <c r="F9" i="11"/>
  <c r="G9" i="11"/>
  <c r="E10" i="11"/>
  <c r="F10" i="11"/>
  <c r="G10" i="11"/>
  <c r="E11" i="11"/>
  <c r="F11" i="11"/>
  <c r="G11" i="11"/>
  <c r="E12" i="11"/>
  <c r="F12" i="11"/>
  <c r="G12" i="11"/>
  <c r="E13" i="11"/>
  <c r="F13" i="11"/>
  <c r="G13" i="11"/>
  <c r="E14" i="11"/>
  <c r="F14" i="11"/>
  <c r="G14" i="11"/>
  <c r="E15" i="11"/>
  <c r="F15" i="11"/>
  <c r="G15" i="11"/>
  <c r="E16" i="11"/>
  <c r="F16" i="11"/>
  <c r="G16" i="11"/>
  <c r="E17" i="11"/>
  <c r="F17" i="11"/>
  <c r="G17" i="11"/>
  <c r="E18" i="11"/>
  <c r="F18" i="11"/>
  <c r="G18" i="11"/>
  <c r="E19" i="11"/>
  <c r="F19" i="11"/>
  <c r="G19" i="11"/>
  <c r="F2" i="11"/>
  <c r="G2" i="11"/>
  <c r="E2" i="11"/>
  <c r="B3" i="11"/>
  <c r="C3" i="11"/>
  <c r="D3" i="11"/>
  <c r="B4" i="11"/>
  <c r="C4" i="11"/>
  <c r="D4" i="11"/>
  <c r="B5" i="11"/>
  <c r="C5" i="11"/>
  <c r="D5" i="11"/>
  <c r="B6" i="11"/>
  <c r="C6" i="11"/>
  <c r="D6" i="11"/>
  <c r="B7" i="11"/>
  <c r="C7" i="11"/>
  <c r="D7" i="11"/>
  <c r="B8" i="11"/>
  <c r="C8" i="11"/>
  <c r="D8" i="11"/>
  <c r="B9" i="11"/>
  <c r="C9" i="11"/>
  <c r="D9" i="11"/>
  <c r="B10" i="11"/>
  <c r="C10" i="11"/>
  <c r="D10" i="11"/>
  <c r="B11" i="11"/>
  <c r="C11" i="11"/>
  <c r="D11" i="11"/>
  <c r="B12" i="11"/>
  <c r="C12" i="11"/>
  <c r="D12" i="11"/>
  <c r="B13" i="11"/>
  <c r="C13" i="11"/>
  <c r="D13" i="11"/>
  <c r="B14" i="11"/>
  <c r="C14" i="11"/>
  <c r="D14" i="11"/>
  <c r="B15" i="11"/>
  <c r="C15" i="11"/>
  <c r="D15" i="11"/>
  <c r="B16" i="11"/>
  <c r="C16" i="11"/>
  <c r="D16" i="11"/>
  <c r="B17" i="11"/>
  <c r="C17" i="11"/>
  <c r="D17" i="11"/>
  <c r="B18" i="11"/>
  <c r="C18" i="11"/>
  <c r="D18" i="11"/>
  <c r="B19" i="11"/>
  <c r="C19" i="11"/>
  <c r="D19" i="11"/>
  <c r="C2" i="11"/>
  <c r="D2" i="11"/>
  <c r="B2" i="11"/>
  <c r="B3" i="10"/>
  <c r="C3" i="10"/>
  <c r="D3" i="10"/>
  <c r="E3" i="10"/>
  <c r="F3" i="10"/>
  <c r="G3" i="10"/>
  <c r="H3" i="10"/>
  <c r="I3" i="10"/>
  <c r="J3" i="10"/>
  <c r="K3" i="10"/>
  <c r="L3" i="10"/>
  <c r="B4" i="10"/>
  <c r="C4" i="10"/>
  <c r="D4" i="10"/>
  <c r="E4" i="10"/>
  <c r="F4" i="10"/>
  <c r="G4" i="10"/>
  <c r="H4" i="10"/>
  <c r="I4" i="10"/>
  <c r="J4" i="10"/>
  <c r="K4" i="10"/>
  <c r="L4" i="10"/>
  <c r="B5" i="10"/>
  <c r="C5" i="10"/>
  <c r="D5" i="10"/>
  <c r="E5" i="10"/>
  <c r="F5" i="10"/>
  <c r="G5" i="10"/>
  <c r="H5" i="10"/>
  <c r="I5" i="10"/>
  <c r="J5" i="10"/>
  <c r="K5" i="10"/>
  <c r="L5" i="10"/>
  <c r="B6" i="10"/>
  <c r="C6" i="10"/>
  <c r="D6" i="10"/>
  <c r="E6" i="10"/>
  <c r="F6" i="10"/>
  <c r="G6" i="10"/>
  <c r="H6" i="10"/>
  <c r="I6" i="10"/>
  <c r="J6" i="10"/>
  <c r="K6" i="10"/>
  <c r="L6" i="10"/>
  <c r="B7" i="10"/>
  <c r="C7" i="10"/>
  <c r="D7" i="10"/>
  <c r="E7" i="10"/>
  <c r="F7" i="10"/>
  <c r="G7" i="10"/>
  <c r="H7" i="10"/>
  <c r="I7" i="10"/>
  <c r="J7" i="10"/>
  <c r="K7" i="10"/>
  <c r="L7" i="10"/>
  <c r="B8" i="10"/>
  <c r="C8" i="10"/>
  <c r="D8" i="10"/>
  <c r="E8" i="10"/>
  <c r="F8" i="10"/>
  <c r="G8" i="10"/>
  <c r="H8" i="10"/>
  <c r="I8" i="10"/>
  <c r="J8" i="10"/>
  <c r="K8" i="10"/>
  <c r="L8" i="10"/>
  <c r="B9" i="10"/>
  <c r="C9" i="10"/>
  <c r="D9" i="10"/>
  <c r="E9" i="10"/>
  <c r="F9" i="10"/>
  <c r="G9" i="10"/>
  <c r="H9" i="10"/>
  <c r="I9" i="10"/>
  <c r="J9" i="10"/>
  <c r="K9" i="10"/>
  <c r="L9" i="10"/>
  <c r="B10" i="10"/>
  <c r="C10" i="10"/>
  <c r="D10" i="10"/>
  <c r="E10" i="10"/>
  <c r="F10" i="10"/>
  <c r="G10" i="10"/>
  <c r="H10" i="10"/>
  <c r="I10" i="10"/>
  <c r="J10" i="10"/>
  <c r="K10" i="10"/>
  <c r="L10" i="10"/>
  <c r="B11" i="10"/>
  <c r="C11" i="10"/>
  <c r="D11" i="10"/>
  <c r="E11" i="10"/>
  <c r="F11" i="10"/>
  <c r="G11" i="10"/>
  <c r="H11" i="10"/>
  <c r="I11" i="10"/>
  <c r="J11" i="10"/>
  <c r="K11" i="10"/>
  <c r="L11" i="10"/>
  <c r="B12" i="10"/>
  <c r="C12" i="10"/>
  <c r="D12" i="10"/>
  <c r="E12" i="10"/>
  <c r="F12" i="10"/>
  <c r="G12" i="10"/>
  <c r="H12" i="10"/>
  <c r="I12" i="10"/>
  <c r="J12" i="10"/>
  <c r="K12" i="10"/>
  <c r="L12" i="10"/>
  <c r="B13" i="10"/>
  <c r="C13" i="10"/>
  <c r="D13" i="10"/>
  <c r="E13" i="10"/>
  <c r="F13" i="10"/>
  <c r="G13" i="10"/>
  <c r="H13" i="10"/>
  <c r="I13" i="10"/>
  <c r="J13" i="10"/>
  <c r="K13" i="10"/>
  <c r="L13" i="10"/>
  <c r="B14" i="10"/>
  <c r="C14" i="10"/>
  <c r="D14" i="10"/>
  <c r="E14" i="10"/>
  <c r="F14" i="10"/>
  <c r="G14" i="10"/>
  <c r="H14" i="10"/>
  <c r="I14" i="10"/>
  <c r="J14" i="10"/>
  <c r="K14" i="10"/>
  <c r="L14" i="10"/>
  <c r="B15" i="10"/>
  <c r="C15" i="10"/>
  <c r="D15" i="10"/>
  <c r="E15" i="10"/>
  <c r="F15" i="10"/>
  <c r="G15" i="10"/>
  <c r="H15" i="10"/>
  <c r="I15" i="10"/>
  <c r="J15" i="10"/>
  <c r="K15" i="10"/>
  <c r="L15" i="10"/>
  <c r="B16" i="10"/>
  <c r="C16" i="10"/>
  <c r="D16" i="10"/>
  <c r="E16" i="10"/>
  <c r="F16" i="10"/>
  <c r="G16" i="10"/>
  <c r="H16" i="10"/>
  <c r="I16" i="10"/>
  <c r="J16" i="10"/>
  <c r="K16" i="10"/>
  <c r="L16" i="10"/>
  <c r="B17" i="10"/>
  <c r="C17" i="10"/>
  <c r="D17" i="10"/>
  <c r="E17" i="10"/>
  <c r="F17" i="10"/>
  <c r="G17" i="10"/>
  <c r="H17" i="10"/>
  <c r="I17" i="10"/>
  <c r="J17" i="10"/>
  <c r="K17" i="10"/>
  <c r="L17" i="10"/>
  <c r="B18" i="10"/>
  <c r="C18" i="10"/>
  <c r="D18" i="10"/>
  <c r="E18" i="10"/>
  <c r="F18" i="10"/>
  <c r="G18" i="10"/>
  <c r="H18" i="10"/>
  <c r="I18" i="10"/>
  <c r="J18" i="10"/>
  <c r="K18" i="10"/>
  <c r="L18" i="10"/>
  <c r="B19" i="10"/>
  <c r="C19" i="10"/>
  <c r="D19" i="10"/>
  <c r="E19" i="10"/>
  <c r="F19" i="10"/>
  <c r="G19" i="10"/>
  <c r="H19" i="10"/>
  <c r="I19" i="10"/>
  <c r="J19" i="10"/>
  <c r="K19" i="10"/>
  <c r="L19" i="10"/>
  <c r="C2" i="10"/>
  <c r="D2" i="10"/>
  <c r="E2" i="10"/>
  <c r="F2" i="10"/>
  <c r="G2" i="10"/>
  <c r="H2" i="10"/>
  <c r="I2" i="10"/>
  <c r="J2" i="10"/>
  <c r="K2" i="10"/>
  <c r="L2" i="10"/>
  <c r="B2" i="10"/>
  <c r="B2" i="9"/>
  <c r="C2" i="9"/>
  <c r="D2" i="9"/>
  <c r="E2" i="9"/>
  <c r="F2" i="9"/>
  <c r="G2" i="9"/>
  <c r="H2" i="9"/>
  <c r="I2" i="9"/>
  <c r="J2" i="9"/>
  <c r="K2" i="9"/>
  <c r="L2" i="9"/>
  <c r="B3" i="9"/>
  <c r="C3" i="9"/>
  <c r="D3" i="9"/>
  <c r="E3" i="9"/>
  <c r="F3" i="9"/>
  <c r="G3" i="9"/>
  <c r="H3" i="9"/>
  <c r="I3" i="9"/>
  <c r="J3" i="9"/>
  <c r="K3" i="9"/>
  <c r="L3" i="9"/>
  <c r="B4" i="9"/>
  <c r="C4" i="9"/>
  <c r="D4" i="9"/>
  <c r="E4" i="9"/>
  <c r="F4" i="9"/>
  <c r="G4" i="9"/>
  <c r="H4" i="9"/>
  <c r="I4" i="9"/>
  <c r="J4" i="9"/>
  <c r="K4" i="9"/>
  <c r="L4" i="9"/>
  <c r="B5" i="9"/>
  <c r="C5" i="9"/>
  <c r="D5" i="9"/>
  <c r="E5" i="9"/>
  <c r="F5" i="9"/>
  <c r="G5" i="9"/>
  <c r="H5" i="9"/>
  <c r="I5" i="9"/>
  <c r="J5" i="9"/>
  <c r="K5" i="9"/>
  <c r="L5" i="9"/>
  <c r="B6" i="9"/>
  <c r="C6" i="9"/>
  <c r="D6" i="9"/>
  <c r="E6" i="9"/>
  <c r="F6" i="9"/>
  <c r="G6" i="9"/>
  <c r="H6" i="9"/>
  <c r="I6" i="9"/>
  <c r="J6" i="9"/>
  <c r="K6" i="9"/>
  <c r="L6" i="9"/>
  <c r="B7" i="9"/>
  <c r="C7" i="9"/>
  <c r="D7" i="9"/>
  <c r="E7" i="9"/>
  <c r="F7" i="9"/>
  <c r="G7" i="9"/>
  <c r="H7" i="9"/>
  <c r="I7" i="9"/>
  <c r="J7" i="9"/>
  <c r="K7" i="9"/>
  <c r="L7" i="9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C3" i="4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" i="5"/>
  <c r="C2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E8" i="9"/>
  <c r="F8" i="9"/>
  <c r="G8" i="9"/>
  <c r="H8" i="9"/>
  <c r="I8" i="9"/>
  <c r="J8" i="9"/>
  <c r="K8" i="9"/>
  <c r="L8" i="9"/>
  <c r="E9" i="9"/>
  <c r="F9" i="9"/>
  <c r="G9" i="9"/>
  <c r="H9" i="9"/>
  <c r="I9" i="9"/>
  <c r="J9" i="9"/>
  <c r="K9" i="9"/>
  <c r="L9" i="9"/>
  <c r="E10" i="9"/>
  <c r="F10" i="9"/>
  <c r="G10" i="9"/>
  <c r="H10" i="9"/>
  <c r="I10" i="9"/>
  <c r="J10" i="9"/>
  <c r="K10" i="9"/>
  <c r="L10" i="9"/>
  <c r="E11" i="9"/>
  <c r="F11" i="9"/>
  <c r="G11" i="9"/>
  <c r="H11" i="9"/>
  <c r="I11" i="9"/>
  <c r="J11" i="9"/>
  <c r="K11" i="9"/>
  <c r="L11" i="9"/>
  <c r="E12" i="9"/>
  <c r="F12" i="9"/>
  <c r="G12" i="9"/>
  <c r="H12" i="9"/>
  <c r="I12" i="9"/>
  <c r="J12" i="9"/>
  <c r="K12" i="9"/>
  <c r="L12" i="9"/>
  <c r="E13" i="9"/>
  <c r="F13" i="9"/>
  <c r="G13" i="9"/>
  <c r="H13" i="9"/>
  <c r="I13" i="9"/>
  <c r="J13" i="9"/>
  <c r="K13" i="9"/>
  <c r="L13" i="9"/>
  <c r="E14" i="9"/>
  <c r="F14" i="9"/>
  <c r="G14" i="9"/>
  <c r="H14" i="9"/>
  <c r="I14" i="9"/>
  <c r="J14" i="9"/>
  <c r="K14" i="9"/>
  <c r="L14" i="9"/>
  <c r="E15" i="9"/>
  <c r="F15" i="9"/>
  <c r="G15" i="9"/>
  <c r="H15" i="9"/>
  <c r="I15" i="9"/>
  <c r="J15" i="9"/>
  <c r="K15" i="9"/>
  <c r="L15" i="9"/>
  <c r="E16" i="9"/>
  <c r="F16" i="9"/>
  <c r="G16" i="9"/>
  <c r="H16" i="9"/>
  <c r="I16" i="9"/>
  <c r="J16" i="9"/>
  <c r="K16" i="9"/>
  <c r="L16" i="9"/>
  <c r="E17" i="9"/>
  <c r="F17" i="9"/>
  <c r="G17" i="9"/>
  <c r="H17" i="9"/>
  <c r="I17" i="9"/>
  <c r="J17" i="9"/>
  <c r="K17" i="9"/>
  <c r="L17" i="9"/>
  <c r="E18" i="9"/>
  <c r="F18" i="9"/>
  <c r="G18" i="9"/>
  <c r="H18" i="9"/>
  <c r="I18" i="9"/>
  <c r="J18" i="9"/>
  <c r="K18" i="9"/>
  <c r="L18" i="9"/>
  <c r="E19" i="9"/>
  <c r="F19" i="9"/>
  <c r="G19" i="9"/>
  <c r="H19" i="9"/>
  <c r="I19" i="9"/>
  <c r="J19" i="9"/>
  <c r="K19" i="9"/>
  <c r="L19" i="9"/>
  <c r="E3" i="8"/>
  <c r="F3" i="8"/>
  <c r="G3" i="8"/>
  <c r="H3" i="8"/>
  <c r="I3" i="8"/>
  <c r="J3" i="8"/>
  <c r="K3" i="8"/>
  <c r="E4" i="8"/>
  <c r="F4" i="8"/>
  <c r="G4" i="8"/>
  <c r="H4" i="8"/>
  <c r="I4" i="8"/>
  <c r="J4" i="8"/>
  <c r="K4" i="8"/>
  <c r="E5" i="8"/>
  <c r="F5" i="8"/>
  <c r="G5" i="8"/>
  <c r="H5" i="8"/>
  <c r="I5" i="8"/>
  <c r="J5" i="8"/>
  <c r="K5" i="8"/>
  <c r="E6" i="8"/>
  <c r="F6" i="8"/>
  <c r="G6" i="8"/>
  <c r="H6" i="8"/>
  <c r="I6" i="8"/>
  <c r="J6" i="8"/>
  <c r="K6" i="8"/>
  <c r="E7" i="8"/>
  <c r="F7" i="8"/>
  <c r="G7" i="8"/>
  <c r="H7" i="8"/>
  <c r="I7" i="8"/>
  <c r="J7" i="8"/>
  <c r="K7" i="8"/>
  <c r="E8" i="8"/>
  <c r="F8" i="8"/>
  <c r="G8" i="8"/>
  <c r="H8" i="8"/>
  <c r="I8" i="8"/>
  <c r="J8" i="8"/>
  <c r="K8" i="8"/>
  <c r="E9" i="8"/>
  <c r="F9" i="8"/>
  <c r="G9" i="8"/>
  <c r="H9" i="8"/>
  <c r="I9" i="8"/>
  <c r="J9" i="8"/>
  <c r="K9" i="8"/>
  <c r="E10" i="8"/>
  <c r="F10" i="8"/>
  <c r="G10" i="8"/>
  <c r="H10" i="8"/>
  <c r="I10" i="8"/>
  <c r="J10" i="8"/>
  <c r="K10" i="8"/>
  <c r="E11" i="8"/>
  <c r="F11" i="8"/>
  <c r="G11" i="8"/>
  <c r="H11" i="8"/>
  <c r="I11" i="8"/>
  <c r="J11" i="8"/>
  <c r="K11" i="8"/>
  <c r="E12" i="8"/>
  <c r="F12" i="8"/>
  <c r="G12" i="8"/>
  <c r="H12" i="8"/>
  <c r="I12" i="8"/>
  <c r="J12" i="8"/>
  <c r="K12" i="8"/>
  <c r="E13" i="8"/>
  <c r="F13" i="8"/>
  <c r="G13" i="8"/>
  <c r="H13" i="8"/>
  <c r="I13" i="8"/>
  <c r="J13" i="8"/>
  <c r="K13" i="8"/>
  <c r="E14" i="8"/>
  <c r="F14" i="8"/>
  <c r="G14" i="8"/>
  <c r="H14" i="8"/>
  <c r="I14" i="8"/>
  <c r="J14" i="8"/>
  <c r="K14" i="8"/>
  <c r="E15" i="8"/>
  <c r="F15" i="8"/>
  <c r="G15" i="8"/>
  <c r="H15" i="8"/>
  <c r="I15" i="8"/>
  <c r="J15" i="8"/>
  <c r="K15" i="8"/>
  <c r="E16" i="8"/>
  <c r="F16" i="8"/>
  <c r="G16" i="8"/>
  <c r="H16" i="8"/>
  <c r="I16" i="8"/>
  <c r="J16" i="8"/>
  <c r="K16" i="8"/>
  <c r="E17" i="8"/>
  <c r="F17" i="8"/>
  <c r="G17" i="8"/>
  <c r="H17" i="8"/>
  <c r="I17" i="8"/>
  <c r="J17" i="8"/>
  <c r="K17" i="8"/>
  <c r="E18" i="8"/>
  <c r="F18" i="8"/>
  <c r="G18" i="8"/>
  <c r="J18" i="8"/>
  <c r="K18" i="8"/>
  <c r="E19" i="8"/>
  <c r="F19" i="8"/>
  <c r="G19" i="8"/>
  <c r="H19" i="8"/>
  <c r="I19" i="8"/>
  <c r="J19" i="8"/>
  <c r="K19" i="8"/>
  <c r="F2" i="8"/>
  <c r="G2" i="8"/>
  <c r="H2" i="8"/>
  <c r="I2" i="8"/>
  <c r="J2" i="8"/>
  <c r="K2" i="8"/>
  <c r="L2" i="8"/>
  <c r="E2" i="8"/>
  <c r="B19" i="9" l="1"/>
  <c r="B19" i="8"/>
  <c r="B18" i="9"/>
  <c r="B18" i="8"/>
  <c r="B17" i="9"/>
  <c r="B17" i="8"/>
  <c r="B16" i="9"/>
  <c r="B16" i="8"/>
  <c r="B15" i="9"/>
  <c r="B15" i="8"/>
  <c r="B14" i="9"/>
  <c r="B14" i="8"/>
  <c r="B13" i="9"/>
  <c r="B13" i="8"/>
  <c r="B12" i="9"/>
  <c r="B12" i="8"/>
  <c r="B11" i="9"/>
  <c r="B11" i="8"/>
  <c r="B10" i="9"/>
  <c r="B10" i="8"/>
  <c r="B9" i="9"/>
  <c r="B9" i="8"/>
  <c r="B8" i="9"/>
  <c r="B8" i="8"/>
  <c r="B7" i="8"/>
  <c r="B6" i="8"/>
  <c r="B5" i="8"/>
  <c r="B4" i="8"/>
  <c r="B3" i="8"/>
  <c r="B2" i="8"/>
  <c r="C19" i="9"/>
  <c r="C19" i="8"/>
  <c r="C18" i="9"/>
  <c r="C18" i="8"/>
  <c r="C17" i="9"/>
  <c r="C17" i="8"/>
  <c r="C16" i="9"/>
  <c r="C16" i="8"/>
  <c r="C15" i="9"/>
  <c r="C15" i="8"/>
  <c r="C14" i="9"/>
  <c r="C14" i="8"/>
  <c r="C13" i="9"/>
  <c r="C13" i="8"/>
  <c r="C12" i="9"/>
  <c r="C12" i="8"/>
  <c r="C11" i="9"/>
  <c r="C11" i="8"/>
  <c r="C10" i="9"/>
  <c r="C10" i="8"/>
  <c r="C9" i="9"/>
  <c r="C9" i="8"/>
  <c r="C8" i="9"/>
  <c r="C8" i="8"/>
  <c r="C7" i="8"/>
  <c r="C6" i="8"/>
  <c r="C5" i="8"/>
  <c r="C4" i="8"/>
  <c r="C3" i="8"/>
  <c r="C2" i="8"/>
  <c r="D19" i="9"/>
  <c r="D19" i="8"/>
  <c r="D18" i="9"/>
  <c r="D18" i="8"/>
  <c r="D17" i="9"/>
  <c r="D17" i="8"/>
  <c r="D16" i="9"/>
  <c r="D16" i="8"/>
  <c r="D15" i="9"/>
  <c r="D15" i="8"/>
  <c r="D14" i="9"/>
  <c r="D14" i="8"/>
  <c r="D13" i="9"/>
  <c r="D13" i="8"/>
  <c r="D12" i="9"/>
  <c r="D12" i="8"/>
  <c r="D11" i="9"/>
  <c r="D11" i="8"/>
  <c r="D10" i="9"/>
  <c r="D10" i="8"/>
  <c r="D9" i="9"/>
  <c r="D9" i="8"/>
  <c r="D8" i="9"/>
  <c r="D8" i="8"/>
  <c r="D7" i="8"/>
  <c r="D6" i="8"/>
  <c r="D5" i="8"/>
  <c r="D4" i="8"/>
  <c r="D3" i="8"/>
  <c r="D2" i="8"/>
</calcChain>
</file>

<file path=xl/sharedStrings.xml><?xml version="1.0" encoding="utf-8"?>
<sst xmlns="http://schemas.openxmlformats.org/spreadsheetml/2006/main" count="266" uniqueCount="37">
  <si>
    <t>Name</t>
  </si>
  <si>
    <t>Efficacy</t>
  </si>
  <si>
    <t>Utility</t>
  </si>
  <si>
    <t>Timeliness</t>
  </si>
  <si>
    <t>acc_forget</t>
  </si>
  <si>
    <t>acc_retain</t>
  </si>
  <si>
    <t>acc_test</t>
  </si>
  <si>
    <t>js_div</t>
  </si>
  <si>
    <t>l2_params_distance</t>
  </si>
  <si>
    <t>mia_acc</t>
  </si>
  <si>
    <t>mia_tpr</t>
  </si>
  <si>
    <t>time_unlearn</t>
  </si>
  <si>
    <t>dementiaKLepoch</t>
  </si>
  <si>
    <t>dementiaCEepoch</t>
  </si>
  <si>
    <t>dementiaKLonce</t>
  </si>
  <si>
    <t>dementiaCEonce</t>
  </si>
  <si>
    <t>dementiaKLno</t>
  </si>
  <si>
    <t>dementiaCEno</t>
  </si>
  <si>
    <t>blindspot</t>
  </si>
  <si>
    <t>ssd</t>
  </si>
  <si>
    <t>scrub</t>
  </si>
  <si>
    <t>unsir</t>
  </si>
  <si>
    <t>boundary</t>
  </si>
  <si>
    <t>relabel_advanced</t>
  </si>
  <si>
    <t>relabel</t>
  </si>
  <si>
    <t>neggrad_advanced</t>
  </si>
  <si>
    <t>neggrad</t>
  </si>
  <si>
    <t>finetune</t>
  </si>
  <si>
    <t>retrained</t>
  </si>
  <si>
    <t>original</t>
  </si>
  <si>
    <t>NaN</t>
  </si>
  <si>
    <t>EfficacyMean</t>
  </si>
  <si>
    <t>UtilityMean</t>
  </si>
  <si>
    <t>TimelinessMean</t>
  </si>
  <si>
    <t>EfficacyStd</t>
  </si>
  <si>
    <t>UtilityStd</t>
  </si>
  <si>
    <t>TimelinessStd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</si>
</sst>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2Mea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2Mean"/>
    </sheetNames>
    <definedNames>
      <definedName name="Efficacy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AB359-FF6B-49C9-B9F1-2DD17DF7A097}" name="Table1" displayName="Table1" ref="A1:L19" totalsRowShown="0">
  <autoFilter ref="A1:L19" xr:uid="{D26AB359-FF6B-49C9-B9F1-2DD17DF7A097}"/>
  <tableColumns count="12">
    <tableColumn id="1" xr3:uid="{525E04BA-7EFB-48BD-90F8-AE6DC8D50E7E}" name="Name"/>
    <tableColumn id="14" xr3:uid="{0B127CE5-701E-48F2-88E5-19C7CF0B3C09}" name="Efficacy" dataDxfId="24">
      <calculatedColumnFormula>100-Table1[[#This Row],[mia_tpr]]</calculatedColumnFormula>
    </tableColumn>
    <tableColumn id="15" xr3:uid="{2A9658C0-B73A-43A3-A386-D6FF28AACC89}" name="Utility" dataDxfId="23">
      <calculatedColumnFormula>ROUND(0.5*(Table1[[#This Row],[acc_retain]]+Table1[[#This Row],[acc_test]]), 2)</calculatedColumnFormula>
    </tableColumn>
    <tableColumn id="16" xr3:uid="{32AA9264-ADB7-4093-8AD5-7E8076969B36}" name="Timeliness" dataDxfId="22">
      <calculatedColumnFormula>ROUND(-(Table1[[#This Row],[time_unlearn]]-$L$18)/$L$18,4)*100</calculatedColumnFormula>
    </tableColumn>
    <tableColumn id="5" xr3:uid="{932E255D-59E5-4865-9D3F-82F2B2B71D2C}" name="acc_forget"/>
    <tableColumn id="6" xr3:uid="{533B375F-C06C-43AB-B03F-92A04C5B26EE}" name="acc_retain"/>
    <tableColumn id="7" xr3:uid="{FA27C42E-01FC-401C-8A2C-D8401E413BDF}" name="acc_test"/>
    <tableColumn id="9" xr3:uid="{08AD4A4A-1172-4D84-B29B-F237B2B46082}" name="js_div"/>
    <tableColumn id="10" xr3:uid="{F44B49D0-9EE1-4393-8F92-DC881BFBDDF6}" name="l2_params_distance"/>
    <tableColumn id="11" xr3:uid="{8EE517DD-9E76-4556-B386-6559495A4C60}" name="mia_acc"/>
    <tableColumn id="12" xr3:uid="{9052C8EC-509B-4F42-8AC6-7D2260AE6B5D}" name="mia_tpr"/>
    <tableColumn id="13" xr3:uid="{659CC5D1-3658-4150-AE9A-26F0383BE185}" name="time_unlearn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4A5258-C1FA-41E6-9B59-9C426FA50B59}" name="Table2" displayName="Table2" ref="A1:L19" totalsRowShown="0">
  <autoFilter ref="A1:L19" xr:uid="{4F4A5258-C1FA-41E6-9B59-9C426FA50B59}"/>
  <tableColumns count="12">
    <tableColumn id="1" xr3:uid="{14C1CF60-8CDD-4C4C-ACF0-450FC9A96ABC}" name="Name"/>
    <tableColumn id="14" xr3:uid="{5E7AC7DA-8813-4C9A-9AF3-B5C4F5F0F382}" name="Efficacy" dataDxfId="21">
      <calculatedColumnFormula>100-Table2[[#This Row],[mia_tpr]]</calculatedColumnFormula>
    </tableColumn>
    <tableColumn id="15" xr3:uid="{FE309E1A-C0BE-4020-85EF-8C5F80F83636}" name="Utility" dataDxfId="20">
      <calculatedColumnFormula>ROUND(0.5*(Table2[[#This Row],[acc_retain]]+Table2[[#This Row],[acc_test]]), 2)</calculatedColumnFormula>
    </tableColumn>
    <tableColumn id="16" xr3:uid="{BFC31B87-03FC-40B0-B2C1-5445C0B6BF4F}" name="Timeliness" dataDxfId="19">
      <calculatedColumnFormula>ROUND(-(Table2[[#This Row],[time_unlearn]]-$L$18)/$L$18,4)*100</calculatedColumnFormula>
    </tableColumn>
    <tableColumn id="5" xr3:uid="{D94AB1A2-9862-4BED-BA32-7DA83609123C}" name="acc_forget"/>
    <tableColumn id="6" xr3:uid="{3A376C38-A14E-4BFE-9696-7D9F01F3B1CD}" name="acc_retain"/>
    <tableColumn id="7" xr3:uid="{F562E67F-94BC-49B6-95E3-4A981F25516E}" name="acc_test"/>
    <tableColumn id="9" xr3:uid="{CAC24FEB-A632-43F2-AD6E-E0F981E6B80E}" name="js_div"/>
    <tableColumn id="10" xr3:uid="{D10D7A4A-EB2E-45F3-B86F-C24D345EEE2C}" name="l2_params_distance"/>
    <tableColumn id="11" xr3:uid="{9B91AA49-2A9A-48BC-915E-8471F3E8FFF5}" name="mia_acc"/>
    <tableColumn id="12" xr3:uid="{03E10895-41D6-49C6-80CC-B4E659BD4E87}" name="mia_tpr"/>
    <tableColumn id="13" xr3:uid="{92C6CEB6-3B95-4F7B-A449-F68F54948724}" name="time_unlearn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4270CE-690C-4B07-AE7C-6054FA301415}" name="Table3" displayName="Table3" ref="A1:L19" totalsRowShown="0">
  <autoFilter ref="A1:L19" xr:uid="{174270CE-690C-4B07-AE7C-6054FA301415}"/>
  <tableColumns count="12">
    <tableColumn id="1" xr3:uid="{B3CF5C22-324A-41C3-AB34-6C6EFABC5A8B}" name="Name"/>
    <tableColumn id="14" xr3:uid="{6EDAABF0-F173-491C-94B0-1CA0B08BFC0E}" name="Efficacy" dataDxfId="18">
      <calculatedColumnFormula>100-Table3[[#This Row],[mia_tpr]]</calculatedColumnFormula>
    </tableColumn>
    <tableColumn id="15" xr3:uid="{20818365-35E6-4F3C-9460-74448CB93F4C}" name="Utility" dataDxfId="17">
      <calculatedColumnFormula>ROUND(0.5*(Table3[[#This Row],[acc_retain]]+Table3[[#This Row],[acc_test]]), 2)</calculatedColumnFormula>
    </tableColumn>
    <tableColumn id="16" xr3:uid="{5C2C9ACD-7B3B-4BC2-BACA-5367D7C473B4}" name="Timeliness" dataDxfId="16">
      <calculatedColumnFormula>ROUND(-(Table3[[#This Row],[time_unlearn]]-$L$18)/$L$18,4)*100</calculatedColumnFormula>
    </tableColumn>
    <tableColumn id="5" xr3:uid="{E03EB3CE-84BA-4D10-8CA2-391F5CA01AC7}" name="acc_forget"/>
    <tableColumn id="6" xr3:uid="{98326E67-7C31-4D92-BDE5-E6ABD4969C23}" name="acc_retain"/>
    <tableColumn id="7" xr3:uid="{982EB71F-E57C-4AEF-B361-9BBD6BB68EE5}" name="acc_test"/>
    <tableColumn id="9" xr3:uid="{5607F039-0E7F-4C9E-A88B-CA7D86CF3B20}" name="js_div"/>
    <tableColumn id="10" xr3:uid="{B8035CE3-3C1C-4BD9-99A1-1101D4B67A03}" name="l2_params_distance"/>
    <tableColumn id="11" xr3:uid="{BC903D11-C503-4597-AC15-8317F6CE2AA8}" name="mia_acc"/>
    <tableColumn id="12" xr3:uid="{859CB463-3DBE-44BA-B919-7D8DB5D23EF4}" name="mia_tpr"/>
    <tableColumn id="13" xr3:uid="{3748470F-12B3-425C-9504-DBC53BB02245}" name="time_unlearn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4403DC-CAA1-4D7F-A6A0-6B31FD098171}" name="Table4" displayName="Table4" ref="A1:L19" totalsRowShown="0">
  <autoFilter ref="A1:L19" xr:uid="{304403DC-CAA1-4D7F-A6A0-6B31FD098171}"/>
  <tableColumns count="12">
    <tableColumn id="1" xr3:uid="{4EE42A9B-66EA-4C1A-BD86-B31871D5D65C}" name="Name"/>
    <tableColumn id="14" xr3:uid="{DC91A065-6F3E-4468-B666-60EE7FF6E975}" name="Efficacy" dataDxfId="15">
      <calculatedColumnFormula>100-Table4[[#This Row],[mia_tpr]]</calculatedColumnFormula>
    </tableColumn>
    <tableColumn id="15" xr3:uid="{4751BEF6-CC35-4DF1-A0B9-0042BCC86A2E}" name="Utility" dataDxfId="14">
      <calculatedColumnFormula>ROUND(0.5*(Table4[[#This Row],[acc_retain]]+Table4[[#This Row],[acc_test]]), 2)</calculatedColumnFormula>
    </tableColumn>
    <tableColumn id="16" xr3:uid="{262E3BD3-8204-4A05-87B5-D7F590DE349B}" name="Timeliness" dataDxfId="13">
      <calculatedColumnFormula>ROUND(-(Table4[[#This Row],[time_unlearn]]-$L$18)/$L$18,4)*100</calculatedColumnFormula>
    </tableColumn>
    <tableColumn id="5" xr3:uid="{F6664308-F492-4830-9B39-B8B257C14955}" name="acc_forget"/>
    <tableColumn id="6" xr3:uid="{14DC12C5-179E-4849-920F-B929B1CAC8B5}" name="acc_retain"/>
    <tableColumn id="7" xr3:uid="{82C5D027-658A-49BA-92F6-DC9571DD35CC}" name="acc_test"/>
    <tableColumn id="9" xr3:uid="{0474D01A-DD6C-4BA5-800D-FE22C293E46C}" name="js_div"/>
    <tableColumn id="10" xr3:uid="{89318C10-42E9-4C4D-B1CD-E6EC0485BD78}" name="l2_params_distance"/>
    <tableColumn id="11" xr3:uid="{78F91817-668F-4564-A0B2-20F29B8410DE}" name="mia_acc"/>
    <tableColumn id="12" xr3:uid="{9367B788-795F-4C78-8139-3FCAFEF83F8B}" name="mia_tpr"/>
    <tableColumn id="13" xr3:uid="{C4D06775-7306-4074-B91A-565BD1924246}" name="time_unlear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3C77F9-8DC1-4CCC-8089-C1151B2760F4}" name="Table5" displayName="Table5" ref="A1:L19" totalsRowShown="0">
  <autoFilter ref="A1:L19" xr:uid="{6A3C77F9-8DC1-4CCC-8089-C1151B2760F4}"/>
  <tableColumns count="12">
    <tableColumn id="1" xr3:uid="{EF50558D-A95E-4C45-BDA2-9D70B494CBCE}" name="Name"/>
    <tableColumn id="8" xr3:uid="{AC488957-FA3C-475E-BB26-476BD6500D11}" name="Efficacy" dataDxfId="12">
      <calculatedColumnFormula>100-Table5[[#This Row],[mia_tpr]]</calculatedColumnFormula>
    </tableColumn>
    <tableColumn id="15" xr3:uid="{1BD9A1DA-FEBC-4BB4-A506-CD200A5B92CF}" name="Utility" dataDxfId="11">
      <calculatedColumnFormula>ROUND(0.5*(Table5[[#This Row],[acc_retain]]+Table5[[#This Row],[acc_test]]), 2)</calculatedColumnFormula>
    </tableColumn>
    <tableColumn id="16" xr3:uid="{487E2239-4CBB-44FE-A181-77C6BA7A02D1}" name="Timeliness" dataDxfId="10">
      <calculatedColumnFormula>ROUND(-(Table5[[#This Row],[time_unlearn]]-$L$18)/$L$18,4)*100</calculatedColumnFormula>
    </tableColumn>
    <tableColumn id="5" xr3:uid="{40D78947-0FE4-47E7-9C45-52EE9A869AB4}" name="acc_forget"/>
    <tableColumn id="6" xr3:uid="{5CF42EA9-E6BC-44B3-8B8C-7DA8B216AEFE}" name="acc_retain"/>
    <tableColumn id="7" xr3:uid="{4A3A80BC-721D-4922-A989-6163DA7A5DA0}" name="acc_test"/>
    <tableColumn id="10" xr3:uid="{831521ED-2C7A-451F-BB74-6F1A2F612733}" name="js_div"/>
    <tableColumn id="11" xr3:uid="{58A07477-D0E3-4974-86B0-4E41CAA5E651}" name="l2_params_distance"/>
    <tableColumn id="12" xr3:uid="{E8AE36AC-04AC-4792-8D7B-6B6712D9944A}" name="mia_acc"/>
    <tableColumn id="13" xr3:uid="{267B46A0-637C-48C2-948E-C25A4C03DF2B}" name="mia_tpr"/>
    <tableColumn id="14" xr3:uid="{68E15042-C058-4BD5-B1FD-299AA3028721}" name="time_unlearn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81BDA6-F838-4637-8798-72CF9C390395}" name="Table578" displayName="Table578" ref="A1:L19" totalsRowShown="0">
  <autoFilter ref="A1:L19" xr:uid="{6A3C77F9-8DC1-4CCC-8089-C1151B2760F4}"/>
  <tableColumns count="12">
    <tableColumn id="1" xr3:uid="{D3188A14-0015-4CD1-B6F2-F7C784A31155}" name="Name"/>
    <tableColumn id="8" xr3:uid="{52F0136C-2DFD-4BF4-BF91-82F066F58E93}" name="Efficacy">
      <calculatedColumnFormula>ROUND(AVERAGE('3407'!B2, '1703'!B2, '851'!B2, '425'!B2, '212'!B2),2)</calculatedColumnFormula>
    </tableColumn>
    <tableColumn id="15" xr3:uid="{4D231902-8351-457B-B814-9C2ED77E9E8F}" name="Utility">
      <calculatedColumnFormula>ROUND(AVERAGE('3407'!C2, '1703'!C2, '851'!C2, '425'!C2, '212'!C2),2)</calculatedColumnFormula>
    </tableColumn>
    <tableColumn id="16" xr3:uid="{FBA3E986-B0AE-45B7-9B44-C4AA6A000942}" name="Timeliness">
      <calculatedColumnFormula>ROUND(AVERAGE('3407'!D2, '1703'!D2, '851'!D2, '425'!D2, '212'!D2),2)</calculatedColumnFormula>
    </tableColumn>
    <tableColumn id="5" xr3:uid="{DEE6963E-576F-46CA-B866-47C243866D89}" name="acc_forget" dataDxfId="9">
      <calculatedColumnFormula>ROUND(AVERAGE('3407'!E2, '1703'!E2, '851'!E2, '425'!E2, '212'!E2),2)</calculatedColumnFormula>
    </tableColumn>
    <tableColumn id="6" xr3:uid="{58B6EE40-2C1B-4C06-9841-137F93BB8121}" name="acc_retain">
      <calculatedColumnFormula>ROUND(AVERAGE('3407'!F2, '1703'!F2, '851'!F2, '425'!F2, '212'!F2),2)</calculatedColumnFormula>
    </tableColumn>
    <tableColumn id="7" xr3:uid="{EB2FDFBE-0EDA-4E40-80CB-20D7BEF1224D}" name="acc_test" dataDxfId="8">
      <calculatedColumnFormula>ROUND(AVERAGE('3407'!G2, '1703'!G2, '851'!G2, '425'!G2, '212'!G2),2)</calculatedColumnFormula>
    </tableColumn>
    <tableColumn id="10" xr3:uid="{E500FFAC-57FD-41E3-862F-B657C0003119}" name="js_div">
      <calculatedColumnFormula>ROUND(AVERAGE('3407'!H2, '1703'!H2, '851'!H2, '425'!H2, '212'!H2),2)</calculatedColumnFormula>
    </tableColumn>
    <tableColumn id="11" xr3:uid="{306BBAA9-B287-4AC1-87D3-5753B9591F69}" name="l2_params_distance">
      <calculatedColumnFormula>ROUND(AVERAGE('3407'!I2, '1703'!I2, '851'!I2, '425'!I2, '212'!I2),2)</calculatedColumnFormula>
    </tableColumn>
    <tableColumn id="12" xr3:uid="{B8368001-DF30-4E38-923E-8BF07B2FB88C}" name="mia_acc">
      <calculatedColumnFormula>ROUND(AVERAGE('3407'!J2, '1703'!J2, '851'!J2, '425'!J2, '212'!J2),2)</calculatedColumnFormula>
    </tableColumn>
    <tableColumn id="13" xr3:uid="{EA964F5B-EDCC-4891-AC84-9E35F670F145}" name="mia_tpr">
      <calculatedColumnFormula>ROUND(AVERAGE('3407'!K2, '1703'!K2, '851'!K2, '425'!K2, '212'!K2),2)</calculatedColumnFormula>
    </tableColumn>
    <tableColumn id="14" xr3:uid="{EF8F0BB8-2B8C-4E21-8C0D-4B78273BC40F}" name="time_unlearn">
      <calculatedColumnFormula>ROUND(AVERAGE('3407'!L2, '1703'!L2, '851'!L2, '425'!L2, '212'!L2),2)</calculatedColumnFormula>
    </tableColumn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C77CD5-D8AC-40F8-876A-9B4982E633AD}" name="Table5789" displayName="Table5789" ref="A1:L19" totalsRowShown="0">
  <autoFilter ref="A1:L19" xr:uid="{6A3C77F9-8DC1-4CCC-8089-C1151B2760F4}"/>
  <tableColumns count="12">
    <tableColumn id="1" xr3:uid="{51547F54-8849-4230-BBA2-B8FACBE8A504}" name="Name"/>
    <tableColumn id="8" xr3:uid="{C91D09DC-7CF4-4DD6-A91A-D86528360C59}" name="Efficacy">
      <calculatedColumnFormula>ROUND(_xlfn.STDEV.P('3407'!B2, '1703'!B2, '851'!B2, '425'!B2, '212'!B2),2)</calculatedColumnFormula>
    </tableColumn>
    <tableColumn id="15" xr3:uid="{0AF4D8CD-1484-4728-889C-ACA5614A88D8}" name="Utility">
      <calculatedColumnFormula>ROUND(_xlfn.STDEV.P('3407'!C2, '1703'!C2, '851'!C2, '425'!C2, '212'!C2),2)</calculatedColumnFormula>
    </tableColumn>
    <tableColumn id="16" xr3:uid="{AC2CBCB9-4B69-4410-B61C-1440D66F9D3D}" name="Timeliness">
      <calculatedColumnFormula>ROUND(_xlfn.STDEV.P('3407'!D2, '1703'!D2, '851'!D2, '425'!D2, '212'!D2),2)</calculatedColumnFormula>
    </tableColumn>
    <tableColumn id="5" xr3:uid="{73E8BC7C-B638-4CE8-89CB-76315CABF4EC}" name="acc_forget" dataDxfId="7">
      <calculatedColumnFormula>ROUND(_xlfn.STDEV.P('3407'!E2, '1703'!E2, '851'!E2, '425'!E2, '212'!E2),2)</calculatedColumnFormula>
    </tableColumn>
    <tableColumn id="6" xr3:uid="{77586A15-CD10-43E2-A1B5-407C0D217CA2}" name="acc_retain">
      <calculatedColumnFormula>ROUND(_xlfn.STDEV.P('3407'!F2, '1703'!F2, '851'!F2, '425'!F2, '212'!F2),2)</calculatedColumnFormula>
    </tableColumn>
    <tableColumn id="7" xr3:uid="{904BBEB0-8D0A-4C28-88A3-6953772C9D3D}" name="acc_test" dataDxfId="6">
      <calculatedColumnFormula>ROUND(_xlfn.STDEV.P('3407'!G2, '1703'!G2, '851'!G2, '425'!G2, '212'!G2),2)</calculatedColumnFormula>
    </tableColumn>
    <tableColumn id="10" xr3:uid="{6AC48D44-E9A2-4653-907A-95609FA65200}" name="js_div">
      <calculatedColumnFormula>ROUND(_xlfn.STDEV.P('3407'!H2, '1703'!H2, '851'!H2, '425'!H2, '212'!H2),2)</calculatedColumnFormula>
    </tableColumn>
    <tableColumn id="11" xr3:uid="{F288734A-335A-4540-B467-EBE805D4B6EE}" name="l2_params_distance">
      <calculatedColumnFormula>ROUND(_xlfn.STDEV.P('3407'!I2, '1703'!I2, '851'!I2, '425'!I2, '212'!I2),2)</calculatedColumnFormula>
    </tableColumn>
    <tableColumn id="12" xr3:uid="{56440C74-A06E-448F-B3DB-16A1C949A323}" name="mia_acc">
      <calculatedColumnFormula>ROUND(_xlfn.STDEV.P('3407'!J2, '1703'!J2, '851'!J2, '425'!J2, '212'!J2),2)</calculatedColumnFormula>
    </tableColumn>
    <tableColumn id="13" xr3:uid="{3250B8CC-ACA0-486E-9B47-2D55D6626BFA}" name="mia_tpr">
      <calculatedColumnFormula>ROUND(_xlfn.STDEV.P('3407'!K2, '1703'!K2, '851'!K2, '425'!K2, '212'!K2),2)</calculatedColumnFormula>
    </tableColumn>
    <tableColumn id="14" xr3:uid="{F9B844BE-F0E2-4434-B59B-4AB56AC6971E}" name="time_unlearn">
      <calculatedColumnFormula>ROUND(_xlfn.STDEV.P('3407'!L2, '1703'!L2, '851'!L2, '425'!L2, '212'!L2),2)</calculatedColumnFormula>
    </tableColumn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565B3C-FF14-401D-B198-0C984DCC4862}" name="Table57897" displayName="Table57897" ref="A1:L19" totalsRowShown="0">
  <autoFilter ref="A1:L19" xr:uid="{34565B3C-FF14-401D-B198-0C984DCC4862}"/>
  <tableColumns count="12">
    <tableColumn id="1" xr3:uid="{5CA1224F-F693-4030-A957-F2353BACD539}" name="Name"/>
    <tableColumn id="8" xr3:uid="{E523E7E7-7CF5-410E-B553-E881F0B33AE6}" name="Efficacy" dataDxfId="5">
      <calculatedColumnFormula>CONCATENATE(Mean!B2, "±", Std!B2)</calculatedColumnFormula>
    </tableColumn>
    <tableColumn id="15" xr3:uid="{05F93723-E078-48AA-8F62-EB0A31BB8BB1}" name="Utility">
      <calculatedColumnFormula>CONCATENATE(Mean!C2, "±", Std!C2)</calculatedColumnFormula>
    </tableColumn>
    <tableColumn id="16" xr3:uid="{F5119E7C-95C4-4BE9-91DB-754811142BFF}" name="Timeliness">
      <calculatedColumnFormula>CONCATENATE(Mean!D2, "±", Std!D2)</calculatedColumnFormula>
    </tableColumn>
    <tableColumn id="5" xr3:uid="{996FD593-53D4-4EE8-84BA-00F324837BEA}" name="acc_forget" dataDxfId="4">
      <calculatedColumnFormula>CONCATENATE(Mean!E2, "±", Std!E2)</calculatedColumnFormula>
    </tableColumn>
    <tableColumn id="6" xr3:uid="{1AF7E574-0AE6-425E-94F8-3B251DC7CF3C}" name="acc_retain">
      <calculatedColumnFormula>CONCATENATE(Mean!F2, "±", Std!F2)</calculatedColumnFormula>
    </tableColumn>
    <tableColumn id="7" xr3:uid="{88E61CC6-A1C2-425E-ADDF-4B82E2C9929E}" name="acc_test" dataDxfId="3">
      <calculatedColumnFormula>CONCATENATE(Mean!G2, "±", Std!G2)</calculatedColumnFormula>
    </tableColumn>
    <tableColumn id="10" xr3:uid="{87734542-C489-40B1-A8C4-70A61A24EF75}" name="js_div">
      <calculatedColumnFormula>CONCATENATE(Mean!H2, "±", Std!H2)</calculatedColumnFormula>
    </tableColumn>
    <tableColumn id="11" xr3:uid="{B80C92FB-2DA4-4357-8421-9A26F1ABE4B9}" name="l2_params_distance">
      <calculatedColumnFormula>CONCATENATE(Mean!I2, "±", Std!I2)</calculatedColumnFormula>
    </tableColumn>
    <tableColumn id="12" xr3:uid="{A33695C4-AFEB-4765-8923-0760A20764E8}" name="mia_acc">
      <calculatedColumnFormula>CONCATENATE(Mean!J2, "±", Std!J2)</calculatedColumnFormula>
    </tableColumn>
    <tableColumn id="13" xr3:uid="{67242BA3-7B45-4CB6-869D-9B439589C684}" name="mia_tpr">
      <calculatedColumnFormula>CONCATENATE(Mean!K2, "±", Std!K2)</calculatedColumnFormula>
    </tableColumn>
    <tableColumn id="14" xr3:uid="{BF268B80-434D-4834-AD9B-D732FE19057E}" name="time_unlearn">
      <calculatedColumnFormula>CONCATENATE(Mean!L2, "±", Std!L2)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C1587DD-5D26-43A0-B812-2AB0BB6BA682}" name="Table5789711" displayName="Table5789711" ref="A1:G19" totalsRowShown="0">
  <autoFilter ref="A1:G19" xr:uid="{DC1587DD-5D26-43A0-B812-2AB0BB6BA682}"/>
  <tableColumns count="7">
    <tableColumn id="1" xr3:uid="{152A176C-1581-4F6C-981A-73163B5F496D}" name="Name"/>
    <tableColumn id="8" xr3:uid="{E8CB7326-15D5-4081-9396-14902A57416D}" name="EfficacyMean" dataDxfId="2">
      <calculatedColumnFormula>Table578[[#This Row],[Efficacy]]</calculatedColumnFormula>
    </tableColumn>
    <tableColumn id="15" xr3:uid="{8DA8F84D-D04E-494B-9209-243F7A0187B5}" name="UtilityMean">
      <calculatedColumnFormula>Table578[[#This Row],[Utility]]</calculatedColumnFormula>
    </tableColumn>
    <tableColumn id="16" xr3:uid="{84EEA046-1425-4225-ADB6-F29BFE7D8BA1}" name="TimelinessMean">
      <calculatedColumnFormula>Table578[[#This Row],[Timeliness]]</calculatedColumnFormula>
    </tableColumn>
    <tableColumn id="5" xr3:uid="{3354507F-35B6-4625-9182-165CB1CDB982}" name="EfficacyStd" dataDxfId="1">
      <calculatedColumnFormula>Table5789[[#This Row],[Efficacy]]</calculatedColumnFormula>
    </tableColumn>
    <tableColumn id="6" xr3:uid="{190983D1-323C-44DE-882F-12D6B5C327E5}" name="UtilityStd">
      <calculatedColumnFormula>Table5789[[#This Row],[Utility]]</calculatedColumnFormula>
    </tableColumn>
    <tableColumn id="7" xr3:uid="{E600FB81-D3A5-4723-A529-BF4D83D48694}" name="TimelinessStd" dataDxfId="0">
      <calculatedColumnFormula>Table5789[[#This Row],[Timeliness]]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sqref="A1:XFD1048576"/>
    </sheetView>
  </sheetViews>
  <sheetFormatPr defaultRowHeight="15"/>
  <cols>
    <col min="1" max="1" width="18.85546875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100-Table1[[#This Row],[mia_tpr]]</f>
        <v>22.939999999999998</v>
      </c>
      <c r="C2">
        <f>ROUND(0.5*(Table1[[#This Row],[acc_retain]]+Table1[[#This Row],[acc_test]]), 2)</f>
        <v>78.459999999999994</v>
      </c>
      <c r="D2">
        <f>ROUND(-(Table1[[#This Row],[time_unlearn]]-$L$18)/$L$18,4)*100</f>
        <v>36.28</v>
      </c>
      <c r="E2">
        <v>91.98</v>
      </c>
      <c r="F2">
        <v>96.63</v>
      </c>
      <c r="G2">
        <v>60.28</v>
      </c>
      <c r="H2">
        <v>0.15459999999999999</v>
      </c>
      <c r="I2">
        <v>75.430000000000007</v>
      </c>
      <c r="J2">
        <v>63.4</v>
      </c>
      <c r="K2">
        <v>77.06</v>
      </c>
      <c r="L2">
        <v>0.72</v>
      </c>
    </row>
    <row r="3" spans="1:12">
      <c r="A3" t="s">
        <v>13</v>
      </c>
      <c r="B3">
        <f>100-Table1[[#This Row],[mia_tpr]]</f>
        <v>23.599999999999994</v>
      </c>
      <c r="C3">
        <f>ROUND(0.5*(Table1[[#This Row],[acc_retain]]+Table1[[#This Row],[acc_test]]), 2)</f>
        <v>78.5</v>
      </c>
      <c r="D3">
        <f>ROUND(-(Table1[[#This Row],[time_unlearn]]-$L$18)/$L$18,4)*100</f>
        <v>36.28</v>
      </c>
      <c r="E3">
        <v>91.96</v>
      </c>
      <c r="F3">
        <v>96.65</v>
      </c>
      <c r="G3">
        <v>60.34</v>
      </c>
      <c r="H3">
        <v>0.1555</v>
      </c>
      <c r="I3">
        <v>75.42</v>
      </c>
      <c r="J3">
        <v>63.23</v>
      </c>
      <c r="K3">
        <v>76.400000000000006</v>
      </c>
      <c r="L3">
        <v>0.72</v>
      </c>
    </row>
    <row r="4" spans="1:12">
      <c r="A4" t="s">
        <v>14</v>
      </c>
      <c r="B4">
        <f>100-Table1[[#This Row],[mia_tpr]]</f>
        <v>4.0400000000000063</v>
      </c>
      <c r="C4">
        <f>ROUND(0.5*(Table1[[#This Row],[acc_retain]]+Table1[[#This Row],[acc_test]]), 2)</f>
        <v>80.459999999999994</v>
      </c>
      <c r="D4">
        <f>ROUND(-(Table1[[#This Row],[time_unlearn]]-$L$18)/$L$18,4)*100</f>
        <v>36.28</v>
      </c>
      <c r="E4">
        <v>98.54</v>
      </c>
      <c r="F4">
        <v>99.65</v>
      </c>
      <c r="G4">
        <v>61.26</v>
      </c>
      <c r="H4">
        <v>0.1203</v>
      </c>
      <c r="I4">
        <v>74.81</v>
      </c>
      <c r="J4">
        <v>69.62</v>
      </c>
      <c r="K4">
        <v>95.96</v>
      </c>
      <c r="L4">
        <v>0.72</v>
      </c>
    </row>
    <row r="5" spans="1:12">
      <c r="A5" t="s">
        <v>15</v>
      </c>
      <c r="B5">
        <f>100-Table1[[#This Row],[mia_tpr]]</f>
        <v>30.400000000000006</v>
      </c>
      <c r="C5">
        <f>ROUND(0.5*(Table1[[#This Row],[acc_retain]]+Table1[[#This Row],[acc_test]]), 2)</f>
        <v>80.22</v>
      </c>
      <c r="D5">
        <f>ROUND(-(Table1[[#This Row],[time_unlearn]]-$L$18)/$L$18,4)*100</f>
        <v>36.28</v>
      </c>
      <c r="E5">
        <v>96.14</v>
      </c>
      <c r="F5">
        <v>99.67</v>
      </c>
      <c r="G5">
        <v>60.76</v>
      </c>
      <c r="H5">
        <v>0.1283</v>
      </c>
      <c r="I5">
        <v>74.790000000000006</v>
      </c>
      <c r="J5">
        <v>60.68</v>
      </c>
      <c r="K5">
        <v>69.599999999999994</v>
      </c>
      <c r="L5">
        <v>0.72</v>
      </c>
    </row>
    <row r="6" spans="1:12">
      <c r="A6" t="s">
        <v>16</v>
      </c>
      <c r="B6">
        <f>100-Table1[[#This Row],[mia_tpr]]</f>
        <v>1.2199999999999989</v>
      </c>
      <c r="C6">
        <f>ROUND(0.5*(Table1[[#This Row],[acc_retain]]+Table1[[#This Row],[acc_test]]), 2)</f>
        <v>79.98</v>
      </c>
      <c r="D6">
        <f>ROUND(-(Table1[[#This Row],[time_unlearn]]-$L$18)/$L$18,4)*100</f>
        <v>36.28</v>
      </c>
      <c r="E6">
        <v>99.24</v>
      </c>
      <c r="F6">
        <v>99.72</v>
      </c>
      <c r="G6">
        <v>60.24</v>
      </c>
      <c r="H6">
        <v>0.12239999999999999</v>
      </c>
      <c r="I6">
        <v>72.87</v>
      </c>
      <c r="J6">
        <v>69.89</v>
      </c>
      <c r="K6">
        <v>98.78</v>
      </c>
      <c r="L6">
        <v>0.72</v>
      </c>
    </row>
    <row r="7" spans="1:12">
      <c r="A7" t="s">
        <v>17</v>
      </c>
      <c r="B7">
        <f>100-Table1[[#This Row],[mia_tpr]]</f>
        <v>32.519999999999996</v>
      </c>
      <c r="C7">
        <f>ROUND(0.5*(Table1[[#This Row],[acc_retain]]+Table1[[#This Row],[acc_test]]), 2)</f>
        <v>79.540000000000006</v>
      </c>
      <c r="D7">
        <f>ROUND(-(Table1[[#This Row],[time_unlearn]]-$L$18)/$L$18,4)*100</f>
        <v>36.28</v>
      </c>
      <c r="E7">
        <v>94.7</v>
      </c>
      <c r="F7">
        <v>99.71</v>
      </c>
      <c r="G7">
        <v>59.36</v>
      </c>
      <c r="H7">
        <v>0.1236</v>
      </c>
      <c r="I7">
        <v>72.930000000000007</v>
      </c>
      <c r="J7">
        <v>58.75</v>
      </c>
      <c r="K7">
        <v>67.48</v>
      </c>
      <c r="L7">
        <v>0.72</v>
      </c>
    </row>
    <row r="8" spans="1:12">
      <c r="A8" t="s">
        <v>18</v>
      </c>
      <c r="B8">
        <f>100-Table1[[#This Row],[mia_tpr]]</f>
        <v>28.28</v>
      </c>
      <c r="C8">
        <f>ROUND(0.5*(Table1[[#This Row],[acc_retain]]+Table1[[#This Row],[acc_test]]), 2)</f>
        <v>71.27</v>
      </c>
      <c r="D8">
        <f>ROUND(-(Table1[[#This Row],[time_unlearn]]-$L$18)/$L$18,4)*100</f>
        <v>61.06</v>
      </c>
      <c r="E8">
        <v>90.58</v>
      </c>
      <c r="F8">
        <v>87.47</v>
      </c>
      <c r="G8">
        <v>55.06</v>
      </c>
      <c r="H8">
        <v>0.2009</v>
      </c>
      <c r="I8">
        <v>75.45</v>
      </c>
      <c r="J8">
        <v>62.71</v>
      </c>
      <c r="K8">
        <v>71.72</v>
      </c>
      <c r="L8">
        <v>0.44</v>
      </c>
    </row>
    <row r="9" spans="1:12">
      <c r="A9" t="s">
        <v>19</v>
      </c>
      <c r="B9">
        <f>100-Table1[[#This Row],[mia_tpr]]</f>
        <v>54.52</v>
      </c>
      <c r="C9">
        <f>ROUND(0.5*(Table1[[#This Row],[acc_retain]]+Table1[[#This Row],[acc_test]]), 2)</f>
        <v>53.88</v>
      </c>
      <c r="D9">
        <f>ROUND(-(Table1[[#This Row],[time_unlearn]]-$L$18)/$L$18,4)*100</f>
        <v>27.43</v>
      </c>
      <c r="E9">
        <v>61.72</v>
      </c>
      <c r="F9">
        <v>62.34</v>
      </c>
      <c r="G9">
        <v>45.42</v>
      </c>
      <c r="H9">
        <v>0.37719999999999998</v>
      </c>
      <c r="I9">
        <v>72.709999999999994</v>
      </c>
      <c r="J9">
        <v>56.89</v>
      </c>
      <c r="K9">
        <v>45.48</v>
      </c>
      <c r="L9">
        <v>0.82</v>
      </c>
    </row>
    <row r="10" spans="1:12">
      <c r="A10" t="s">
        <v>20</v>
      </c>
      <c r="B10">
        <f>100-Table1[[#This Row],[mia_tpr]]</f>
        <v>20.340000000000003</v>
      </c>
      <c r="C10">
        <f>ROUND(0.5*(Table1[[#This Row],[acc_retain]]+Table1[[#This Row],[acc_test]]), 2)</f>
        <v>73.91</v>
      </c>
      <c r="D10">
        <f>ROUND(-(Table1[[#This Row],[time_unlearn]]-$L$18)/$L$18,4)*100</f>
        <v>23.01</v>
      </c>
      <c r="E10">
        <v>89.02</v>
      </c>
      <c r="F10">
        <v>89.37</v>
      </c>
      <c r="G10">
        <v>58.44</v>
      </c>
      <c r="H10">
        <v>0.18390000000000001</v>
      </c>
      <c r="I10">
        <v>73.88</v>
      </c>
      <c r="J10">
        <v>65.86</v>
      </c>
      <c r="K10">
        <v>79.66</v>
      </c>
      <c r="L10">
        <v>0.87</v>
      </c>
    </row>
    <row r="11" spans="1:12">
      <c r="A11" t="s">
        <v>21</v>
      </c>
      <c r="B11">
        <f>100-Table1[[#This Row],[mia_tpr]]</f>
        <v>5.7800000000000011</v>
      </c>
      <c r="C11">
        <f>ROUND(0.5*(Table1[[#This Row],[acc_retain]]+Table1[[#This Row],[acc_test]]), 2)</f>
        <v>77.400000000000006</v>
      </c>
      <c r="D11">
        <f>ROUND(-(Table1[[#This Row],[time_unlearn]]-$L$18)/$L$18,4)*100</f>
        <v>42.480000000000004</v>
      </c>
      <c r="E11">
        <v>97.14</v>
      </c>
      <c r="F11">
        <v>97.83</v>
      </c>
      <c r="G11">
        <v>56.96</v>
      </c>
      <c r="H11">
        <v>0.13170000000000001</v>
      </c>
      <c r="I11">
        <v>73.92</v>
      </c>
      <c r="J11">
        <v>70.430000000000007</v>
      </c>
      <c r="K11">
        <v>94.22</v>
      </c>
      <c r="L11">
        <v>0.65</v>
      </c>
    </row>
    <row r="12" spans="1:12">
      <c r="A12" t="s">
        <v>22</v>
      </c>
      <c r="B12">
        <f>100-Table1[[#This Row],[mia_tpr]]</f>
        <v>11.400000000000006</v>
      </c>
      <c r="C12">
        <f>ROUND(0.5*(Table1[[#This Row],[acc_retain]]+Table1[[#This Row],[acc_test]]), 2)</f>
        <v>74.19</v>
      </c>
      <c r="D12">
        <f>ROUND(-(Table1[[#This Row],[time_unlearn]]-$L$18)/$L$18,4)*100</f>
        <v>84.07</v>
      </c>
      <c r="E12">
        <v>93.16</v>
      </c>
      <c r="F12">
        <v>93.02</v>
      </c>
      <c r="G12">
        <v>55.36</v>
      </c>
      <c r="H12">
        <v>0.1588</v>
      </c>
      <c r="I12">
        <v>73.88</v>
      </c>
      <c r="J12">
        <v>68.400000000000006</v>
      </c>
      <c r="K12">
        <v>88.6</v>
      </c>
      <c r="L12">
        <v>0.18</v>
      </c>
    </row>
    <row r="13" spans="1:12">
      <c r="A13" t="s">
        <v>23</v>
      </c>
      <c r="B13">
        <f>100-Table1[[#This Row],[mia_tpr]]</f>
        <v>24.86</v>
      </c>
      <c r="C13">
        <f>ROUND(0.5*(Table1[[#This Row],[acc_retain]]+Table1[[#This Row],[acc_test]]), 2)</f>
        <v>78.86</v>
      </c>
      <c r="D13">
        <f>ROUND(-(Table1[[#This Row],[time_unlearn]]-$L$18)/$L$18,4)*100</f>
        <v>29.2</v>
      </c>
      <c r="E13">
        <v>84.56</v>
      </c>
      <c r="F13">
        <v>99.52</v>
      </c>
      <c r="G13">
        <v>58.2</v>
      </c>
      <c r="H13">
        <v>0.1249</v>
      </c>
      <c r="I13">
        <v>72.959999999999994</v>
      </c>
      <c r="J13">
        <v>60.28</v>
      </c>
      <c r="K13">
        <v>75.14</v>
      </c>
      <c r="L13">
        <v>0.8</v>
      </c>
    </row>
    <row r="14" spans="1:12">
      <c r="A14" t="s">
        <v>24</v>
      </c>
      <c r="B14">
        <f>100-Table1[[#This Row],[mia_tpr]]</f>
        <v>32.72</v>
      </c>
      <c r="C14">
        <f>ROUND(0.5*(Table1[[#This Row],[acc_retain]]+Table1[[#This Row],[acc_test]]), 2)</f>
        <v>79.69</v>
      </c>
      <c r="D14">
        <f>ROUND(-(Table1[[#This Row],[time_unlearn]]-$L$18)/$L$18,4)*100</f>
        <v>24.779999999999998</v>
      </c>
      <c r="E14">
        <v>94.4</v>
      </c>
      <c r="F14">
        <v>99.7</v>
      </c>
      <c r="G14">
        <v>59.68</v>
      </c>
      <c r="H14">
        <v>0.12280000000000001</v>
      </c>
      <c r="I14">
        <v>72.95</v>
      </c>
      <c r="J14">
        <v>58.74</v>
      </c>
      <c r="K14">
        <v>67.28</v>
      </c>
      <c r="L14">
        <v>0.85</v>
      </c>
    </row>
    <row r="15" spans="1:12">
      <c r="A15" t="s">
        <v>25</v>
      </c>
      <c r="B15">
        <f>100-Table1[[#This Row],[mia_tpr]]</f>
        <v>84.94</v>
      </c>
      <c r="C15">
        <f>ROUND(0.5*(Table1[[#This Row],[acc_retain]]+Table1[[#This Row],[acc_test]]), 2)</f>
        <v>34.24</v>
      </c>
      <c r="D15">
        <f>ROUND(-(Table1[[#This Row],[time_unlearn]]-$L$18)/$L$18,4)*100</f>
        <v>84.07</v>
      </c>
      <c r="E15">
        <v>18.420000000000002</v>
      </c>
      <c r="F15">
        <v>43.28</v>
      </c>
      <c r="G15">
        <v>25.2</v>
      </c>
      <c r="H15">
        <v>0.56740000000000002</v>
      </c>
      <c r="I15">
        <v>74.03</v>
      </c>
      <c r="J15">
        <v>46.02</v>
      </c>
      <c r="K15">
        <v>15.06</v>
      </c>
      <c r="L15">
        <v>0.18</v>
      </c>
    </row>
    <row r="16" spans="1:12">
      <c r="A16" t="s">
        <v>26</v>
      </c>
      <c r="B16">
        <f>100-Table1[[#This Row],[mia_tpr]]</f>
        <v>0.45999999999999375</v>
      </c>
      <c r="C16">
        <f>ROUND(0.5*(Table1[[#This Row],[acc_retain]]+Table1[[#This Row],[acc_test]]), 2)</f>
        <v>79.97</v>
      </c>
      <c r="D16">
        <f>ROUND(-(Table1[[#This Row],[time_unlearn]]-$L$18)/$L$18,4)*100</f>
        <v>34.510000000000005</v>
      </c>
      <c r="E16">
        <v>99.74</v>
      </c>
      <c r="F16">
        <v>99.72</v>
      </c>
      <c r="G16">
        <v>60.22</v>
      </c>
      <c r="H16">
        <v>0.1232</v>
      </c>
      <c r="I16">
        <v>72.87</v>
      </c>
      <c r="J16">
        <v>70.260000000000005</v>
      </c>
      <c r="K16">
        <v>99.54</v>
      </c>
      <c r="L16">
        <v>0.74</v>
      </c>
    </row>
    <row r="17" spans="1:12">
      <c r="A17" t="s">
        <v>27</v>
      </c>
      <c r="B17">
        <f>100-Table1[[#This Row],[mia_tpr]]</f>
        <v>0.93999999999999773</v>
      </c>
      <c r="C17">
        <f>ROUND(0.5*(Table1[[#This Row],[acc_retain]]+Table1[[#This Row],[acc_test]]), 2)</f>
        <v>79.98</v>
      </c>
      <c r="D17">
        <f>ROUND(-(Table1[[#This Row],[time_unlearn]]-$L$18)/$L$18,4)*100</f>
        <v>41.589999999999996</v>
      </c>
      <c r="E17">
        <v>99.52</v>
      </c>
      <c r="F17">
        <v>99.73</v>
      </c>
      <c r="G17">
        <v>60.22</v>
      </c>
      <c r="H17">
        <v>0.1232</v>
      </c>
      <c r="I17">
        <v>72.97</v>
      </c>
      <c r="J17">
        <v>69.790000000000006</v>
      </c>
      <c r="K17">
        <v>99.06</v>
      </c>
      <c r="L17">
        <v>0.66</v>
      </c>
    </row>
    <row r="18" spans="1:12">
      <c r="A18" t="s">
        <v>28</v>
      </c>
      <c r="B18">
        <f>100-Table1[[#This Row],[mia_tpr]]</f>
        <v>53.26</v>
      </c>
      <c r="C18">
        <f>ROUND(0.5*(Table1[[#This Row],[acc_retain]]+Table1[[#This Row],[acc_test]]), 2)</f>
        <v>76.34</v>
      </c>
      <c r="D18">
        <f>ROUND(-(Table1[[#This Row],[time_unlearn]]-$L$18)/$L$18,4)*100</f>
        <v>0</v>
      </c>
      <c r="E18">
        <v>56.9</v>
      </c>
      <c r="F18">
        <v>91.79</v>
      </c>
      <c r="G18">
        <v>60.88</v>
      </c>
      <c r="J18">
        <v>48.41</v>
      </c>
      <c r="K18">
        <v>46.74</v>
      </c>
      <c r="L18">
        <v>1.1299999999999999</v>
      </c>
    </row>
    <row r="19" spans="1:12">
      <c r="A19" t="s">
        <v>29</v>
      </c>
      <c r="B19">
        <f>100-Table1[[#This Row],[mia_tpr]]</f>
        <v>20.019999999999996</v>
      </c>
      <c r="C19">
        <f>ROUND(0.5*(Table1[[#This Row],[acc_retain]]+Table1[[#This Row],[acc_test]]), 2)</f>
        <v>73.739999999999995</v>
      </c>
      <c r="D19">
        <f>ROUND(-(Table1[[#This Row],[time_unlearn]]-$L$18)/$L$18,4)*100</f>
        <v>-30.97</v>
      </c>
      <c r="E19">
        <v>88.9</v>
      </c>
      <c r="F19">
        <v>89.04</v>
      </c>
      <c r="G19">
        <v>58.44</v>
      </c>
      <c r="H19">
        <v>9.1000000000000004E-3</v>
      </c>
      <c r="I19">
        <v>73.88</v>
      </c>
      <c r="J19">
        <v>66.02</v>
      </c>
      <c r="K19">
        <v>79.98</v>
      </c>
      <c r="L19">
        <v>1.48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048D-4663-4347-89A6-24924565E89A}">
  <dimension ref="A1:L19"/>
  <sheetViews>
    <sheetView workbookViewId="0">
      <selection sqref="A1:XFD1048576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100-Table2[[#This Row],[mia_tpr]]</f>
        <v>28.680000000000007</v>
      </c>
      <c r="C2">
        <f>ROUND(0.5*(Table2[[#This Row],[acc_retain]]+Table2[[#This Row],[acc_test]]), 2)</f>
        <v>79.37</v>
      </c>
      <c r="D2">
        <f>ROUND(-(Table2[[#This Row],[time_unlearn]]-$L$18)/$L$18,4)*100</f>
        <v>53.25</v>
      </c>
      <c r="E2">
        <v>92.06</v>
      </c>
      <c r="F2">
        <v>96.77</v>
      </c>
      <c r="G2">
        <v>61.96</v>
      </c>
      <c r="H2">
        <v>0.13600000000000001</v>
      </c>
      <c r="I2">
        <v>72.650000000000006</v>
      </c>
      <c r="J2">
        <v>62.26</v>
      </c>
      <c r="K2">
        <v>71.319999999999993</v>
      </c>
      <c r="L2">
        <v>0.72</v>
      </c>
    </row>
    <row r="3" spans="1:12">
      <c r="A3" t="s">
        <v>13</v>
      </c>
      <c r="B3">
        <f>100-Table2[[#This Row],[mia_tpr]]</f>
        <v>29.700000000000003</v>
      </c>
      <c r="C3">
        <f>ROUND(0.5*(Table2[[#This Row],[acc_retain]]+Table2[[#This Row],[acc_test]]), 2)</f>
        <v>79.16</v>
      </c>
      <c r="D3">
        <f>ROUND(-(Table2[[#This Row],[time_unlearn]]-$L$18)/$L$18,4)*100</f>
        <v>53.25</v>
      </c>
      <c r="E3">
        <v>91.7</v>
      </c>
      <c r="F3">
        <v>96.71</v>
      </c>
      <c r="G3">
        <v>61.6</v>
      </c>
      <c r="H3">
        <v>0.13789999999999999</v>
      </c>
      <c r="I3">
        <v>72.64</v>
      </c>
      <c r="J3">
        <v>61.93</v>
      </c>
      <c r="K3">
        <v>70.3</v>
      </c>
      <c r="L3">
        <v>0.72</v>
      </c>
    </row>
    <row r="4" spans="1:12">
      <c r="A4" t="s">
        <v>14</v>
      </c>
      <c r="B4">
        <f>100-Table2[[#This Row],[mia_tpr]]</f>
        <v>6.0799999999999983</v>
      </c>
      <c r="C4">
        <f>ROUND(0.5*(Table2[[#This Row],[acc_retain]]+Table2[[#This Row],[acc_test]]), 2)</f>
        <v>80.97</v>
      </c>
      <c r="D4">
        <f>ROUND(-(Table2[[#This Row],[time_unlearn]]-$L$18)/$L$18,4)*100</f>
        <v>53.25</v>
      </c>
      <c r="E4">
        <v>98.8</v>
      </c>
      <c r="F4">
        <v>99.66</v>
      </c>
      <c r="G4">
        <v>62.28</v>
      </c>
      <c r="H4">
        <v>8.8200000000000001E-2</v>
      </c>
      <c r="I4">
        <v>72.010000000000005</v>
      </c>
      <c r="J4">
        <v>69.83</v>
      </c>
      <c r="K4">
        <v>93.92</v>
      </c>
      <c r="L4">
        <v>0.72</v>
      </c>
    </row>
    <row r="5" spans="1:12">
      <c r="A5" t="s">
        <v>15</v>
      </c>
      <c r="B5">
        <f>100-Table2[[#This Row],[mia_tpr]]</f>
        <v>42.78</v>
      </c>
      <c r="C5">
        <f>ROUND(0.5*(Table2[[#This Row],[acc_retain]]+Table2[[#This Row],[acc_test]]), 2)</f>
        <v>80.430000000000007</v>
      </c>
      <c r="D5">
        <f>ROUND(-(Table2[[#This Row],[time_unlearn]]-$L$18)/$L$18,4)*100</f>
        <v>53.25</v>
      </c>
      <c r="E5">
        <v>95.9</v>
      </c>
      <c r="F5">
        <v>99.66</v>
      </c>
      <c r="G5">
        <v>61.2</v>
      </c>
      <c r="H5">
        <v>0.1011</v>
      </c>
      <c r="I5">
        <v>71.989999999999995</v>
      </c>
      <c r="J5">
        <v>56.01</v>
      </c>
      <c r="K5">
        <v>57.22</v>
      </c>
      <c r="L5">
        <v>0.72</v>
      </c>
    </row>
    <row r="6" spans="1:12">
      <c r="A6" t="s">
        <v>16</v>
      </c>
      <c r="B6">
        <f>100-Table2[[#This Row],[mia_tpr]]</f>
        <v>1.5999999999999943</v>
      </c>
      <c r="C6">
        <f>ROUND(0.5*(Table2[[#This Row],[acc_retain]]+Table2[[#This Row],[acc_test]]), 2)</f>
        <v>80.39</v>
      </c>
      <c r="D6">
        <f>ROUND(-(Table2[[#This Row],[time_unlearn]]-$L$18)/$L$18,4)*100</f>
        <v>53.25</v>
      </c>
      <c r="E6">
        <v>99.4</v>
      </c>
      <c r="F6">
        <v>99.74</v>
      </c>
      <c r="G6">
        <v>61.04</v>
      </c>
      <c r="H6">
        <v>8.7800000000000003E-2</v>
      </c>
      <c r="I6">
        <v>70.069999999999993</v>
      </c>
      <c r="J6">
        <v>70.540000000000006</v>
      </c>
      <c r="K6">
        <v>98.4</v>
      </c>
      <c r="L6">
        <v>0.72</v>
      </c>
    </row>
    <row r="7" spans="1:12">
      <c r="A7" t="s">
        <v>17</v>
      </c>
      <c r="B7">
        <f>100-Table2[[#This Row],[mia_tpr]]</f>
        <v>45.22</v>
      </c>
      <c r="C7">
        <f>ROUND(0.5*(Table2[[#This Row],[acc_retain]]+Table2[[#This Row],[acc_test]]), 2)</f>
        <v>79.89</v>
      </c>
      <c r="D7">
        <f>ROUND(-(Table2[[#This Row],[time_unlearn]]-$L$18)/$L$18,4)*100</f>
        <v>52.6</v>
      </c>
      <c r="E7">
        <v>93.64</v>
      </c>
      <c r="F7">
        <v>99.71</v>
      </c>
      <c r="G7">
        <v>60.06</v>
      </c>
      <c r="H7">
        <v>9.2999999999999999E-2</v>
      </c>
      <c r="I7">
        <v>70.12</v>
      </c>
      <c r="J7">
        <v>54.14</v>
      </c>
      <c r="K7">
        <v>54.78</v>
      </c>
      <c r="L7">
        <v>0.73</v>
      </c>
    </row>
    <row r="8" spans="1:12">
      <c r="A8" t="s">
        <v>18</v>
      </c>
      <c r="B8">
        <f>100-Table2[[#This Row],[mia_tpr]]</f>
        <v>29.939999999999998</v>
      </c>
      <c r="C8">
        <f>ROUND(0.5*(Table2[[#This Row],[acc_retain]]+Table2[[#This Row],[acc_test]]), 2)</f>
        <v>73.86</v>
      </c>
      <c r="D8">
        <f>ROUND(-(Table2[[#This Row],[time_unlearn]]-$L$18)/$L$18,4)*100</f>
        <v>70.78</v>
      </c>
      <c r="E8">
        <v>92.88</v>
      </c>
      <c r="F8">
        <v>90.74</v>
      </c>
      <c r="G8">
        <v>56.98</v>
      </c>
      <c r="H8">
        <v>0.1641</v>
      </c>
      <c r="I8">
        <v>72.73</v>
      </c>
      <c r="J8">
        <v>62.33</v>
      </c>
      <c r="K8">
        <v>70.06</v>
      </c>
      <c r="L8">
        <v>0.45</v>
      </c>
    </row>
    <row r="9" spans="1:12">
      <c r="A9" t="s">
        <v>19</v>
      </c>
      <c r="B9">
        <f>100-Table2[[#This Row],[mia_tpr]]</f>
        <v>62.3</v>
      </c>
      <c r="C9">
        <f>ROUND(0.5*(Table2[[#This Row],[acc_retain]]+Table2[[#This Row],[acc_test]]), 2)</f>
        <v>52.7</v>
      </c>
      <c r="D9">
        <f>ROUND(-(Table2[[#This Row],[time_unlearn]]-$L$18)/$L$18,4)*100</f>
        <v>46.1</v>
      </c>
      <c r="E9">
        <v>60.86</v>
      </c>
      <c r="F9">
        <v>61.1</v>
      </c>
      <c r="G9">
        <v>44.3</v>
      </c>
      <c r="H9">
        <v>0.39800000000000002</v>
      </c>
      <c r="I9">
        <v>69.62</v>
      </c>
      <c r="J9">
        <v>55.49</v>
      </c>
      <c r="K9">
        <v>37.700000000000003</v>
      </c>
      <c r="L9">
        <v>0.83</v>
      </c>
    </row>
    <row r="10" spans="1:12">
      <c r="A10" t="s">
        <v>20</v>
      </c>
      <c r="B10">
        <f>100-Table2[[#This Row],[mia_tpr]]</f>
        <v>17.840000000000003</v>
      </c>
      <c r="C10">
        <f>ROUND(0.5*(Table2[[#This Row],[acc_retain]]+Table2[[#This Row],[acc_test]]), 2)</f>
        <v>76.53</v>
      </c>
      <c r="D10">
        <f>ROUND(-(Table2[[#This Row],[time_unlearn]]-$L$18)/$L$18,4)*100</f>
        <v>42.21</v>
      </c>
      <c r="E10">
        <v>92.46</v>
      </c>
      <c r="F10">
        <v>92.72</v>
      </c>
      <c r="G10">
        <v>60.34</v>
      </c>
      <c r="H10">
        <v>0.1381</v>
      </c>
      <c r="I10">
        <v>71.16</v>
      </c>
      <c r="J10">
        <v>66.709999999999994</v>
      </c>
      <c r="K10">
        <v>82.16</v>
      </c>
      <c r="L10">
        <v>0.89</v>
      </c>
    </row>
    <row r="11" spans="1:12">
      <c r="A11" t="s">
        <v>21</v>
      </c>
      <c r="B11">
        <f>100-Table2[[#This Row],[mia_tpr]]</f>
        <v>7.9599999999999937</v>
      </c>
      <c r="C11">
        <f>ROUND(0.5*(Table2[[#This Row],[acc_retain]]+Table2[[#This Row],[acc_test]]), 2)</f>
        <v>77.72</v>
      </c>
      <c r="D11">
        <f>ROUND(-(Table2[[#This Row],[time_unlearn]]-$L$18)/$L$18,4)*100</f>
        <v>57.14</v>
      </c>
      <c r="E11">
        <v>97.46</v>
      </c>
      <c r="F11">
        <v>97.97</v>
      </c>
      <c r="G11">
        <v>57.46</v>
      </c>
      <c r="H11">
        <v>0.10349999999999999</v>
      </c>
      <c r="I11">
        <v>71.19</v>
      </c>
      <c r="J11">
        <v>70.22</v>
      </c>
      <c r="K11">
        <v>92.04</v>
      </c>
      <c r="L11">
        <v>0.66</v>
      </c>
    </row>
    <row r="12" spans="1:12">
      <c r="A12" t="s">
        <v>22</v>
      </c>
      <c r="B12">
        <f>100-Table2[[#This Row],[mia_tpr]]</f>
        <v>11.939999999999998</v>
      </c>
      <c r="C12">
        <f>ROUND(0.5*(Table2[[#This Row],[acc_retain]]+Table2[[#This Row],[acc_test]]), 2)</f>
        <v>76.06</v>
      </c>
      <c r="D12">
        <f>ROUND(-(Table2[[#This Row],[time_unlearn]]-$L$18)/$L$18,4)*100</f>
        <v>88.31</v>
      </c>
      <c r="E12">
        <v>94.22</v>
      </c>
      <c r="F12">
        <v>94.67</v>
      </c>
      <c r="G12">
        <v>57.44</v>
      </c>
      <c r="H12">
        <v>0.1249</v>
      </c>
      <c r="I12">
        <v>71.16</v>
      </c>
      <c r="J12">
        <v>68.3</v>
      </c>
      <c r="K12">
        <v>88.06</v>
      </c>
      <c r="L12">
        <v>0.18</v>
      </c>
    </row>
    <row r="13" spans="1:12">
      <c r="A13" t="s">
        <v>23</v>
      </c>
      <c r="B13">
        <f>100-Table2[[#This Row],[mia_tpr]]</f>
        <v>32.319999999999993</v>
      </c>
      <c r="C13">
        <f>ROUND(0.5*(Table2[[#This Row],[acc_retain]]+Table2[[#This Row],[acc_test]]), 2)</f>
        <v>78.930000000000007</v>
      </c>
      <c r="D13">
        <f>ROUND(-(Table2[[#This Row],[time_unlearn]]-$L$18)/$L$18,4)*100</f>
        <v>47.4</v>
      </c>
      <c r="E13">
        <v>83.2</v>
      </c>
      <c r="F13">
        <v>99.57</v>
      </c>
      <c r="G13">
        <v>58.28</v>
      </c>
      <c r="H13">
        <v>9.1399999999999995E-2</v>
      </c>
      <c r="I13">
        <v>70.16</v>
      </c>
      <c r="J13">
        <v>58.06</v>
      </c>
      <c r="K13">
        <v>67.680000000000007</v>
      </c>
      <c r="L13">
        <v>0.81</v>
      </c>
    </row>
    <row r="14" spans="1:12">
      <c r="A14" t="s">
        <v>24</v>
      </c>
      <c r="B14">
        <f>100-Table2[[#This Row],[mia_tpr]]</f>
        <v>45.14</v>
      </c>
      <c r="C14">
        <f>ROUND(0.5*(Table2[[#This Row],[acc_retain]]+Table2[[#This Row],[acc_test]]), 2)</f>
        <v>79.739999999999995</v>
      </c>
      <c r="D14">
        <f>ROUND(-(Table2[[#This Row],[time_unlearn]]-$L$18)/$L$18,4)*100</f>
        <v>44.16</v>
      </c>
      <c r="E14">
        <v>94.04</v>
      </c>
      <c r="F14">
        <v>99.69</v>
      </c>
      <c r="G14">
        <v>59.78</v>
      </c>
      <c r="H14">
        <v>9.3700000000000006E-2</v>
      </c>
      <c r="I14">
        <v>70.150000000000006</v>
      </c>
      <c r="J14">
        <v>54.37</v>
      </c>
      <c r="K14">
        <v>54.86</v>
      </c>
      <c r="L14">
        <v>0.86</v>
      </c>
    </row>
    <row r="15" spans="1:12">
      <c r="A15" t="s">
        <v>25</v>
      </c>
      <c r="B15">
        <f>100-Table2[[#This Row],[mia_tpr]]</f>
        <v>86.32</v>
      </c>
      <c r="C15">
        <f>ROUND(0.5*(Table2[[#This Row],[acc_retain]]+Table2[[#This Row],[acc_test]]), 2)</f>
        <v>35.08</v>
      </c>
      <c r="D15">
        <f>ROUND(-(Table2[[#This Row],[time_unlearn]]-$L$18)/$L$18,4)*100</f>
        <v>88.31</v>
      </c>
      <c r="E15">
        <v>17.72</v>
      </c>
      <c r="F15">
        <v>43.53</v>
      </c>
      <c r="G15">
        <v>26.62</v>
      </c>
      <c r="H15">
        <v>0.56210000000000004</v>
      </c>
      <c r="I15">
        <v>71.28</v>
      </c>
      <c r="J15">
        <v>46.63</v>
      </c>
      <c r="K15">
        <v>13.68</v>
      </c>
      <c r="L15">
        <v>0.18</v>
      </c>
    </row>
    <row r="16" spans="1:12">
      <c r="A16" t="s">
        <v>26</v>
      </c>
      <c r="B16">
        <f>100-Table2[[#This Row],[mia_tpr]]</f>
        <v>0.51999999999999602</v>
      </c>
      <c r="C16">
        <f>ROUND(0.5*(Table2[[#This Row],[acc_retain]]+Table2[[#This Row],[acc_test]]), 2)</f>
        <v>80.27</v>
      </c>
      <c r="D16">
        <f>ROUND(-(Table2[[#This Row],[time_unlearn]]-$L$18)/$L$18,4)*100</f>
        <v>51.949999999999996</v>
      </c>
      <c r="E16">
        <v>99.76</v>
      </c>
      <c r="F16">
        <v>99.72</v>
      </c>
      <c r="G16">
        <v>60.82</v>
      </c>
      <c r="H16">
        <v>8.8499999999999995E-2</v>
      </c>
      <c r="I16">
        <v>70.08</v>
      </c>
      <c r="J16">
        <v>71.14</v>
      </c>
      <c r="K16">
        <v>99.48</v>
      </c>
      <c r="L16">
        <v>0.74</v>
      </c>
    </row>
    <row r="17" spans="1:12">
      <c r="A17" t="s">
        <v>27</v>
      </c>
      <c r="B17">
        <f>100-Table2[[#This Row],[mia_tpr]]</f>
        <v>2.3400000000000034</v>
      </c>
      <c r="C17">
        <f>ROUND(0.5*(Table2[[#This Row],[acc_retain]]+Table2[[#This Row],[acc_test]]), 2)</f>
        <v>80.61</v>
      </c>
      <c r="D17">
        <f>ROUND(-(Table2[[#This Row],[time_unlearn]]-$L$18)/$L$18,4)*100</f>
        <v>57.14</v>
      </c>
      <c r="E17">
        <v>99.16</v>
      </c>
      <c r="F17">
        <v>99.7</v>
      </c>
      <c r="G17">
        <v>61.52</v>
      </c>
      <c r="H17">
        <v>8.7900000000000006E-2</v>
      </c>
      <c r="I17">
        <v>70.180000000000007</v>
      </c>
      <c r="J17">
        <v>70.38</v>
      </c>
      <c r="K17">
        <v>97.66</v>
      </c>
      <c r="L17">
        <v>0.66</v>
      </c>
    </row>
    <row r="18" spans="1:12">
      <c r="A18" t="s">
        <v>28</v>
      </c>
      <c r="B18">
        <f>100-Table2[[#This Row],[mia_tpr]]</f>
        <v>53.62</v>
      </c>
      <c r="C18">
        <f>ROUND(0.5*(Table2[[#This Row],[acc_retain]]+Table2[[#This Row],[acc_test]]), 2)</f>
        <v>77.64</v>
      </c>
      <c r="D18">
        <f>ROUND(-(Table2[[#This Row],[time_unlearn]]-$L$18)/$L$18,4)*100</f>
        <v>0</v>
      </c>
      <c r="E18">
        <v>58.08</v>
      </c>
      <c r="F18">
        <v>95.71</v>
      </c>
      <c r="G18">
        <v>59.56</v>
      </c>
      <c r="J18">
        <v>49.31</v>
      </c>
      <c r="K18">
        <v>46.38</v>
      </c>
      <c r="L18">
        <v>1.54</v>
      </c>
    </row>
    <row r="19" spans="1:12">
      <c r="A19" t="s">
        <v>29</v>
      </c>
      <c r="B19">
        <f>100-Table2[[#This Row],[mia_tpr]]</f>
        <v>17.760000000000005</v>
      </c>
      <c r="C19">
        <f>ROUND(0.5*(Table2[[#This Row],[acc_retain]]+Table2[[#This Row],[acc_test]]), 2)</f>
        <v>76.52</v>
      </c>
      <c r="D19">
        <f>ROUND(-(Table2[[#This Row],[time_unlearn]]-$L$18)/$L$18,4)*100</f>
        <v>5.84</v>
      </c>
      <c r="E19">
        <v>92.62</v>
      </c>
      <c r="F19">
        <v>92.7</v>
      </c>
      <c r="G19">
        <v>60.34</v>
      </c>
      <c r="H19">
        <v>9.1000000000000004E-3</v>
      </c>
      <c r="I19">
        <v>71.16</v>
      </c>
      <c r="J19">
        <v>66.75</v>
      </c>
      <c r="K19">
        <v>82.24</v>
      </c>
      <c r="L19">
        <v>1.45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A65-DB5C-4CD1-962C-F50FACCAE424}">
  <dimension ref="A1:L19"/>
  <sheetViews>
    <sheetView workbookViewId="0">
      <selection sqref="A1:XFD1048576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100-Table3[[#This Row],[mia_tpr]]</f>
        <v>25.540000000000006</v>
      </c>
      <c r="C2">
        <f>ROUND(0.5*(Table3[[#This Row],[acc_retain]]+Table3[[#This Row],[acc_test]]), 2)</f>
        <v>79.260000000000005</v>
      </c>
      <c r="D2">
        <f>ROUND(-(Table3[[#This Row],[time_unlearn]]-$L$18)/$L$18,4)*100</f>
        <v>46.32</v>
      </c>
      <c r="E2">
        <v>90.16</v>
      </c>
      <c r="F2">
        <v>94.81</v>
      </c>
      <c r="G2">
        <v>63.7</v>
      </c>
      <c r="H2">
        <v>0.1774</v>
      </c>
      <c r="I2">
        <v>75.400000000000006</v>
      </c>
      <c r="J2">
        <v>62.1</v>
      </c>
      <c r="K2">
        <v>74.459999999999994</v>
      </c>
      <c r="L2">
        <v>0.73</v>
      </c>
    </row>
    <row r="3" spans="1:12">
      <c r="A3" t="s">
        <v>13</v>
      </c>
      <c r="B3">
        <f>100-Table3[[#This Row],[mia_tpr]]</f>
        <v>26.439999999999998</v>
      </c>
      <c r="C3">
        <f>ROUND(0.5*(Table3[[#This Row],[acc_retain]]+Table3[[#This Row],[acc_test]]), 2)</f>
        <v>79.11</v>
      </c>
      <c r="D3">
        <f>ROUND(-(Table3[[#This Row],[time_unlearn]]-$L$18)/$L$18,4)*100</f>
        <v>47.06</v>
      </c>
      <c r="E3">
        <v>90.34</v>
      </c>
      <c r="F3">
        <v>94.72</v>
      </c>
      <c r="G3">
        <v>63.5</v>
      </c>
      <c r="H3">
        <v>0.17860000000000001</v>
      </c>
      <c r="I3">
        <v>75.39</v>
      </c>
      <c r="J3">
        <v>61.76</v>
      </c>
      <c r="K3">
        <v>73.56</v>
      </c>
      <c r="L3">
        <v>0.72</v>
      </c>
    </row>
    <row r="4" spans="1:12">
      <c r="A4" t="s">
        <v>14</v>
      </c>
      <c r="B4">
        <f>100-Table3[[#This Row],[mia_tpr]]</f>
        <v>5.1800000000000068</v>
      </c>
      <c r="C4">
        <f>ROUND(0.5*(Table3[[#This Row],[acc_retain]]+Table3[[#This Row],[acc_test]]), 2)</f>
        <v>81.510000000000005</v>
      </c>
      <c r="D4">
        <f>ROUND(-(Table3[[#This Row],[time_unlearn]]-$L$18)/$L$18,4)*100</f>
        <v>47.06</v>
      </c>
      <c r="E4">
        <v>97.92</v>
      </c>
      <c r="F4">
        <v>99.51</v>
      </c>
      <c r="G4">
        <v>63.5</v>
      </c>
      <c r="H4">
        <v>0.13200000000000001</v>
      </c>
      <c r="I4">
        <v>74.81</v>
      </c>
      <c r="J4">
        <v>68.930000000000007</v>
      </c>
      <c r="K4">
        <v>94.82</v>
      </c>
      <c r="L4">
        <v>0.72</v>
      </c>
    </row>
    <row r="5" spans="1:12">
      <c r="A5" t="s">
        <v>15</v>
      </c>
      <c r="B5">
        <f>100-Table3[[#This Row],[mia_tpr]]</f>
        <v>29.739999999999995</v>
      </c>
      <c r="C5">
        <f>ROUND(0.5*(Table3[[#This Row],[acc_retain]]+Table3[[#This Row],[acc_test]]), 2)</f>
        <v>81.05</v>
      </c>
      <c r="D5">
        <f>ROUND(-(Table3[[#This Row],[time_unlearn]]-$L$18)/$L$18,4)*100</f>
        <v>47.06</v>
      </c>
      <c r="E5">
        <v>96.08</v>
      </c>
      <c r="F5">
        <v>99.5</v>
      </c>
      <c r="G5">
        <v>62.6</v>
      </c>
      <c r="H5">
        <v>0.14099999999999999</v>
      </c>
      <c r="I5">
        <v>74.78</v>
      </c>
      <c r="J5">
        <v>60.81</v>
      </c>
      <c r="K5">
        <v>70.260000000000005</v>
      </c>
      <c r="L5">
        <v>0.72</v>
      </c>
    </row>
    <row r="6" spans="1:12">
      <c r="A6" t="s">
        <v>16</v>
      </c>
      <c r="B6">
        <f>100-Table3[[#This Row],[mia_tpr]]</f>
        <v>1.8199999999999932</v>
      </c>
      <c r="C6">
        <f>ROUND(0.5*(Table3[[#This Row],[acc_retain]]+Table3[[#This Row],[acc_test]]), 2)</f>
        <v>81.3</v>
      </c>
      <c r="D6">
        <f>ROUND(-(Table3[[#This Row],[time_unlearn]]-$L$18)/$L$18,4)*100</f>
        <v>47.06</v>
      </c>
      <c r="E6">
        <v>98.94</v>
      </c>
      <c r="F6">
        <v>99.63</v>
      </c>
      <c r="G6">
        <v>62.96</v>
      </c>
      <c r="H6">
        <v>0.13339999999999999</v>
      </c>
      <c r="I6">
        <v>72.930000000000007</v>
      </c>
      <c r="J6">
        <v>69.8</v>
      </c>
      <c r="K6">
        <v>98.18</v>
      </c>
      <c r="L6">
        <v>0.72</v>
      </c>
    </row>
    <row r="7" spans="1:12">
      <c r="A7" t="s">
        <v>17</v>
      </c>
      <c r="B7">
        <f>100-Table3[[#This Row],[mia_tpr]]</f>
        <v>33.620000000000005</v>
      </c>
      <c r="C7">
        <f>ROUND(0.5*(Table3[[#This Row],[acc_retain]]+Table3[[#This Row],[acc_test]]), 2)</f>
        <v>80.349999999999994</v>
      </c>
      <c r="D7">
        <f>ROUND(-(Table3[[#This Row],[time_unlearn]]-$L$18)/$L$18,4)*100</f>
        <v>47.06</v>
      </c>
      <c r="E7">
        <v>94.62</v>
      </c>
      <c r="F7">
        <v>99.61</v>
      </c>
      <c r="G7">
        <v>61.08</v>
      </c>
      <c r="H7">
        <v>0.1346</v>
      </c>
      <c r="I7">
        <v>72.97</v>
      </c>
      <c r="J7">
        <v>58.27</v>
      </c>
      <c r="K7">
        <v>66.38</v>
      </c>
      <c r="L7">
        <v>0.72</v>
      </c>
    </row>
    <row r="8" spans="1:12">
      <c r="A8" t="s">
        <v>18</v>
      </c>
      <c r="B8">
        <f>100-Table3[[#This Row],[mia_tpr]]</f>
        <v>29.08</v>
      </c>
      <c r="C8">
        <f>ROUND(0.5*(Table3[[#This Row],[acc_retain]]+Table3[[#This Row],[acc_test]]), 2)</f>
        <v>72.91</v>
      </c>
      <c r="D8">
        <f>ROUND(-(Table3[[#This Row],[time_unlearn]]-$L$18)/$L$18,4)*100</f>
        <v>66.91</v>
      </c>
      <c r="E8">
        <v>89.48</v>
      </c>
      <c r="F8">
        <v>87.06</v>
      </c>
      <c r="G8">
        <v>58.76</v>
      </c>
      <c r="H8">
        <v>0.21079999999999999</v>
      </c>
      <c r="I8">
        <v>75.66</v>
      </c>
      <c r="J8">
        <v>62.28</v>
      </c>
      <c r="K8">
        <v>70.92</v>
      </c>
      <c r="L8">
        <v>0.45</v>
      </c>
    </row>
    <row r="9" spans="1:12">
      <c r="A9" t="s">
        <v>19</v>
      </c>
      <c r="B9">
        <f>100-Table3[[#This Row],[mia_tpr]]</f>
        <v>53.52</v>
      </c>
      <c r="C9">
        <f>ROUND(0.5*(Table3[[#This Row],[acc_retain]]+Table3[[#This Row],[acc_test]]), 2)</f>
        <v>55.13</v>
      </c>
      <c r="D9">
        <f>ROUND(-(Table3[[#This Row],[time_unlearn]]-$L$18)/$L$18,4)*100</f>
        <v>38.97</v>
      </c>
      <c r="E9">
        <v>64.540000000000006</v>
      </c>
      <c r="F9">
        <v>64.11</v>
      </c>
      <c r="G9">
        <v>46.14</v>
      </c>
      <c r="H9">
        <v>0.37859999999999999</v>
      </c>
      <c r="I9">
        <v>72.900000000000006</v>
      </c>
      <c r="J9">
        <v>57.08</v>
      </c>
      <c r="K9">
        <v>46.48</v>
      </c>
      <c r="L9">
        <v>0.83</v>
      </c>
    </row>
    <row r="10" spans="1:12">
      <c r="A10" t="s">
        <v>20</v>
      </c>
      <c r="B10">
        <f>100-Table3[[#This Row],[mia_tpr]]</f>
        <v>21.299999999999997</v>
      </c>
      <c r="C10">
        <f>ROUND(0.5*(Table3[[#This Row],[acc_retain]]+Table3[[#This Row],[acc_test]]), 2)</f>
        <v>74.459999999999994</v>
      </c>
      <c r="D10">
        <f>ROUND(-(Table3[[#This Row],[time_unlearn]]-$L$18)/$L$18,4)*100</f>
        <v>34.56</v>
      </c>
      <c r="E10">
        <v>88.5</v>
      </c>
      <c r="F10">
        <v>88.74</v>
      </c>
      <c r="G10">
        <v>60.18</v>
      </c>
      <c r="H10">
        <v>0.19109999999999999</v>
      </c>
      <c r="I10">
        <v>74.040000000000006</v>
      </c>
      <c r="J10">
        <v>64.86</v>
      </c>
      <c r="K10">
        <v>78.7</v>
      </c>
      <c r="L10">
        <v>0.89</v>
      </c>
    </row>
    <row r="11" spans="1:12">
      <c r="A11" t="s">
        <v>21</v>
      </c>
      <c r="B11">
        <f>100-Table3[[#This Row],[mia_tpr]]</f>
        <v>7.5</v>
      </c>
      <c r="C11">
        <f>ROUND(0.5*(Table3[[#This Row],[acc_retain]]+Table3[[#This Row],[acc_test]]), 2)</f>
        <v>78.459999999999994</v>
      </c>
      <c r="D11">
        <f>ROUND(-(Table3[[#This Row],[time_unlearn]]-$L$18)/$L$18,4)*100</f>
        <v>51.470000000000006</v>
      </c>
      <c r="E11">
        <v>96.3</v>
      </c>
      <c r="F11">
        <v>97.03</v>
      </c>
      <c r="G11">
        <v>59.88</v>
      </c>
      <c r="H11">
        <v>0.14549999999999999</v>
      </c>
      <c r="I11">
        <v>74.069999999999993</v>
      </c>
      <c r="J11">
        <v>69.44</v>
      </c>
      <c r="K11">
        <v>92.5</v>
      </c>
      <c r="L11">
        <v>0.66</v>
      </c>
    </row>
    <row r="12" spans="1:12">
      <c r="A12" t="s">
        <v>22</v>
      </c>
      <c r="B12">
        <f>100-Table3[[#This Row],[mia_tpr]]</f>
        <v>13.920000000000002</v>
      </c>
      <c r="C12">
        <f>ROUND(0.5*(Table3[[#This Row],[acc_retain]]+Table3[[#This Row],[acc_test]]), 2)</f>
        <v>74.930000000000007</v>
      </c>
      <c r="D12">
        <f>ROUND(-(Table3[[#This Row],[time_unlearn]]-$L$18)/$L$18,4)*100</f>
        <v>86.76</v>
      </c>
      <c r="E12">
        <v>91.84</v>
      </c>
      <c r="F12">
        <v>91.48</v>
      </c>
      <c r="G12">
        <v>58.38</v>
      </c>
      <c r="H12">
        <v>0.17399999999999999</v>
      </c>
      <c r="I12">
        <v>74.040000000000006</v>
      </c>
      <c r="J12">
        <v>67.09</v>
      </c>
      <c r="K12">
        <v>86.08</v>
      </c>
      <c r="L12">
        <v>0.18</v>
      </c>
    </row>
    <row r="13" spans="1:12">
      <c r="A13" t="s">
        <v>23</v>
      </c>
      <c r="B13">
        <f>100-Table3[[#This Row],[mia_tpr]]</f>
        <v>24.08</v>
      </c>
      <c r="C13">
        <f>ROUND(0.5*(Table3[[#This Row],[acc_retain]]+Table3[[#This Row],[acc_test]]), 2)</f>
        <v>80.05</v>
      </c>
      <c r="D13">
        <f>ROUND(-(Table3[[#This Row],[time_unlearn]]-$L$18)/$L$18,4)*100</f>
        <v>39.71</v>
      </c>
      <c r="E13">
        <v>86.78</v>
      </c>
      <c r="F13">
        <v>99.32</v>
      </c>
      <c r="G13">
        <v>60.78</v>
      </c>
      <c r="H13">
        <v>0.13469999999999999</v>
      </c>
      <c r="I13">
        <v>73.02</v>
      </c>
      <c r="J13">
        <v>60.62</v>
      </c>
      <c r="K13">
        <v>75.92</v>
      </c>
      <c r="L13">
        <v>0.82</v>
      </c>
    </row>
    <row r="14" spans="1:12">
      <c r="A14" t="s">
        <v>24</v>
      </c>
      <c r="B14">
        <f>100-Table3[[#This Row],[mia_tpr]]</f>
        <v>31.819999999999993</v>
      </c>
      <c r="C14">
        <f>ROUND(0.5*(Table3[[#This Row],[acc_retain]]+Table3[[#This Row],[acc_test]]), 2)</f>
        <v>80.209999999999994</v>
      </c>
      <c r="D14">
        <f>ROUND(-(Table3[[#This Row],[time_unlearn]]-$L$18)/$L$18,4)*100</f>
        <v>36.03</v>
      </c>
      <c r="E14">
        <v>93.84</v>
      </c>
      <c r="F14">
        <v>99.52</v>
      </c>
      <c r="G14">
        <v>60.9</v>
      </c>
      <c r="H14">
        <v>0.1341</v>
      </c>
      <c r="I14">
        <v>72.989999999999995</v>
      </c>
      <c r="J14">
        <v>59.14</v>
      </c>
      <c r="K14">
        <v>68.180000000000007</v>
      </c>
      <c r="L14">
        <v>0.87</v>
      </c>
    </row>
    <row r="15" spans="1:12">
      <c r="A15" t="s">
        <v>25</v>
      </c>
      <c r="B15">
        <f>100-Table3[[#This Row],[mia_tpr]]</f>
        <v>85.62</v>
      </c>
      <c r="C15">
        <f>ROUND(0.5*(Table3[[#This Row],[acc_retain]]+Table3[[#This Row],[acc_test]]), 2)</f>
        <v>32.17</v>
      </c>
      <c r="D15">
        <f>ROUND(-(Table3[[#This Row],[time_unlearn]]-$L$18)/$L$18,4)*100</f>
        <v>86.76</v>
      </c>
      <c r="E15">
        <v>17.559999999999999</v>
      </c>
      <c r="F15">
        <v>39.4</v>
      </c>
      <c r="G15">
        <v>24.94</v>
      </c>
      <c r="H15">
        <v>0.59340000000000004</v>
      </c>
      <c r="I15">
        <v>74.13</v>
      </c>
      <c r="J15">
        <v>46.54</v>
      </c>
      <c r="K15">
        <v>14.38</v>
      </c>
      <c r="L15">
        <v>0.18</v>
      </c>
    </row>
    <row r="16" spans="1:12">
      <c r="A16" t="s">
        <v>26</v>
      </c>
      <c r="B16">
        <f>100-Table3[[#This Row],[mia_tpr]]</f>
        <v>0.51999999999999602</v>
      </c>
      <c r="C16">
        <f>ROUND(0.5*(Table3[[#This Row],[acc_retain]]+Table3[[#This Row],[acc_test]]), 2)</f>
        <v>81.23</v>
      </c>
      <c r="D16">
        <f>ROUND(-(Table3[[#This Row],[time_unlearn]]-$L$18)/$L$18,4)*100</f>
        <v>44.85</v>
      </c>
      <c r="E16">
        <v>99.56</v>
      </c>
      <c r="F16">
        <v>99.6</v>
      </c>
      <c r="G16">
        <v>62.86</v>
      </c>
      <c r="H16">
        <v>0.13420000000000001</v>
      </c>
      <c r="I16">
        <v>72.94</v>
      </c>
      <c r="J16">
        <v>70.3</v>
      </c>
      <c r="K16">
        <v>99.48</v>
      </c>
      <c r="L16">
        <v>0.75</v>
      </c>
    </row>
    <row r="17" spans="1:12">
      <c r="A17" t="s">
        <v>27</v>
      </c>
      <c r="B17">
        <f>100-Table3[[#This Row],[mia_tpr]]</f>
        <v>2.1400000000000006</v>
      </c>
      <c r="C17">
        <f>ROUND(0.5*(Table3[[#This Row],[acc_retain]]+Table3[[#This Row],[acc_test]]), 2)</f>
        <v>81.38</v>
      </c>
      <c r="D17">
        <f>ROUND(-(Table3[[#This Row],[time_unlearn]]-$L$18)/$L$18,4)*100</f>
        <v>51.470000000000006</v>
      </c>
      <c r="E17">
        <v>98.92</v>
      </c>
      <c r="F17">
        <v>99.57</v>
      </c>
      <c r="G17">
        <v>63.18</v>
      </c>
      <c r="H17">
        <v>0.1328</v>
      </c>
      <c r="I17">
        <v>73.05</v>
      </c>
      <c r="J17">
        <v>69.78</v>
      </c>
      <c r="K17">
        <v>97.86</v>
      </c>
      <c r="L17">
        <v>0.66</v>
      </c>
    </row>
    <row r="18" spans="1:12">
      <c r="A18" t="s">
        <v>28</v>
      </c>
      <c r="B18">
        <f>100-Table3[[#This Row],[mia_tpr]]</f>
        <v>52.94</v>
      </c>
      <c r="C18">
        <f>ROUND(0.5*(Table3[[#This Row],[acc_retain]]+Table3[[#This Row],[acc_test]]), 2)</f>
        <v>74.3</v>
      </c>
      <c r="D18">
        <f>ROUND(-(Table3[[#This Row],[time_unlearn]]-$L$18)/$L$18,4)*100</f>
        <v>0</v>
      </c>
      <c r="E18">
        <v>56.62</v>
      </c>
      <c r="F18">
        <v>90.06</v>
      </c>
      <c r="G18">
        <v>58.54</v>
      </c>
      <c r="J18">
        <v>49.23</v>
      </c>
      <c r="K18">
        <v>47.06</v>
      </c>
      <c r="L18">
        <v>1.36</v>
      </c>
    </row>
    <row r="19" spans="1:12">
      <c r="A19" t="s">
        <v>29</v>
      </c>
      <c r="B19">
        <f>100-Table3[[#This Row],[mia_tpr]]</f>
        <v>20.659999999999997</v>
      </c>
      <c r="C19">
        <f>ROUND(0.5*(Table3[[#This Row],[acc_retain]]+Table3[[#This Row],[acc_test]]), 2)</f>
        <v>74.45</v>
      </c>
      <c r="D19">
        <f>ROUND(-(Table3[[#This Row],[time_unlearn]]-$L$18)/$L$18,4)*100</f>
        <v>13.239999999999998</v>
      </c>
      <c r="E19">
        <v>88.44</v>
      </c>
      <c r="F19">
        <v>88.72</v>
      </c>
      <c r="G19">
        <v>60.18</v>
      </c>
      <c r="H19">
        <v>8.8999999999999999E-3</v>
      </c>
      <c r="I19">
        <v>74.040000000000006</v>
      </c>
      <c r="J19">
        <v>65.180000000000007</v>
      </c>
      <c r="K19">
        <v>79.34</v>
      </c>
      <c r="L19">
        <v>1.18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4138-DD85-4788-8E24-EC26934B3E9D}">
  <dimension ref="A1:L19"/>
  <sheetViews>
    <sheetView workbookViewId="0">
      <selection sqref="A1:XFD1048576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100-Table4[[#This Row],[mia_tpr]]</f>
        <v>25.840000000000003</v>
      </c>
      <c r="C2">
        <f>ROUND(0.5*(Table4[[#This Row],[acc_retain]]+Table4[[#This Row],[acc_test]]), 2)</f>
        <v>78.319999999999993</v>
      </c>
      <c r="D2">
        <f>ROUND(-(Table4[[#This Row],[time_unlearn]]-$L$18)/$L$18,4)*100</f>
        <v>49.32</v>
      </c>
      <c r="E2">
        <v>90.2</v>
      </c>
      <c r="F2">
        <v>94.64</v>
      </c>
      <c r="G2">
        <v>62</v>
      </c>
      <c r="H2">
        <v>0.17150000000000001</v>
      </c>
      <c r="I2">
        <v>74.459999999999994</v>
      </c>
      <c r="J2">
        <v>61.59</v>
      </c>
      <c r="K2">
        <v>74.16</v>
      </c>
      <c r="L2">
        <v>0.74</v>
      </c>
    </row>
    <row r="3" spans="1:12">
      <c r="A3" t="s">
        <v>13</v>
      </c>
      <c r="B3">
        <f>100-Table4[[#This Row],[mia_tpr]]</f>
        <v>26.08</v>
      </c>
      <c r="C3">
        <f>ROUND(0.5*(Table4[[#This Row],[acc_retain]]+Table4[[#This Row],[acc_test]]), 2)</f>
        <v>78.39</v>
      </c>
      <c r="D3">
        <f>ROUND(-(Table4[[#This Row],[time_unlearn]]-$L$18)/$L$18,4)*100</f>
        <v>50</v>
      </c>
      <c r="E3">
        <v>90.28</v>
      </c>
      <c r="F3">
        <v>94.67</v>
      </c>
      <c r="G3">
        <v>62.1</v>
      </c>
      <c r="H3">
        <v>0.1726</v>
      </c>
      <c r="I3">
        <v>74.45</v>
      </c>
      <c r="J3">
        <v>61.61</v>
      </c>
      <c r="K3">
        <v>73.92</v>
      </c>
      <c r="L3">
        <v>0.73</v>
      </c>
    </row>
    <row r="4" spans="1:12">
      <c r="A4" t="s">
        <v>14</v>
      </c>
      <c r="B4">
        <f>100-Table4[[#This Row],[mia_tpr]]</f>
        <v>4.8799999999999955</v>
      </c>
      <c r="C4">
        <f>ROUND(0.5*(Table4[[#This Row],[acc_retain]]+Table4[[#This Row],[acc_test]]), 2)</f>
        <v>81.040000000000006</v>
      </c>
      <c r="D4">
        <f>ROUND(-(Table4[[#This Row],[time_unlearn]]-$L$18)/$L$18,4)*100</f>
        <v>50</v>
      </c>
      <c r="E4">
        <v>98.12</v>
      </c>
      <c r="F4">
        <v>99.49</v>
      </c>
      <c r="G4">
        <v>62.58</v>
      </c>
      <c r="H4">
        <v>0.1205</v>
      </c>
      <c r="I4">
        <v>73.819999999999993</v>
      </c>
      <c r="J4">
        <v>68.52</v>
      </c>
      <c r="K4">
        <v>95.12</v>
      </c>
      <c r="L4">
        <v>0.73</v>
      </c>
    </row>
    <row r="5" spans="1:12">
      <c r="A5" t="s">
        <v>15</v>
      </c>
      <c r="B5">
        <f>100-Table4[[#This Row],[mia_tpr]]</f>
        <v>28</v>
      </c>
      <c r="C5">
        <f>ROUND(0.5*(Table4[[#This Row],[acc_retain]]+Table4[[#This Row],[acc_test]]), 2)</f>
        <v>80.47</v>
      </c>
      <c r="D5">
        <f>ROUND(-(Table4[[#This Row],[time_unlearn]]-$L$18)/$L$18,4)*100</f>
        <v>50</v>
      </c>
      <c r="E5">
        <v>96.02</v>
      </c>
      <c r="F5">
        <v>99.48</v>
      </c>
      <c r="G5">
        <v>61.46</v>
      </c>
      <c r="H5">
        <v>0.13039999999999999</v>
      </c>
      <c r="I5">
        <v>73.790000000000006</v>
      </c>
      <c r="J5">
        <v>61.08</v>
      </c>
      <c r="K5">
        <v>72</v>
      </c>
      <c r="L5">
        <v>0.73</v>
      </c>
    </row>
    <row r="6" spans="1:12">
      <c r="A6" t="s">
        <v>16</v>
      </c>
      <c r="B6">
        <f>100-Table4[[#This Row],[mia_tpr]]</f>
        <v>1.5999999999999943</v>
      </c>
      <c r="C6">
        <f>ROUND(0.5*(Table4[[#This Row],[acc_retain]]+Table4[[#This Row],[acc_test]]), 2)</f>
        <v>80.63</v>
      </c>
      <c r="D6">
        <f>ROUND(-(Table4[[#This Row],[time_unlearn]]-$L$18)/$L$18,4)*100</f>
        <v>50.68</v>
      </c>
      <c r="E6">
        <v>98.98</v>
      </c>
      <c r="F6">
        <v>99.64</v>
      </c>
      <c r="G6">
        <v>61.62</v>
      </c>
      <c r="H6">
        <v>0.1211</v>
      </c>
      <c r="I6">
        <v>71.95</v>
      </c>
      <c r="J6">
        <v>69.19</v>
      </c>
      <c r="K6">
        <v>98.4</v>
      </c>
      <c r="L6">
        <v>0.72</v>
      </c>
    </row>
    <row r="7" spans="1:12">
      <c r="A7" t="s">
        <v>17</v>
      </c>
      <c r="B7">
        <f>100-Table4[[#This Row],[mia_tpr]]</f>
        <v>30.299999999999997</v>
      </c>
      <c r="C7">
        <f>ROUND(0.5*(Table4[[#This Row],[acc_retain]]+Table4[[#This Row],[acc_test]]), 2)</f>
        <v>79.650000000000006</v>
      </c>
      <c r="D7">
        <f>ROUND(-(Table4[[#This Row],[time_unlearn]]-$L$18)/$L$18,4)*100</f>
        <v>50.68</v>
      </c>
      <c r="E7">
        <v>93.9</v>
      </c>
      <c r="F7">
        <v>99.61</v>
      </c>
      <c r="G7">
        <v>59.68</v>
      </c>
      <c r="H7">
        <v>0.1234</v>
      </c>
      <c r="I7">
        <v>71.989999999999995</v>
      </c>
      <c r="J7">
        <v>59.56</v>
      </c>
      <c r="K7">
        <v>69.7</v>
      </c>
      <c r="L7">
        <v>0.72</v>
      </c>
    </row>
    <row r="8" spans="1:12">
      <c r="A8" t="s">
        <v>18</v>
      </c>
      <c r="B8">
        <f>100-Table4[[#This Row],[mia_tpr]]</f>
        <v>26.840000000000003</v>
      </c>
      <c r="C8">
        <f>ROUND(0.5*(Table4[[#This Row],[acc_retain]]+Table4[[#This Row],[acc_test]]), 2)</f>
        <v>72.180000000000007</v>
      </c>
      <c r="D8">
        <f>ROUND(-(Table4[[#This Row],[time_unlearn]]-$L$18)/$L$18,4)*100</f>
        <v>67.81</v>
      </c>
      <c r="E8">
        <v>90.44</v>
      </c>
      <c r="F8">
        <v>86.88</v>
      </c>
      <c r="G8">
        <v>57.48</v>
      </c>
      <c r="H8">
        <v>0.20069999999999999</v>
      </c>
      <c r="I8">
        <v>74.72</v>
      </c>
      <c r="J8">
        <v>62.17</v>
      </c>
      <c r="K8">
        <v>73.16</v>
      </c>
      <c r="L8">
        <v>0.47</v>
      </c>
    </row>
    <row r="9" spans="1:12">
      <c r="A9" t="s">
        <v>19</v>
      </c>
      <c r="B9">
        <f>100-Table4[[#This Row],[mia_tpr]]</f>
        <v>48.4</v>
      </c>
      <c r="C9">
        <f>ROUND(0.5*(Table4[[#This Row],[acc_retain]]+Table4[[#This Row],[acc_test]]), 2)</f>
        <v>56.08</v>
      </c>
      <c r="D9">
        <f>ROUND(-(Table4[[#This Row],[time_unlearn]]-$L$18)/$L$18,4)*100</f>
        <v>41.099999999999994</v>
      </c>
      <c r="E9">
        <v>67.180000000000007</v>
      </c>
      <c r="F9">
        <v>66.150000000000006</v>
      </c>
      <c r="G9">
        <v>46</v>
      </c>
      <c r="H9">
        <v>0.34799999999999998</v>
      </c>
      <c r="I9">
        <v>71.83</v>
      </c>
      <c r="J9">
        <v>58.45</v>
      </c>
      <c r="K9">
        <v>51.6</v>
      </c>
      <c r="L9">
        <v>0.86</v>
      </c>
    </row>
    <row r="10" spans="1:12">
      <c r="A10" t="s">
        <v>20</v>
      </c>
      <c r="B10">
        <f>100-Table4[[#This Row],[mia_tpr]]</f>
        <v>20.379999999999995</v>
      </c>
      <c r="C10">
        <f>ROUND(0.5*(Table4[[#This Row],[acc_retain]]+Table4[[#This Row],[acc_test]]), 2)</f>
        <v>73.28</v>
      </c>
      <c r="D10">
        <f>ROUND(-(Table4[[#This Row],[time_unlearn]]-$L$18)/$L$18,4)*100</f>
        <v>36.99</v>
      </c>
      <c r="E10">
        <v>88.68</v>
      </c>
      <c r="F10">
        <v>88.02</v>
      </c>
      <c r="G10">
        <v>58.54</v>
      </c>
      <c r="H10">
        <v>0.18579999999999999</v>
      </c>
      <c r="I10">
        <v>73.08</v>
      </c>
      <c r="J10">
        <v>64.75</v>
      </c>
      <c r="K10">
        <v>79.62</v>
      </c>
      <c r="L10">
        <v>0.92</v>
      </c>
    </row>
    <row r="11" spans="1:12">
      <c r="A11" t="s">
        <v>21</v>
      </c>
      <c r="B11">
        <f>100-Table4[[#This Row],[mia_tpr]]</f>
        <v>7.0400000000000063</v>
      </c>
      <c r="C11">
        <f>ROUND(0.5*(Table4[[#This Row],[acc_retain]]+Table4[[#This Row],[acc_test]]), 2)</f>
        <v>77.260000000000005</v>
      </c>
      <c r="D11">
        <f>ROUND(-(Table4[[#This Row],[time_unlearn]]-$L$18)/$L$18,4)*100</f>
        <v>53.42</v>
      </c>
      <c r="E11">
        <v>96.78</v>
      </c>
      <c r="F11">
        <v>97.21</v>
      </c>
      <c r="G11">
        <v>57.3</v>
      </c>
      <c r="H11">
        <v>0.1348</v>
      </c>
      <c r="I11">
        <v>73.11</v>
      </c>
      <c r="J11">
        <v>68.84</v>
      </c>
      <c r="K11">
        <v>92.96</v>
      </c>
      <c r="L11">
        <v>0.68</v>
      </c>
    </row>
    <row r="12" spans="1:12">
      <c r="A12" t="s">
        <v>22</v>
      </c>
      <c r="B12">
        <f>100-Table4[[#This Row],[mia_tpr]]</f>
        <v>12.86</v>
      </c>
      <c r="C12">
        <f>ROUND(0.5*(Table4[[#This Row],[acc_retain]]+Table4[[#This Row],[acc_test]]), 2)</f>
        <v>74.69</v>
      </c>
      <c r="D12">
        <f>ROUND(-(Table4[[#This Row],[time_unlearn]]-$L$18)/$L$18,4)*100</f>
        <v>86.99</v>
      </c>
      <c r="E12">
        <v>91.74</v>
      </c>
      <c r="F12">
        <v>91.96</v>
      </c>
      <c r="G12">
        <v>57.42</v>
      </c>
      <c r="H12">
        <v>0.1648</v>
      </c>
      <c r="I12">
        <v>73.08</v>
      </c>
      <c r="J12">
        <v>66.650000000000006</v>
      </c>
      <c r="K12">
        <v>87.14</v>
      </c>
      <c r="L12">
        <v>0.19</v>
      </c>
    </row>
    <row r="13" spans="1:12">
      <c r="A13" t="s">
        <v>23</v>
      </c>
      <c r="B13">
        <f>100-Table4[[#This Row],[mia_tpr]]</f>
        <v>23.86</v>
      </c>
      <c r="C13">
        <f>ROUND(0.5*(Table4[[#This Row],[acc_retain]]+Table4[[#This Row],[acc_test]]), 2)</f>
        <v>79.05</v>
      </c>
      <c r="D13">
        <f>ROUND(-(Table4[[#This Row],[time_unlearn]]-$L$18)/$L$18,4)*100</f>
        <v>41.78</v>
      </c>
      <c r="E13">
        <v>86.1</v>
      </c>
      <c r="F13">
        <v>99.3</v>
      </c>
      <c r="G13">
        <v>58.8</v>
      </c>
      <c r="H13">
        <v>0.1235</v>
      </c>
      <c r="I13">
        <v>72.040000000000006</v>
      </c>
      <c r="J13">
        <v>60.52</v>
      </c>
      <c r="K13">
        <v>76.14</v>
      </c>
      <c r="L13">
        <v>0.85</v>
      </c>
    </row>
    <row r="14" spans="1:12">
      <c r="A14" t="s">
        <v>24</v>
      </c>
      <c r="B14">
        <f>100-Table4[[#This Row],[mia_tpr]]</f>
        <v>32.760000000000005</v>
      </c>
      <c r="C14">
        <f>ROUND(0.5*(Table4[[#This Row],[acc_retain]]+Table4[[#This Row],[acc_test]]), 2)</f>
        <v>79.790000000000006</v>
      </c>
      <c r="D14">
        <f>ROUND(-(Table4[[#This Row],[time_unlearn]]-$L$18)/$L$18,4)*100</f>
        <v>39.04</v>
      </c>
      <c r="E14">
        <v>93.1</v>
      </c>
      <c r="F14">
        <v>99.59</v>
      </c>
      <c r="G14">
        <v>59.98</v>
      </c>
      <c r="H14">
        <v>0.12429999999999999</v>
      </c>
      <c r="I14">
        <v>72.010000000000005</v>
      </c>
      <c r="J14">
        <v>58.23</v>
      </c>
      <c r="K14">
        <v>67.239999999999995</v>
      </c>
      <c r="L14">
        <v>0.89</v>
      </c>
    </row>
    <row r="15" spans="1:12">
      <c r="A15" t="s">
        <v>25</v>
      </c>
      <c r="B15">
        <f>100-Table4[[#This Row],[mia_tpr]]</f>
        <v>82.6</v>
      </c>
      <c r="C15">
        <f>ROUND(0.5*(Table4[[#This Row],[acc_retain]]+Table4[[#This Row],[acc_test]]), 2)</f>
        <v>35.64</v>
      </c>
      <c r="D15">
        <f>ROUND(-(Table4[[#This Row],[time_unlearn]]-$L$18)/$L$18,4)*100</f>
        <v>86.99</v>
      </c>
      <c r="E15">
        <v>21.34</v>
      </c>
      <c r="F15">
        <v>43.69</v>
      </c>
      <c r="G15">
        <v>27.58</v>
      </c>
      <c r="H15">
        <v>0.55320000000000003</v>
      </c>
      <c r="I15">
        <v>73.150000000000006</v>
      </c>
      <c r="J15">
        <v>46.07</v>
      </c>
      <c r="K15">
        <v>17.399999999999999</v>
      </c>
      <c r="L15">
        <v>0.19</v>
      </c>
    </row>
    <row r="16" spans="1:12">
      <c r="A16" t="s">
        <v>26</v>
      </c>
      <c r="B16">
        <f>100-Table4[[#This Row],[mia_tpr]]</f>
        <v>0.65999999999999659</v>
      </c>
      <c r="C16">
        <f>ROUND(0.5*(Table4[[#This Row],[acc_retain]]+Table4[[#This Row],[acc_test]]), 2)</f>
        <v>80.69</v>
      </c>
      <c r="D16">
        <f>ROUND(-(Table4[[#This Row],[time_unlearn]]-$L$18)/$L$18,4)*100</f>
        <v>47.260000000000005</v>
      </c>
      <c r="E16">
        <v>99.54</v>
      </c>
      <c r="F16">
        <v>99.64</v>
      </c>
      <c r="G16">
        <v>61.74</v>
      </c>
      <c r="H16">
        <v>0.12189999999999999</v>
      </c>
      <c r="I16">
        <v>71.959999999999994</v>
      </c>
      <c r="J16">
        <v>69.650000000000006</v>
      </c>
      <c r="K16">
        <v>99.34</v>
      </c>
      <c r="L16">
        <v>0.77</v>
      </c>
    </row>
    <row r="17" spans="1:12">
      <c r="A17" t="s">
        <v>27</v>
      </c>
      <c r="B17">
        <f>100-Table4[[#This Row],[mia_tpr]]</f>
        <v>1.4599999999999937</v>
      </c>
      <c r="C17">
        <f>ROUND(0.5*(Table4[[#This Row],[acc_retain]]+Table4[[#This Row],[acc_test]]), 2)</f>
        <v>80.650000000000006</v>
      </c>
      <c r="D17">
        <f>ROUND(-(Table4[[#This Row],[time_unlearn]]-$L$18)/$L$18,4)*100</f>
        <v>53.42</v>
      </c>
      <c r="E17">
        <v>98.84</v>
      </c>
      <c r="F17">
        <v>99.65</v>
      </c>
      <c r="G17">
        <v>61.64</v>
      </c>
      <c r="H17">
        <v>0.12130000000000001</v>
      </c>
      <c r="I17">
        <v>72.069999999999993</v>
      </c>
      <c r="J17">
        <v>69.239999999999995</v>
      </c>
      <c r="K17">
        <v>98.54</v>
      </c>
      <c r="L17">
        <v>0.68</v>
      </c>
    </row>
    <row r="18" spans="1:12">
      <c r="A18" t="s">
        <v>28</v>
      </c>
      <c r="B18">
        <f>100-Table4[[#This Row],[mia_tpr]]</f>
        <v>53.84</v>
      </c>
      <c r="C18">
        <f>ROUND(0.5*(Table4[[#This Row],[acc_retain]]+Table4[[#This Row],[acc_test]]), 2)</f>
        <v>74.81</v>
      </c>
      <c r="D18">
        <f>ROUND(-(Table4[[#This Row],[time_unlearn]]-$L$18)/$L$18,4)*100</f>
        <v>0</v>
      </c>
      <c r="E18">
        <v>55.54</v>
      </c>
      <c r="F18">
        <v>91.9</v>
      </c>
      <c r="G18">
        <v>57.72</v>
      </c>
      <c r="J18">
        <v>48.63</v>
      </c>
      <c r="K18">
        <v>46.16</v>
      </c>
      <c r="L18">
        <v>1.46</v>
      </c>
    </row>
    <row r="19" spans="1:12">
      <c r="A19" t="s">
        <v>29</v>
      </c>
      <c r="B19">
        <f>100-Table4[[#This Row],[mia_tpr]]</f>
        <v>19.939999999999998</v>
      </c>
      <c r="C19">
        <f>ROUND(0.5*(Table4[[#This Row],[acc_retain]]+Table4[[#This Row],[acc_test]]), 2)</f>
        <v>73.260000000000005</v>
      </c>
      <c r="D19">
        <f>ROUND(-(Table4[[#This Row],[time_unlearn]]-$L$18)/$L$18,4)*100</f>
        <v>17.119999999999997</v>
      </c>
      <c r="E19">
        <v>88.42</v>
      </c>
      <c r="F19">
        <v>87.97</v>
      </c>
      <c r="G19">
        <v>58.54</v>
      </c>
      <c r="H19">
        <v>0.1888</v>
      </c>
      <c r="I19">
        <v>73.08</v>
      </c>
      <c r="J19">
        <v>64.98</v>
      </c>
      <c r="K19">
        <v>80.06</v>
      </c>
      <c r="L19">
        <v>1.21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D0E2-08A4-4369-B185-D0094AFF06FD}">
  <dimension ref="A1:L19"/>
  <sheetViews>
    <sheetView workbookViewId="0">
      <selection sqref="A1:XFD1048576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100-Table5[[#This Row],[mia_tpr]]</f>
        <v>29.060000000000002</v>
      </c>
      <c r="C2">
        <f>ROUND(0.5*(Table5[[#This Row],[acc_retain]]+Table5[[#This Row],[acc_test]]), 2)</f>
        <v>79.400000000000006</v>
      </c>
      <c r="D2">
        <f>ROUND(-(Table5[[#This Row],[time_unlearn]]-$L$18)/$L$18,4)*100</f>
        <v>53.800000000000004</v>
      </c>
      <c r="E2">
        <v>93.16</v>
      </c>
      <c r="F2">
        <v>97.44</v>
      </c>
      <c r="G2">
        <v>61.36</v>
      </c>
      <c r="H2">
        <v>0.13819999999999999</v>
      </c>
      <c r="I2">
        <v>72.040000000000006</v>
      </c>
      <c r="J2">
        <v>63.09</v>
      </c>
      <c r="K2">
        <v>70.94</v>
      </c>
      <c r="L2">
        <v>0.73</v>
      </c>
    </row>
    <row r="3" spans="1:12">
      <c r="A3" t="s">
        <v>13</v>
      </c>
      <c r="B3">
        <f>100-Table5[[#This Row],[mia_tpr]]</f>
        <v>29.900000000000006</v>
      </c>
      <c r="C3">
        <f>ROUND(0.5*(Table5[[#This Row],[acc_retain]]+Table5[[#This Row],[acc_test]]), 2)</f>
        <v>79.39</v>
      </c>
      <c r="D3">
        <f>ROUND(-(Table5[[#This Row],[time_unlearn]]-$L$18)/$L$18,4)*100</f>
        <v>53.800000000000004</v>
      </c>
      <c r="E3">
        <v>92.9</v>
      </c>
      <c r="F3">
        <v>97.5</v>
      </c>
      <c r="G3">
        <v>61.28</v>
      </c>
      <c r="H3">
        <v>0.13900000000000001</v>
      </c>
      <c r="I3">
        <v>72.03</v>
      </c>
      <c r="J3">
        <v>62.93</v>
      </c>
      <c r="K3">
        <v>70.099999999999994</v>
      </c>
      <c r="L3">
        <v>0.73</v>
      </c>
    </row>
    <row r="4" spans="1:12">
      <c r="A4" t="s">
        <v>14</v>
      </c>
      <c r="B4">
        <f>100-Table5[[#This Row],[mia_tpr]]</f>
        <v>6.2800000000000011</v>
      </c>
      <c r="C4">
        <f>ROUND(0.5*(Table5[[#This Row],[acc_retain]]+Table5[[#This Row],[acc_test]]), 2)</f>
        <v>81.31</v>
      </c>
      <c r="D4">
        <f>ROUND(-(Table5[[#This Row],[time_unlearn]]-$L$18)/$L$18,4)*100</f>
        <v>53.800000000000004</v>
      </c>
      <c r="E4">
        <v>99.02</v>
      </c>
      <c r="F4">
        <v>99.76</v>
      </c>
      <c r="G4">
        <v>62.86</v>
      </c>
      <c r="H4">
        <v>0.10290000000000001</v>
      </c>
      <c r="I4">
        <v>71.39</v>
      </c>
      <c r="J4">
        <v>71.010000000000005</v>
      </c>
      <c r="K4">
        <v>93.72</v>
      </c>
      <c r="L4">
        <v>0.73</v>
      </c>
    </row>
    <row r="5" spans="1:12">
      <c r="A5" t="s">
        <v>15</v>
      </c>
      <c r="B5">
        <f>100-Table5[[#This Row],[mia_tpr]]</f>
        <v>51.5</v>
      </c>
      <c r="C5">
        <f>ROUND(0.5*(Table5[[#This Row],[acc_retain]]+Table5[[#This Row],[acc_test]]), 2)</f>
        <v>80.819999999999993</v>
      </c>
      <c r="D5">
        <f>ROUND(-(Table5[[#This Row],[time_unlearn]]-$L$18)/$L$18,4)*100</f>
        <v>53.800000000000004</v>
      </c>
      <c r="E5">
        <v>96.5</v>
      </c>
      <c r="F5">
        <v>99.72</v>
      </c>
      <c r="G5">
        <v>61.92</v>
      </c>
      <c r="H5">
        <v>0.11310000000000001</v>
      </c>
      <c r="I5">
        <v>71.37</v>
      </c>
      <c r="J5">
        <v>53.56</v>
      </c>
      <c r="K5">
        <v>48.5</v>
      </c>
      <c r="L5">
        <v>0.73</v>
      </c>
    </row>
    <row r="6" spans="1:12">
      <c r="A6" t="s">
        <v>16</v>
      </c>
      <c r="B6">
        <f>100-Table5[[#This Row],[mia_tpr]]</f>
        <v>1.5600000000000023</v>
      </c>
      <c r="C6">
        <f>ROUND(0.5*(Table5[[#This Row],[acc_retain]]+Table5[[#This Row],[acc_test]]), 2)</f>
        <v>80.849999999999994</v>
      </c>
      <c r="D6">
        <f>ROUND(-(Table5[[#This Row],[time_unlearn]]-$L$18)/$L$18,4)*100</f>
        <v>54.43</v>
      </c>
      <c r="E6">
        <v>99.66</v>
      </c>
      <c r="F6">
        <v>99.78</v>
      </c>
      <c r="G6">
        <v>61.92</v>
      </c>
      <c r="H6">
        <v>0.1036</v>
      </c>
      <c r="I6">
        <v>69.39</v>
      </c>
      <c r="J6">
        <v>71.88</v>
      </c>
      <c r="K6">
        <v>98.44</v>
      </c>
      <c r="L6">
        <v>0.72</v>
      </c>
    </row>
    <row r="7" spans="1:12">
      <c r="A7" t="s">
        <v>17</v>
      </c>
      <c r="B7">
        <f>100-Table5[[#This Row],[mia_tpr]]</f>
        <v>54.52</v>
      </c>
      <c r="C7">
        <f>ROUND(0.5*(Table5[[#This Row],[acc_retain]]+Table5[[#This Row],[acc_test]]), 2)</f>
        <v>79.64</v>
      </c>
      <c r="D7">
        <f>ROUND(-(Table5[[#This Row],[time_unlearn]]-$L$18)/$L$18,4)*100</f>
        <v>53.800000000000004</v>
      </c>
      <c r="E7">
        <v>94.24</v>
      </c>
      <c r="F7">
        <v>99.78</v>
      </c>
      <c r="G7">
        <v>59.5</v>
      </c>
      <c r="H7">
        <v>0.1072</v>
      </c>
      <c r="I7">
        <v>69.459999999999994</v>
      </c>
      <c r="J7">
        <v>51.15</v>
      </c>
      <c r="K7">
        <v>45.48</v>
      </c>
      <c r="L7">
        <v>0.73</v>
      </c>
    </row>
    <row r="8" spans="1:12">
      <c r="A8" t="s">
        <v>18</v>
      </c>
      <c r="B8">
        <f>100-Table5[[#This Row],[mia_tpr]]</f>
        <v>34.959999999999994</v>
      </c>
      <c r="C8">
        <f>ROUND(0.5*(Table5[[#This Row],[acc_retain]]+Table5[[#This Row],[acc_test]]), 2)</f>
        <v>75.849999999999994</v>
      </c>
      <c r="D8">
        <f>ROUND(-(Table5[[#This Row],[time_unlearn]]-$L$18)/$L$18,4)*100</f>
        <v>71.52</v>
      </c>
      <c r="E8">
        <v>94.04</v>
      </c>
      <c r="F8">
        <v>92.94</v>
      </c>
      <c r="G8">
        <v>58.76</v>
      </c>
      <c r="H8">
        <v>0.16209999999999999</v>
      </c>
      <c r="I8">
        <v>71.900000000000006</v>
      </c>
      <c r="J8">
        <v>61.27</v>
      </c>
      <c r="K8">
        <v>65.040000000000006</v>
      </c>
      <c r="L8">
        <v>0.45</v>
      </c>
    </row>
    <row r="9" spans="1:12">
      <c r="A9" t="s">
        <v>19</v>
      </c>
      <c r="B9">
        <f>100-Table5[[#This Row],[mia_tpr]]</f>
        <v>48.92</v>
      </c>
      <c r="C9">
        <f>ROUND(0.5*(Table5[[#This Row],[acc_retain]]+Table5[[#This Row],[acc_test]]), 2)</f>
        <v>60.7</v>
      </c>
      <c r="D9">
        <f>ROUND(-(Table5[[#This Row],[time_unlearn]]-$L$18)/$L$18,4)*100</f>
        <v>47.47</v>
      </c>
      <c r="E9">
        <v>72.540000000000006</v>
      </c>
      <c r="F9">
        <v>72.17</v>
      </c>
      <c r="G9">
        <v>49.22</v>
      </c>
      <c r="H9">
        <v>0.30299999999999999</v>
      </c>
      <c r="I9">
        <v>69.510000000000005</v>
      </c>
      <c r="J9">
        <v>59.19</v>
      </c>
      <c r="K9">
        <v>51.08</v>
      </c>
      <c r="L9">
        <v>0.83</v>
      </c>
    </row>
    <row r="10" spans="1:12">
      <c r="A10" t="s">
        <v>20</v>
      </c>
      <c r="B10">
        <f>100-Table5[[#This Row],[mia_tpr]]</f>
        <v>17.340000000000003</v>
      </c>
      <c r="C10">
        <f>ROUND(0.5*(Table5[[#This Row],[acc_retain]]+Table5[[#This Row],[acc_test]]), 2)</f>
        <v>77.97</v>
      </c>
      <c r="D10">
        <f>ROUND(-(Table5[[#This Row],[time_unlearn]]-$L$18)/$L$18,4)*100</f>
        <v>44.3</v>
      </c>
      <c r="E10">
        <v>94.56</v>
      </c>
      <c r="F10">
        <v>94.36</v>
      </c>
      <c r="G10">
        <v>61.58</v>
      </c>
      <c r="H10">
        <v>0.13500000000000001</v>
      </c>
      <c r="I10">
        <v>70.39</v>
      </c>
      <c r="J10">
        <v>67.83</v>
      </c>
      <c r="K10">
        <v>82.66</v>
      </c>
      <c r="L10">
        <v>0.88</v>
      </c>
    </row>
    <row r="11" spans="1:12">
      <c r="A11" t="s">
        <v>21</v>
      </c>
      <c r="B11">
        <f>100-Table5[[#This Row],[mia_tpr]]</f>
        <v>7.9399999999999977</v>
      </c>
      <c r="C11">
        <f>ROUND(0.5*(Table5[[#This Row],[acc_retain]]+Table5[[#This Row],[acc_test]]), 2)</f>
        <v>77.86</v>
      </c>
      <c r="D11">
        <f>ROUND(-(Table5[[#This Row],[time_unlearn]]-$L$18)/$L$18,4)*100</f>
        <v>58.230000000000004</v>
      </c>
      <c r="E11">
        <v>98.2</v>
      </c>
      <c r="F11">
        <v>98.34</v>
      </c>
      <c r="G11">
        <v>57.38</v>
      </c>
      <c r="H11">
        <v>0.1147</v>
      </c>
      <c r="I11">
        <v>70.42</v>
      </c>
      <c r="J11">
        <v>71.69</v>
      </c>
      <c r="K11">
        <v>92.06</v>
      </c>
      <c r="L11">
        <v>0.66</v>
      </c>
    </row>
    <row r="12" spans="1:12">
      <c r="A12" t="s">
        <v>22</v>
      </c>
      <c r="B12">
        <f>100-Table5[[#This Row],[mia_tpr]]</f>
        <v>10.480000000000004</v>
      </c>
      <c r="C12">
        <f>ROUND(0.5*(Table5[[#This Row],[acc_retain]]+Table5[[#This Row],[acc_test]]), 2)</f>
        <v>76.86</v>
      </c>
      <c r="D12">
        <f>ROUND(-(Table5[[#This Row],[time_unlearn]]-$L$18)/$L$18,4)*100</f>
        <v>88.61</v>
      </c>
      <c r="E12">
        <v>96.5</v>
      </c>
      <c r="F12">
        <v>96.14</v>
      </c>
      <c r="G12">
        <v>57.58</v>
      </c>
      <c r="H12">
        <v>0.12590000000000001</v>
      </c>
      <c r="I12">
        <v>70.39</v>
      </c>
      <c r="J12">
        <v>69.86</v>
      </c>
      <c r="K12">
        <v>89.52</v>
      </c>
      <c r="L12">
        <v>0.18</v>
      </c>
    </row>
    <row r="13" spans="1:12">
      <c r="A13" t="s">
        <v>23</v>
      </c>
      <c r="B13">
        <f>100-Table5[[#This Row],[mia_tpr]]</f>
        <v>35.58</v>
      </c>
      <c r="C13">
        <f>ROUND(0.5*(Table5[[#This Row],[acc_retain]]+Table5[[#This Row],[acc_test]]), 2)</f>
        <v>79.25</v>
      </c>
      <c r="D13">
        <f>ROUND(-(Table5[[#This Row],[time_unlearn]]-$L$18)/$L$18,4)*100</f>
        <v>48.1</v>
      </c>
      <c r="E13">
        <v>84.18</v>
      </c>
      <c r="F13">
        <v>99.6</v>
      </c>
      <c r="G13">
        <v>58.9</v>
      </c>
      <c r="H13">
        <v>0.1053</v>
      </c>
      <c r="I13">
        <v>69.5</v>
      </c>
      <c r="J13">
        <v>57.75</v>
      </c>
      <c r="K13">
        <v>64.42</v>
      </c>
      <c r="L13">
        <v>0.82</v>
      </c>
    </row>
    <row r="14" spans="1:12">
      <c r="A14" t="s">
        <v>24</v>
      </c>
      <c r="B14">
        <f>100-Table5[[#This Row],[mia_tpr]]</f>
        <v>53.68</v>
      </c>
      <c r="C14">
        <f>ROUND(0.5*(Table5[[#This Row],[acc_retain]]+Table5[[#This Row],[acc_test]]), 2)</f>
        <v>79.790000000000006</v>
      </c>
      <c r="D14">
        <f>ROUND(-(Table5[[#This Row],[time_unlearn]]-$L$18)/$L$18,4)*100</f>
        <v>45.57</v>
      </c>
      <c r="E14">
        <v>93.92</v>
      </c>
      <c r="F14">
        <v>99.78</v>
      </c>
      <c r="G14">
        <v>59.8</v>
      </c>
      <c r="H14">
        <v>0.10780000000000001</v>
      </c>
      <c r="I14">
        <v>69.489999999999995</v>
      </c>
      <c r="J14">
        <v>51.68</v>
      </c>
      <c r="K14">
        <v>46.32</v>
      </c>
      <c r="L14">
        <v>0.86</v>
      </c>
    </row>
    <row r="15" spans="1:12">
      <c r="A15" t="s">
        <v>25</v>
      </c>
      <c r="B15">
        <f>100-Table5[[#This Row],[mia_tpr]]</f>
        <v>88.6</v>
      </c>
      <c r="C15">
        <f>ROUND(0.5*(Table5[[#This Row],[acc_retain]]+Table5[[#This Row],[acc_test]]), 2)</f>
        <v>36.19</v>
      </c>
      <c r="D15">
        <f>ROUND(-(Table5[[#This Row],[time_unlearn]]-$L$18)/$L$18,4)*100</f>
        <v>88.61</v>
      </c>
      <c r="E15">
        <v>17</v>
      </c>
      <c r="F15">
        <v>45.57</v>
      </c>
      <c r="G15">
        <v>26.8</v>
      </c>
      <c r="H15" t="s">
        <v>30</v>
      </c>
      <c r="I15">
        <v>70.56</v>
      </c>
      <c r="J15">
        <v>46.17</v>
      </c>
      <c r="K15">
        <v>11.4</v>
      </c>
      <c r="L15">
        <v>0.18</v>
      </c>
    </row>
    <row r="16" spans="1:12">
      <c r="A16" t="s">
        <v>26</v>
      </c>
      <c r="B16">
        <f>100-Table5[[#This Row],[mia_tpr]]</f>
        <v>0.54000000000000625</v>
      </c>
      <c r="C16">
        <f>ROUND(0.5*(Table5[[#This Row],[acc_retain]]+Table5[[#This Row],[acc_test]]), 2)</f>
        <v>80.540000000000006</v>
      </c>
      <c r="D16">
        <f>ROUND(-(Table5[[#This Row],[time_unlearn]]-$L$18)/$L$18,4)*100</f>
        <v>53.16</v>
      </c>
      <c r="E16">
        <v>99.88</v>
      </c>
      <c r="F16">
        <v>99.78</v>
      </c>
      <c r="G16">
        <v>61.3</v>
      </c>
      <c r="H16">
        <v>0.1042</v>
      </c>
      <c r="I16">
        <v>69.400000000000006</v>
      </c>
      <c r="J16">
        <v>72.28</v>
      </c>
      <c r="K16">
        <v>99.46</v>
      </c>
      <c r="L16">
        <v>0.74</v>
      </c>
    </row>
    <row r="17" spans="1:12">
      <c r="A17" t="s">
        <v>27</v>
      </c>
      <c r="B17">
        <f>100-Table5[[#This Row],[mia_tpr]]</f>
        <v>1.4000000000000057</v>
      </c>
      <c r="C17">
        <f>ROUND(0.5*(Table5[[#This Row],[acc_retain]]+Table5[[#This Row],[acc_test]]), 2)</f>
        <v>80.77</v>
      </c>
      <c r="D17">
        <f>ROUND(-(Table5[[#This Row],[time_unlearn]]-$L$18)/$L$18,4)*100</f>
        <v>58.230000000000004</v>
      </c>
      <c r="E17">
        <v>99.46</v>
      </c>
      <c r="F17">
        <v>99.8</v>
      </c>
      <c r="G17">
        <v>61.74</v>
      </c>
      <c r="H17">
        <v>0.1036</v>
      </c>
      <c r="I17">
        <v>69.489999999999995</v>
      </c>
      <c r="J17">
        <v>71.790000000000006</v>
      </c>
      <c r="K17">
        <v>98.6</v>
      </c>
      <c r="L17">
        <v>0.66</v>
      </c>
    </row>
    <row r="18" spans="1:12">
      <c r="A18" t="s">
        <v>28</v>
      </c>
      <c r="B18">
        <f>100-Table5[[#This Row],[mia_tpr]]</f>
        <v>57.2</v>
      </c>
      <c r="C18">
        <f>ROUND(0.5*(Table5[[#This Row],[acc_retain]]+Table5[[#This Row],[acc_test]]), 2)</f>
        <v>76.61</v>
      </c>
      <c r="D18">
        <f>ROUND(-(Table5[[#This Row],[time_unlearn]]-$L$18)/$L$18,4)*100</f>
        <v>0</v>
      </c>
      <c r="E18">
        <v>57.28</v>
      </c>
      <c r="F18">
        <v>93.82</v>
      </c>
      <c r="G18">
        <v>59.4</v>
      </c>
      <c r="J18">
        <v>48.71</v>
      </c>
      <c r="K18">
        <v>42.8</v>
      </c>
      <c r="L18">
        <v>1.58</v>
      </c>
    </row>
    <row r="19" spans="1:12">
      <c r="A19" t="s">
        <v>29</v>
      </c>
      <c r="B19">
        <f>100-Table5[[#This Row],[mia_tpr]]</f>
        <v>17.36</v>
      </c>
      <c r="C19">
        <f>ROUND(0.5*(Table5[[#This Row],[acc_retain]]+Table5[[#This Row],[acc_test]]), 2)</f>
        <v>78.06</v>
      </c>
      <c r="D19">
        <f>ROUND(-(Table5[[#This Row],[time_unlearn]]-$L$18)/$L$18,4)*100</f>
        <v>-11.39</v>
      </c>
      <c r="E19">
        <v>94.42</v>
      </c>
      <c r="F19">
        <v>94.54</v>
      </c>
      <c r="G19">
        <v>61.58</v>
      </c>
      <c r="H19">
        <v>0.1285</v>
      </c>
      <c r="I19">
        <v>70.39</v>
      </c>
      <c r="J19">
        <v>67.819999999999993</v>
      </c>
      <c r="K19">
        <v>82.64</v>
      </c>
      <c r="L19">
        <v>1.76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0FBF-4D5D-4751-9A47-C5C56EE0964C}">
  <dimension ref="A1:L19"/>
  <sheetViews>
    <sheetView workbookViewId="0">
      <selection activeCell="E4" sqref="E4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8" max="8" width="15.42578125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ROUND(AVERAGE('3407'!B2, '1703'!B2, '851'!B2, '425'!B2, '212'!B2),2)</f>
        <v>26.41</v>
      </c>
      <c r="C2">
        <f>ROUND(AVERAGE('3407'!C2, '1703'!C2, '851'!C2, '425'!C2, '212'!C2),2)</f>
        <v>78.959999999999994</v>
      </c>
      <c r="D2">
        <f>ROUND(AVERAGE('3407'!D2, '1703'!D2, '851'!D2, '425'!D2, '212'!D2),2)</f>
        <v>47.79</v>
      </c>
      <c r="E2">
        <f>ROUND(AVERAGE('3407'!E2, '1703'!E2, '851'!E2, '425'!E2, '212'!E2),2)</f>
        <v>91.51</v>
      </c>
      <c r="F2">
        <f>ROUND(AVERAGE('3407'!F2, '1703'!F2, '851'!F2, '425'!F2, '212'!F2),2)</f>
        <v>96.06</v>
      </c>
      <c r="G2">
        <f>ROUND(AVERAGE('3407'!G2, '1703'!G2, '851'!G2, '425'!G2, '212'!G2),2)</f>
        <v>61.86</v>
      </c>
      <c r="H2">
        <f>ROUND(AVERAGE('3407'!H2, '1703'!H2, '851'!H2, '425'!H2, '212'!H2),2)</f>
        <v>0.16</v>
      </c>
      <c r="I2">
        <f>ROUND(AVERAGE('3407'!I2, '1703'!I2, '851'!I2, '425'!I2, '212'!I2),2)</f>
        <v>74</v>
      </c>
      <c r="J2">
        <f>ROUND(AVERAGE('3407'!J2, '1703'!J2, '851'!J2, '425'!J2, '212'!J2),2)</f>
        <v>62.49</v>
      </c>
      <c r="K2">
        <f>ROUND(AVERAGE('3407'!K2, '1703'!K2, '851'!K2, '425'!K2, '212'!K2),2)</f>
        <v>73.59</v>
      </c>
      <c r="L2">
        <f>ROUND(AVERAGE('3407'!L2, '1703'!L2, '851'!L2, '425'!L2, '212'!L2),2)</f>
        <v>0.73</v>
      </c>
    </row>
    <row r="3" spans="1:12">
      <c r="A3" t="s">
        <v>13</v>
      </c>
      <c r="B3">
        <f>ROUND(AVERAGE('3407'!B3, '1703'!B3, '851'!B3, '425'!B3, '212'!B3),2)</f>
        <v>27.14</v>
      </c>
      <c r="C3">
        <f>ROUND(AVERAGE('3407'!C3, '1703'!C3, '851'!C3, '425'!C3, '212'!C3),2)</f>
        <v>78.91</v>
      </c>
      <c r="D3">
        <f>ROUND(AVERAGE('3407'!D3, '1703'!D3, '851'!D3, '425'!D3, '212'!D3),2)</f>
        <v>48.08</v>
      </c>
      <c r="E3">
        <f>ROUND(AVERAGE('3407'!E3, '1703'!E3, '851'!E3, '425'!E3, '212'!E3),2)</f>
        <v>91.44</v>
      </c>
      <c r="F3">
        <f>ROUND(AVERAGE('3407'!F3, '1703'!F3, '851'!F3, '425'!F3, '212'!F3),2)</f>
        <v>96.05</v>
      </c>
      <c r="G3">
        <f>ROUND(AVERAGE('3407'!G3, '1703'!G3, '851'!G3, '425'!G3, '212'!G3),2)</f>
        <v>61.76</v>
      </c>
      <c r="H3">
        <f>ROUND(AVERAGE('3407'!H3, '1703'!H3, '851'!H3, '425'!H3, '212'!H3),2)</f>
        <v>0.16</v>
      </c>
      <c r="I3">
        <f>ROUND(AVERAGE('3407'!I3, '1703'!I3, '851'!I3, '425'!I3, '212'!I3),2)</f>
        <v>73.989999999999995</v>
      </c>
      <c r="J3">
        <f>ROUND(AVERAGE('3407'!J3, '1703'!J3, '851'!J3, '425'!J3, '212'!J3),2)</f>
        <v>62.29</v>
      </c>
      <c r="K3">
        <f>ROUND(AVERAGE('3407'!K3, '1703'!K3, '851'!K3, '425'!K3, '212'!K3),2)</f>
        <v>72.86</v>
      </c>
      <c r="L3">
        <f>ROUND(AVERAGE('3407'!L3, '1703'!L3, '851'!L3, '425'!L3, '212'!L3),2)</f>
        <v>0.72</v>
      </c>
    </row>
    <row r="4" spans="1:12">
      <c r="A4" t="s">
        <v>14</v>
      </c>
      <c r="B4">
        <f>ROUND(AVERAGE('3407'!B4, '1703'!B4, '851'!B4, '425'!B4, '212'!B4),2)</f>
        <v>5.29</v>
      </c>
      <c r="C4">
        <f>ROUND(AVERAGE('3407'!C4, '1703'!C4, '851'!C4, '425'!C4, '212'!C4),2)</f>
        <v>81.06</v>
      </c>
      <c r="D4">
        <f>ROUND(AVERAGE('3407'!D4, '1703'!D4, '851'!D4, '425'!D4, '212'!D4),2)</f>
        <v>48.08</v>
      </c>
      <c r="E4">
        <f>ROUND(AVERAGE('3407'!E4, '1703'!E4, '851'!E4, '425'!E4, '212'!E4),2)</f>
        <v>98.48</v>
      </c>
      <c r="F4">
        <f>ROUND(AVERAGE('3407'!F4, '1703'!F4, '851'!F4, '425'!F4, '212'!F4),2)</f>
        <v>99.61</v>
      </c>
      <c r="G4">
        <f>ROUND(AVERAGE('3407'!G4, '1703'!G4, '851'!G4, '425'!G4, '212'!G4),2)</f>
        <v>62.5</v>
      </c>
      <c r="H4">
        <f>ROUND(AVERAGE('3407'!H4, '1703'!H4, '851'!H4, '425'!H4, '212'!H4),2)</f>
        <v>0.11</v>
      </c>
      <c r="I4">
        <f>ROUND(AVERAGE('3407'!I4, '1703'!I4, '851'!I4, '425'!I4, '212'!I4),2)</f>
        <v>73.37</v>
      </c>
      <c r="J4">
        <f>ROUND(AVERAGE('3407'!J4, '1703'!J4, '851'!J4, '425'!J4, '212'!J4),2)</f>
        <v>69.58</v>
      </c>
      <c r="K4">
        <f>ROUND(AVERAGE('3407'!K4, '1703'!K4, '851'!K4, '425'!K4, '212'!K4),2)</f>
        <v>94.71</v>
      </c>
      <c r="L4">
        <f>ROUND(AVERAGE('3407'!L4, '1703'!L4, '851'!L4, '425'!L4, '212'!L4),2)</f>
        <v>0.72</v>
      </c>
    </row>
    <row r="5" spans="1:12">
      <c r="A5" t="s">
        <v>15</v>
      </c>
      <c r="B5">
        <f>ROUND(AVERAGE('3407'!B5, '1703'!B5, '851'!B5, '425'!B5, '212'!B5),2)</f>
        <v>36.479999999999997</v>
      </c>
      <c r="C5">
        <f>ROUND(AVERAGE('3407'!C5, '1703'!C5, '851'!C5, '425'!C5, '212'!C5),2)</f>
        <v>80.599999999999994</v>
      </c>
      <c r="D5">
        <f>ROUND(AVERAGE('3407'!D5, '1703'!D5, '851'!D5, '425'!D5, '212'!D5),2)</f>
        <v>48.08</v>
      </c>
      <c r="E5">
        <f>ROUND(AVERAGE('3407'!E5, '1703'!E5, '851'!E5, '425'!E5, '212'!E5),2)</f>
        <v>96.13</v>
      </c>
      <c r="F5">
        <f>ROUND(AVERAGE('3407'!F5, '1703'!F5, '851'!F5, '425'!F5, '212'!F5),2)</f>
        <v>99.61</v>
      </c>
      <c r="G5">
        <f>ROUND(AVERAGE('3407'!G5, '1703'!G5, '851'!G5, '425'!G5, '212'!G5),2)</f>
        <v>61.59</v>
      </c>
      <c r="H5">
        <f>ROUND(AVERAGE('3407'!H5, '1703'!H5, '851'!H5, '425'!H5, '212'!H5),2)</f>
        <v>0.12</v>
      </c>
      <c r="I5">
        <f>ROUND(AVERAGE('3407'!I5, '1703'!I5, '851'!I5, '425'!I5, '212'!I5),2)</f>
        <v>73.34</v>
      </c>
      <c r="J5">
        <f>ROUND(AVERAGE('3407'!J5, '1703'!J5, '851'!J5, '425'!J5, '212'!J5),2)</f>
        <v>58.43</v>
      </c>
      <c r="K5">
        <f>ROUND(AVERAGE('3407'!K5, '1703'!K5, '851'!K5, '425'!K5, '212'!K5),2)</f>
        <v>63.52</v>
      </c>
      <c r="L5">
        <f>ROUND(AVERAGE('3407'!L5, '1703'!L5, '851'!L5, '425'!L5, '212'!L5),2)</f>
        <v>0.72</v>
      </c>
    </row>
    <row r="6" spans="1:12">
      <c r="A6" t="s">
        <v>16</v>
      </c>
      <c r="B6">
        <f>ROUND(AVERAGE('3407'!B6, '1703'!B6, '851'!B6, '425'!B6, '212'!B6),2)</f>
        <v>1.56</v>
      </c>
      <c r="C6">
        <f>ROUND(AVERAGE('3407'!C6, '1703'!C6, '851'!C6, '425'!C6, '212'!C6),2)</f>
        <v>80.63</v>
      </c>
      <c r="D6">
        <f>ROUND(AVERAGE('3407'!D6, '1703'!D6, '851'!D6, '425'!D6, '212'!D6),2)</f>
        <v>48.34</v>
      </c>
      <c r="E6">
        <f>ROUND(AVERAGE('3407'!E6, '1703'!E6, '851'!E6, '425'!E6, '212'!E6),2)</f>
        <v>99.24</v>
      </c>
      <c r="F6">
        <f>ROUND(AVERAGE('3407'!F6, '1703'!F6, '851'!F6, '425'!F6, '212'!F6),2)</f>
        <v>99.7</v>
      </c>
      <c r="G6">
        <f>ROUND(AVERAGE('3407'!G6, '1703'!G6, '851'!G6, '425'!G6, '212'!G6),2)</f>
        <v>61.56</v>
      </c>
      <c r="H6">
        <f>ROUND(AVERAGE('3407'!H6, '1703'!H6, '851'!H6, '425'!H6, '212'!H6),2)</f>
        <v>0.11</v>
      </c>
      <c r="I6">
        <f>ROUND(AVERAGE('3407'!I6, '1703'!I6, '851'!I6, '425'!I6, '212'!I6),2)</f>
        <v>71.44</v>
      </c>
      <c r="J6">
        <f>ROUND(AVERAGE('3407'!J6, '1703'!J6, '851'!J6, '425'!J6, '212'!J6),2)</f>
        <v>70.260000000000005</v>
      </c>
      <c r="K6">
        <f>ROUND(AVERAGE('3407'!K6, '1703'!K6, '851'!K6, '425'!K6, '212'!K6),2)</f>
        <v>98.44</v>
      </c>
      <c r="L6">
        <f>ROUND(AVERAGE('3407'!L6, '1703'!L6, '851'!L6, '425'!L6, '212'!L6),2)</f>
        <v>0.72</v>
      </c>
    </row>
    <row r="7" spans="1:12">
      <c r="A7" t="s">
        <v>17</v>
      </c>
      <c r="B7">
        <f>ROUND(AVERAGE('3407'!B7, '1703'!B7, '851'!B7, '425'!B7, '212'!B7),2)</f>
        <v>39.24</v>
      </c>
      <c r="C7">
        <f>ROUND(AVERAGE('3407'!C7, '1703'!C7, '851'!C7, '425'!C7, '212'!C7),2)</f>
        <v>79.81</v>
      </c>
      <c r="D7">
        <f>ROUND(AVERAGE('3407'!D7, '1703'!D7, '851'!D7, '425'!D7, '212'!D7),2)</f>
        <v>48.08</v>
      </c>
      <c r="E7">
        <f>ROUND(AVERAGE('3407'!E7, '1703'!E7, '851'!E7, '425'!E7, '212'!E7),2)</f>
        <v>94.22</v>
      </c>
      <c r="F7">
        <f>ROUND(AVERAGE('3407'!F7, '1703'!F7, '851'!F7, '425'!F7, '212'!F7),2)</f>
        <v>99.68</v>
      </c>
      <c r="G7">
        <f>ROUND(AVERAGE('3407'!G7, '1703'!G7, '851'!G7, '425'!G7, '212'!G7),2)</f>
        <v>59.94</v>
      </c>
      <c r="H7">
        <f>ROUND(AVERAGE('3407'!H7, '1703'!H7, '851'!H7, '425'!H7, '212'!H7),2)</f>
        <v>0.12</v>
      </c>
      <c r="I7">
        <f>ROUND(AVERAGE('3407'!I7, '1703'!I7, '851'!I7, '425'!I7, '212'!I7),2)</f>
        <v>71.489999999999995</v>
      </c>
      <c r="J7">
        <f>ROUND(AVERAGE('3407'!J7, '1703'!J7, '851'!J7, '425'!J7, '212'!J7),2)</f>
        <v>56.37</v>
      </c>
      <c r="K7">
        <f>ROUND(AVERAGE('3407'!K7, '1703'!K7, '851'!K7, '425'!K7, '212'!K7),2)</f>
        <v>60.76</v>
      </c>
      <c r="L7">
        <f>ROUND(AVERAGE('3407'!L7, '1703'!L7, '851'!L7, '425'!L7, '212'!L7),2)</f>
        <v>0.72</v>
      </c>
    </row>
    <row r="8" spans="1:12">
      <c r="A8" t="s">
        <v>18</v>
      </c>
      <c r="B8">
        <f>ROUND(AVERAGE('3407'!B8, '1703'!B8, '851'!B8, '425'!B8, '212'!B8),2)</f>
        <v>29.82</v>
      </c>
      <c r="C8">
        <f>ROUND(AVERAGE('3407'!C8, '1703'!C8, '851'!C8, '425'!C8, '212'!C8),2)</f>
        <v>73.209999999999994</v>
      </c>
      <c r="D8">
        <f>ROUND(AVERAGE('3407'!D8, '1703'!D8, '851'!D8, '425'!D8, '212'!D8),2)</f>
        <v>67.62</v>
      </c>
      <c r="E8">
        <f>ROUND(AVERAGE('3407'!E8, '1703'!E8, '851'!E8, '425'!E8, '212'!E8),2)</f>
        <v>91.48</v>
      </c>
      <c r="F8">
        <f>ROUND(AVERAGE('3407'!F8, '1703'!F8, '851'!F8, '425'!F8, '212'!F8),2)</f>
        <v>89.02</v>
      </c>
      <c r="G8">
        <f>ROUND(AVERAGE('3407'!G8, '1703'!G8, '851'!G8, '425'!G8, '212'!G8),2)</f>
        <v>57.41</v>
      </c>
      <c r="H8">
        <f>ROUND(AVERAGE('3407'!H8, '1703'!H8, '851'!H8, '425'!H8, '212'!H8),2)</f>
        <v>0.19</v>
      </c>
      <c r="I8">
        <f>ROUND(AVERAGE('3407'!I8, '1703'!I8, '851'!I8, '425'!I8, '212'!I8),2)</f>
        <v>74.09</v>
      </c>
      <c r="J8">
        <f>ROUND(AVERAGE('3407'!J8, '1703'!J8, '851'!J8, '425'!J8, '212'!J8),2)</f>
        <v>62.15</v>
      </c>
      <c r="K8">
        <f>ROUND(AVERAGE('3407'!K8, '1703'!K8, '851'!K8, '425'!K8, '212'!K8),2)</f>
        <v>70.180000000000007</v>
      </c>
      <c r="L8">
        <f>ROUND(AVERAGE('3407'!L8, '1703'!L8, '851'!L8, '425'!L8, '212'!L8),2)</f>
        <v>0.45</v>
      </c>
    </row>
    <row r="9" spans="1:12">
      <c r="A9" t="s">
        <v>19</v>
      </c>
      <c r="B9">
        <f>ROUND(AVERAGE('3407'!B9, '1703'!B9, '851'!B9, '425'!B9, '212'!B9),2)</f>
        <v>53.53</v>
      </c>
      <c r="C9">
        <f>ROUND(AVERAGE('3407'!C9, '1703'!C9, '851'!C9, '425'!C9, '212'!C9),2)</f>
        <v>55.7</v>
      </c>
      <c r="D9">
        <f>ROUND(AVERAGE('3407'!D9, '1703'!D9, '851'!D9, '425'!D9, '212'!D9),2)</f>
        <v>40.21</v>
      </c>
      <c r="E9">
        <f>ROUND(AVERAGE('3407'!E9, '1703'!E9, '851'!E9, '425'!E9, '212'!E9),2)</f>
        <v>65.37</v>
      </c>
      <c r="F9">
        <f>ROUND(AVERAGE('3407'!F9, '1703'!F9, '851'!F9, '425'!F9, '212'!F9),2)</f>
        <v>65.17</v>
      </c>
      <c r="G9">
        <f>ROUND(AVERAGE('3407'!G9, '1703'!G9, '851'!G9, '425'!G9, '212'!G9),2)</f>
        <v>46.22</v>
      </c>
      <c r="H9">
        <f>ROUND(AVERAGE('3407'!H9, '1703'!H9, '851'!H9, '425'!H9, '212'!H9),2)</f>
        <v>0.36</v>
      </c>
      <c r="I9">
        <f>ROUND(AVERAGE('3407'!I9, '1703'!I9, '851'!I9, '425'!I9, '212'!I9),2)</f>
        <v>71.31</v>
      </c>
      <c r="J9">
        <f>ROUND(AVERAGE('3407'!J9, '1703'!J9, '851'!J9, '425'!J9, '212'!J9),2)</f>
        <v>57.42</v>
      </c>
      <c r="K9">
        <f>ROUND(AVERAGE('3407'!K9, '1703'!K9, '851'!K9, '425'!K9, '212'!K9),2)</f>
        <v>46.47</v>
      </c>
      <c r="L9">
        <f>ROUND(AVERAGE('3407'!L9, '1703'!L9, '851'!L9, '425'!L9, '212'!L9),2)</f>
        <v>0.83</v>
      </c>
    </row>
    <row r="10" spans="1:12">
      <c r="A10" t="s">
        <v>20</v>
      </c>
      <c r="B10">
        <f>ROUND(AVERAGE('3407'!B10, '1703'!B10, '851'!B10, '425'!B10, '212'!B10),2)</f>
        <v>19.440000000000001</v>
      </c>
      <c r="C10">
        <f>ROUND(AVERAGE('3407'!C10, '1703'!C10, '851'!C10, '425'!C10, '212'!C10),2)</f>
        <v>75.23</v>
      </c>
      <c r="D10">
        <f>ROUND(AVERAGE('3407'!D10, '1703'!D10, '851'!D10, '425'!D10, '212'!D10),2)</f>
        <v>36.21</v>
      </c>
      <c r="E10">
        <f>ROUND(AVERAGE('3407'!E10, '1703'!E10, '851'!E10, '425'!E10, '212'!E10),2)</f>
        <v>90.64</v>
      </c>
      <c r="F10">
        <f>ROUND(AVERAGE('3407'!F10, '1703'!F10, '851'!F10, '425'!F10, '212'!F10),2)</f>
        <v>90.64</v>
      </c>
      <c r="G10">
        <f>ROUND(AVERAGE('3407'!G10, '1703'!G10, '851'!G10, '425'!G10, '212'!G10),2)</f>
        <v>59.82</v>
      </c>
      <c r="H10">
        <f>ROUND(AVERAGE('3407'!H10, '1703'!H10, '851'!H10, '425'!H10, '212'!H10),2)</f>
        <v>0.17</v>
      </c>
      <c r="I10">
        <f>ROUND(AVERAGE('3407'!I10, '1703'!I10, '851'!I10, '425'!I10, '212'!I10),2)</f>
        <v>72.510000000000005</v>
      </c>
      <c r="J10">
        <f>ROUND(AVERAGE('3407'!J10, '1703'!J10, '851'!J10, '425'!J10, '212'!J10),2)</f>
        <v>66</v>
      </c>
      <c r="K10">
        <f>ROUND(AVERAGE('3407'!K10, '1703'!K10, '851'!K10, '425'!K10, '212'!K10),2)</f>
        <v>80.56</v>
      </c>
      <c r="L10">
        <f>ROUND(AVERAGE('3407'!L10, '1703'!L10, '851'!L10, '425'!L10, '212'!L10),2)</f>
        <v>0.89</v>
      </c>
    </row>
    <row r="11" spans="1:12">
      <c r="A11" t="s">
        <v>21</v>
      </c>
      <c r="B11">
        <f>ROUND(AVERAGE('3407'!B11, '1703'!B11, '851'!B11, '425'!B11, '212'!B11),2)</f>
        <v>7.24</v>
      </c>
      <c r="C11">
        <f>ROUND(AVERAGE('3407'!C11, '1703'!C11, '851'!C11, '425'!C11, '212'!C11),2)</f>
        <v>77.739999999999995</v>
      </c>
      <c r="D11">
        <f>ROUND(AVERAGE('3407'!D11, '1703'!D11, '851'!D11, '425'!D11, '212'!D11),2)</f>
        <v>52.55</v>
      </c>
      <c r="E11">
        <f>ROUND(AVERAGE('3407'!E11, '1703'!E11, '851'!E11, '425'!E11, '212'!E11),2)</f>
        <v>97.18</v>
      </c>
      <c r="F11">
        <f>ROUND(AVERAGE('3407'!F11, '1703'!F11, '851'!F11, '425'!F11, '212'!F11),2)</f>
        <v>97.68</v>
      </c>
      <c r="G11">
        <f>ROUND(AVERAGE('3407'!G11, '1703'!G11, '851'!G11, '425'!G11, '212'!G11),2)</f>
        <v>57.8</v>
      </c>
      <c r="H11">
        <f>ROUND(AVERAGE('3407'!H11, '1703'!H11, '851'!H11, '425'!H11, '212'!H11),2)</f>
        <v>0.13</v>
      </c>
      <c r="I11">
        <f>ROUND(AVERAGE('3407'!I11, '1703'!I11, '851'!I11, '425'!I11, '212'!I11),2)</f>
        <v>72.540000000000006</v>
      </c>
      <c r="J11">
        <f>ROUND(AVERAGE('3407'!J11, '1703'!J11, '851'!J11, '425'!J11, '212'!J11),2)</f>
        <v>70.12</v>
      </c>
      <c r="K11">
        <f>ROUND(AVERAGE('3407'!K11, '1703'!K11, '851'!K11, '425'!K11, '212'!K11),2)</f>
        <v>92.76</v>
      </c>
      <c r="L11">
        <f>ROUND(AVERAGE('3407'!L11, '1703'!L11, '851'!L11, '425'!L11, '212'!L11),2)</f>
        <v>0.66</v>
      </c>
    </row>
    <row r="12" spans="1:12">
      <c r="A12" t="s">
        <v>22</v>
      </c>
      <c r="B12">
        <f>ROUND(AVERAGE('3407'!B12, '1703'!B12, '851'!B12, '425'!B12, '212'!B12),2)</f>
        <v>12.12</v>
      </c>
      <c r="C12">
        <f>ROUND(AVERAGE('3407'!C12, '1703'!C12, '851'!C12, '425'!C12, '212'!C12),2)</f>
        <v>75.349999999999994</v>
      </c>
      <c r="D12">
        <f>ROUND(AVERAGE('3407'!D12, '1703'!D12, '851'!D12, '425'!D12, '212'!D12),2)</f>
        <v>86.95</v>
      </c>
      <c r="E12">
        <f>ROUND(AVERAGE('3407'!E12, '1703'!E12, '851'!E12, '425'!E12, '212'!E12),2)</f>
        <v>93.49</v>
      </c>
      <c r="F12">
        <f>ROUND(AVERAGE('3407'!F12, '1703'!F12, '851'!F12, '425'!F12, '212'!F12),2)</f>
        <v>93.45</v>
      </c>
      <c r="G12">
        <f>ROUND(AVERAGE('3407'!G12, '1703'!G12, '851'!G12, '425'!G12, '212'!G12),2)</f>
        <v>57.24</v>
      </c>
      <c r="H12">
        <f>ROUND(AVERAGE('3407'!H12, '1703'!H12, '851'!H12, '425'!H12, '212'!H12),2)</f>
        <v>0.15</v>
      </c>
      <c r="I12">
        <f>ROUND(AVERAGE('3407'!I12, '1703'!I12, '851'!I12, '425'!I12, '212'!I12),2)</f>
        <v>72.510000000000005</v>
      </c>
      <c r="J12">
        <f>ROUND(AVERAGE('3407'!J12, '1703'!J12, '851'!J12, '425'!J12, '212'!J12),2)</f>
        <v>68.06</v>
      </c>
      <c r="K12">
        <f>ROUND(AVERAGE('3407'!K12, '1703'!K12, '851'!K12, '425'!K12, '212'!K12),2)</f>
        <v>87.88</v>
      </c>
      <c r="L12">
        <f>ROUND(AVERAGE('3407'!L12, '1703'!L12, '851'!L12, '425'!L12, '212'!L12),2)</f>
        <v>0.18</v>
      </c>
    </row>
    <row r="13" spans="1:12">
      <c r="A13" t="s">
        <v>23</v>
      </c>
      <c r="B13">
        <f>ROUND(AVERAGE('3407'!B13, '1703'!B13, '851'!B13, '425'!B13, '212'!B13),2)</f>
        <v>28.14</v>
      </c>
      <c r="C13">
        <f>ROUND(AVERAGE('3407'!C13, '1703'!C13, '851'!C13, '425'!C13, '212'!C13),2)</f>
        <v>79.23</v>
      </c>
      <c r="D13">
        <f>ROUND(AVERAGE('3407'!D13, '1703'!D13, '851'!D13, '425'!D13, '212'!D13),2)</f>
        <v>41.24</v>
      </c>
      <c r="E13">
        <f>ROUND(AVERAGE('3407'!E13, '1703'!E13, '851'!E13, '425'!E13, '212'!E13),2)</f>
        <v>84.96</v>
      </c>
      <c r="F13">
        <f>ROUND(AVERAGE('3407'!F13, '1703'!F13, '851'!F13, '425'!F13, '212'!F13),2)</f>
        <v>99.46</v>
      </c>
      <c r="G13">
        <f>ROUND(AVERAGE('3407'!G13, '1703'!G13, '851'!G13, '425'!G13, '212'!G13),2)</f>
        <v>58.99</v>
      </c>
      <c r="H13">
        <f>ROUND(AVERAGE('3407'!H13, '1703'!H13, '851'!H13, '425'!H13, '212'!H13),2)</f>
        <v>0.12</v>
      </c>
      <c r="I13">
        <f>ROUND(AVERAGE('3407'!I13, '1703'!I13, '851'!I13, '425'!I13, '212'!I13),2)</f>
        <v>71.540000000000006</v>
      </c>
      <c r="J13">
        <f>ROUND(AVERAGE('3407'!J13, '1703'!J13, '851'!J13, '425'!J13, '212'!J13),2)</f>
        <v>59.45</v>
      </c>
      <c r="K13">
        <f>ROUND(AVERAGE('3407'!K13, '1703'!K13, '851'!K13, '425'!K13, '212'!K13),2)</f>
        <v>71.86</v>
      </c>
      <c r="L13">
        <f>ROUND(AVERAGE('3407'!L13, '1703'!L13, '851'!L13, '425'!L13, '212'!L13),2)</f>
        <v>0.82</v>
      </c>
    </row>
    <row r="14" spans="1:12">
      <c r="A14" t="s">
        <v>24</v>
      </c>
      <c r="B14">
        <f>ROUND(AVERAGE('3407'!B14, '1703'!B14, '851'!B14, '425'!B14, '212'!B14),2)</f>
        <v>39.22</v>
      </c>
      <c r="C14">
        <f>ROUND(AVERAGE('3407'!C14, '1703'!C14, '851'!C14, '425'!C14, '212'!C14),2)</f>
        <v>79.84</v>
      </c>
      <c r="D14">
        <f>ROUND(AVERAGE('3407'!D14, '1703'!D14, '851'!D14, '425'!D14, '212'!D14),2)</f>
        <v>37.92</v>
      </c>
      <c r="E14">
        <f>ROUND(AVERAGE('3407'!E14, '1703'!E14, '851'!E14, '425'!E14, '212'!E14),2)</f>
        <v>93.86</v>
      </c>
      <c r="F14">
        <f>ROUND(AVERAGE('3407'!F14, '1703'!F14, '851'!F14, '425'!F14, '212'!F14),2)</f>
        <v>99.66</v>
      </c>
      <c r="G14">
        <f>ROUND(AVERAGE('3407'!G14, '1703'!G14, '851'!G14, '425'!G14, '212'!G14),2)</f>
        <v>60.03</v>
      </c>
      <c r="H14">
        <f>ROUND(AVERAGE('3407'!H14, '1703'!H14, '851'!H14, '425'!H14, '212'!H14),2)</f>
        <v>0.12</v>
      </c>
      <c r="I14">
        <f>ROUND(AVERAGE('3407'!I14, '1703'!I14, '851'!I14, '425'!I14, '212'!I14),2)</f>
        <v>71.52</v>
      </c>
      <c r="J14">
        <f>ROUND(AVERAGE('3407'!J14, '1703'!J14, '851'!J14, '425'!J14, '212'!J14),2)</f>
        <v>56.43</v>
      </c>
      <c r="K14">
        <f>ROUND(AVERAGE('3407'!K14, '1703'!K14, '851'!K14, '425'!K14, '212'!K14),2)</f>
        <v>60.78</v>
      </c>
      <c r="L14">
        <f>ROUND(AVERAGE('3407'!L14, '1703'!L14, '851'!L14, '425'!L14, '212'!L14),2)</f>
        <v>0.87</v>
      </c>
    </row>
    <row r="15" spans="1:12">
      <c r="A15" t="s">
        <v>25</v>
      </c>
      <c r="B15">
        <f>ROUND(AVERAGE('3407'!B15, '1703'!B15, '851'!B15, '425'!B15, '212'!B15),2)</f>
        <v>85.62</v>
      </c>
      <c r="C15">
        <f>ROUND(AVERAGE('3407'!C15, '1703'!C15, '851'!C15, '425'!C15, '212'!C15),2)</f>
        <v>34.659999999999997</v>
      </c>
      <c r="D15">
        <f>ROUND(AVERAGE('3407'!D15, '1703'!D15, '851'!D15, '425'!D15, '212'!D15),2)</f>
        <v>86.95</v>
      </c>
      <c r="E15">
        <f>ROUND(AVERAGE('3407'!E15, '1703'!E15, '851'!E15, '425'!E15, '212'!E15),2)</f>
        <v>18.41</v>
      </c>
      <c r="F15">
        <f>ROUND(AVERAGE('3407'!F15, '1703'!F15, '851'!F15, '425'!F15, '212'!F15),2)</f>
        <v>43.09</v>
      </c>
      <c r="G15">
        <f>ROUND(AVERAGE('3407'!G15, '1703'!G15, '851'!G15, '425'!G15, '212'!G15),2)</f>
        <v>26.23</v>
      </c>
      <c r="H15">
        <f>ROUND(AVERAGE('3407'!H15, '1703'!H15, '851'!H15, '425'!H15, '212'!H15),2)</f>
        <v>0.56999999999999995</v>
      </c>
      <c r="I15">
        <f>ROUND(AVERAGE('3407'!I15, '1703'!I15, '851'!I15, '425'!I15, '212'!I15),2)</f>
        <v>72.63</v>
      </c>
      <c r="J15">
        <f>ROUND(AVERAGE('3407'!J15, '1703'!J15, '851'!J15, '425'!J15, '212'!J15),2)</f>
        <v>46.29</v>
      </c>
      <c r="K15">
        <f>ROUND(AVERAGE('3407'!K15, '1703'!K15, '851'!K15, '425'!K15, '212'!K15),2)</f>
        <v>14.38</v>
      </c>
      <c r="L15">
        <f>ROUND(AVERAGE('3407'!L15, '1703'!L15, '851'!L15, '425'!L15, '212'!L15),2)</f>
        <v>0.18</v>
      </c>
    </row>
    <row r="16" spans="1:12">
      <c r="A16" t="s">
        <v>26</v>
      </c>
      <c r="B16">
        <f>ROUND(AVERAGE('3407'!B16, '1703'!B16, '851'!B16, '425'!B16, '212'!B16),2)</f>
        <v>0.54</v>
      </c>
      <c r="C16">
        <f>ROUND(AVERAGE('3407'!C16, '1703'!C16, '851'!C16, '425'!C16, '212'!C16),2)</f>
        <v>80.540000000000006</v>
      </c>
      <c r="D16">
        <f>ROUND(AVERAGE('3407'!D16, '1703'!D16, '851'!D16, '425'!D16, '212'!D16),2)</f>
        <v>46.35</v>
      </c>
      <c r="E16">
        <f>ROUND(AVERAGE('3407'!E16, '1703'!E16, '851'!E16, '425'!E16, '212'!E16),2)</f>
        <v>99.7</v>
      </c>
      <c r="F16">
        <f>ROUND(AVERAGE('3407'!F16, '1703'!F16, '851'!F16, '425'!F16, '212'!F16),2)</f>
        <v>99.69</v>
      </c>
      <c r="G16">
        <f>ROUND(AVERAGE('3407'!G16, '1703'!G16, '851'!G16, '425'!G16, '212'!G16),2)</f>
        <v>61.39</v>
      </c>
      <c r="H16">
        <f>ROUND(AVERAGE('3407'!H16, '1703'!H16, '851'!H16, '425'!H16, '212'!H16),2)</f>
        <v>0.11</v>
      </c>
      <c r="I16">
        <f>ROUND(AVERAGE('3407'!I16, '1703'!I16, '851'!I16, '425'!I16, '212'!I16),2)</f>
        <v>71.45</v>
      </c>
      <c r="J16">
        <f>ROUND(AVERAGE('3407'!J16, '1703'!J16, '851'!J16, '425'!J16, '212'!J16),2)</f>
        <v>70.73</v>
      </c>
      <c r="K16">
        <f>ROUND(AVERAGE('3407'!K16, '1703'!K16, '851'!K16, '425'!K16, '212'!K16),2)</f>
        <v>99.46</v>
      </c>
      <c r="L16">
        <f>ROUND(AVERAGE('3407'!L16, '1703'!L16, '851'!L16, '425'!L16, '212'!L16),2)</f>
        <v>0.75</v>
      </c>
    </row>
    <row r="17" spans="1:12">
      <c r="A17" t="s">
        <v>27</v>
      </c>
      <c r="B17">
        <f>ROUND(AVERAGE('3407'!B17, '1703'!B17, '851'!B17, '425'!B17, '212'!B17),2)</f>
        <v>1.66</v>
      </c>
      <c r="C17">
        <f>ROUND(AVERAGE('3407'!C17, '1703'!C17, '851'!C17, '425'!C17, '212'!C17),2)</f>
        <v>80.680000000000007</v>
      </c>
      <c r="D17">
        <f>ROUND(AVERAGE('3407'!D17, '1703'!D17, '851'!D17, '425'!D17, '212'!D17),2)</f>
        <v>52.37</v>
      </c>
      <c r="E17">
        <f>ROUND(AVERAGE('3407'!E17, '1703'!E17, '851'!E17, '425'!E17, '212'!E17),2)</f>
        <v>99.18</v>
      </c>
      <c r="F17">
        <f>ROUND(AVERAGE('3407'!F17, '1703'!F17, '851'!F17, '425'!F17, '212'!F17),2)</f>
        <v>99.69</v>
      </c>
      <c r="G17">
        <f>ROUND(AVERAGE('3407'!G17, '1703'!G17, '851'!G17, '425'!G17, '212'!G17),2)</f>
        <v>61.66</v>
      </c>
      <c r="H17">
        <f>ROUND(AVERAGE('3407'!H17, '1703'!H17, '851'!H17, '425'!H17, '212'!H17),2)</f>
        <v>0.11</v>
      </c>
      <c r="I17">
        <f>ROUND(AVERAGE('3407'!I17, '1703'!I17, '851'!I17, '425'!I17, '212'!I17),2)</f>
        <v>71.55</v>
      </c>
      <c r="J17">
        <f>ROUND(AVERAGE('3407'!J17, '1703'!J17, '851'!J17, '425'!J17, '212'!J17),2)</f>
        <v>70.2</v>
      </c>
      <c r="K17">
        <f>ROUND(AVERAGE('3407'!K17, '1703'!K17, '851'!K17, '425'!K17, '212'!K17),2)</f>
        <v>98.34</v>
      </c>
      <c r="L17">
        <f>ROUND(AVERAGE('3407'!L17, '1703'!L17, '851'!L17, '425'!L17, '212'!L17),2)</f>
        <v>0.66</v>
      </c>
    </row>
    <row r="18" spans="1:12">
      <c r="A18" t="s">
        <v>28</v>
      </c>
      <c r="B18">
        <f>ROUND(AVERAGE('3407'!B18, '1703'!B18, '851'!B18, '425'!B18, '212'!B18),2)</f>
        <v>54.17</v>
      </c>
      <c r="C18">
        <f>ROUND(AVERAGE('3407'!C18, '1703'!C18, '851'!C18, '425'!C18, '212'!C18),2)</f>
        <v>75.94</v>
      </c>
      <c r="D18">
        <f>ROUND(AVERAGE('3407'!D18, '1703'!D18, '851'!D18, '425'!D18, '212'!D18),2)</f>
        <v>0</v>
      </c>
      <c r="E18">
        <f>ROUND(AVERAGE('3407'!E18, '1703'!E18, '851'!E18, '425'!E18, '212'!E18),2)</f>
        <v>56.88</v>
      </c>
      <c r="F18">
        <f>ROUND(AVERAGE('3407'!F18, '1703'!F18, '851'!F18, '425'!F18, '212'!F18),2)</f>
        <v>92.66</v>
      </c>
      <c r="G18">
        <f>ROUND(AVERAGE('3407'!G18, '1703'!G18, '851'!G18, '425'!G18, '212'!G18),2)</f>
        <v>59.22</v>
      </c>
      <c r="J18">
        <f>ROUND(AVERAGE('3407'!J18, '1703'!J18, '851'!J18, '425'!J18, '212'!J18),2)</f>
        <v>48.86</v>
      </c>
      <c r="K18">
        <f>ROUND(AVERAGE('3407'!K18, '1703'!K18, '851'!K18, '425'!K18, '212'!K18),2)</f>
        <v>45.83</v>
      </c>
      <c r="L18">
        <f>ROUND(AVERAGE('3407'!L18, '1703'!L18, '851'!L18, '425'!L18, '212'!L18),2)</f>
        <v>1.41</v>
      </c>
    </row>
    <row r="19" spans="1:12">
      <c r="A19" t="s">
        <v>29</v>
      </c>
      <c r="B19">
        <f>ROUND(AVERAGE('3407'!B19, '1703'!B19, '851'!B19, '425'!B19, '212'!B19),2)</f>
        <v>19.149999999999999</v>
      </c>
      <c r="C19">
        <f>ROUND(AVERAGE('3407'!C19, '1703'!C19, '851'!C19, '425'!C19, '212'!C19),2)</f>
        <v>75.209999999999994</v>
      </c>
      <c r="D19">
        <f>ROUND(AVERAGE('3407'!D19, '1703'!D19, '851'!D19, '425'!D19, '212'!D19),2)</f>
        <v>-1.23</v>
      </c>
      <c r="E19">
        <f>ROUND(AVERAGE('3407'!E19, '1703'!E19, '851'!E19, '425'!E19, '212'!E19),2)</f>
        <v>90.56</v>
      </c>
      <c r="F19">
        <f>ROUND(AVERAGE('3407'!F19, '1703'!F19, '851'!F19, '425'!F19, '212'!F19),2)</f>
        <v>90.59</v>
      </c>
      <c r="G19">
        <f>ROUND(AVERAGE('3407'!G19, '1703'!G19, '851'!G19, '425'!G19, '212'!G19),2)</f>
        <v>59.82</v>
      </c>
      <c r="H19">
        <f>ROUND(AVERAGE('3407'!H19, '1703'!H19, '851'!H19, '425'!H19, '212'!H19),2)</f>
        <v>7.0000000000000007E-2</v>
      </c>
      <c r="I19">
        <f>ROUND(AVERAGE('3407'!I19, '1703'!I19, '851'!I19, '425'!I19, '212'!I19),2)</f>
        <v>72.510000000000005</v>
      </c>
      <c r="J19">
        <f>ROUND(AVERAGE('3407'!J19, '1703'!J19, '851'!J19, '425'!J19, '212'!J19),2)</f>
        <v>66.150000000000006</v>
      </c>
      <c r="K19">
        <f>ROUND(AVERAGE('3407'!K19, '1703'!K19, '851'!K19, '425'!K19, '212'!K19),2)</f>
        <v>80.849999999999994</v>
      </c>
      <c r="L19">
        <f>ROUND(AVERAGE('3407'!L19, '1703'!L19, '851'!L19, '425'!L19, '212'!L19),2)</f>
        <v>1.42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4C21-A7D2-4B76-9C32-634BC0794038}">
  <dimension ref="A1:L27"/>
  <sheetViews>
    <sheetView workbookViewId="0">
      <selection activeCell="B2" sqref="B2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8" max="8" width="15.42578125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ROUND(_xlfn.STDEV.P('3407'!B2, '1703'!B2, '851'!B2, '425'!B2, '212'!B2),2)</f>
        <v>2.25</v>
      </c>
      <c r="C2">
        <f>ROUND(_xlfn.STDEV.P('3407'!C2, '1703'!C2, '851'!C2, '425'!C2, '212'!C2),2)</f>
        <v>0.47</v>
      </c>
      <c r="D2">
        <f>ROUND(_xlfn.STDEV.P('3407'!D2, '1703'!D2, '851'!D2, '425'!D2, '212'!D2),2)</f>
        <v>6.37</v>
      </c>
      <c r="E2">
        <f>ROUND(_xlfn.STDEV.P('3407'!E2, '1703'!E2, '851'!E2, '425'!E2, '212'!E2),2)</f>
        <v>1.1599999999999999</v>
      </c>
      <c r="F2">
        <f>ROUND(_xlfn.STDEV.P('3407'!F2, '1703'!F2, '851'!F2, '425'!F2, '212'!F2),2)</f>
        <v>1.1200000000000001</v>
      </c>
      <c r="G2">
        <f>ROUND(_xlfn.STDEV.P('3407'!G2, '1703'!G2, '851'!G2, '425'!G2, '212'!G2),2)</f>
        <v>1.1100000000000001</v>
      </c>
      <c r="H2">
        <f>ROUND(_xlfn.STDEV.P('3407'!H2, '1703'!H2, '851'!H2, '425'!H2, '212'!H2),2)</f>
        <v>0.02</v>
      </c>
      <c r="I2">
        <f>ROUND(_xlfn.STDEV.P('3407'!I2, '1703'!I2, '851'!I2, '425'!I2, '212'!I2),2)</f>
        <v>1.41</v>
      </c>
      <c r="J2">
        <f>ROUND(_xlfn.STDEV.P('3407'!J2, '1703'!J2, '851'!J2, '425'!J2, '212'!J2),2)</f>
        <v>0.66</v>
      </c>
      <c r="K2">
        <f>ROUND(_xlfn.STDEV.P('3407'!K2, '1703'!K2, '851'!K2, '425'!K2, '212'!K2),2)</f>
        <v>2.25</v>
      </c>
      <c r="L2">
        <f>ROUND(_xlfn.STDEV.P('3407'!L2, '1703'!L2, '851'!L2, '425'!L2, '212'!L2),2)</f>
        <v>0.01</v>
      </c>
    </row>
    <row r="3" spans="1:12">
      <c r="A3" t="s">
        <v>13</v>
      </c>
      <c r="B3">
        <f>ROUND(_xlfn.STDEV.P('3407'!B3, '1703'!B3, '851'!B3, '425'!B3, '212'!B3),2)</f>
        <v>2.38</v>
      </c>
      <c r="C3">
        <f>ROUND(_xlfn.STDEV.P('3407'!C3, '1703'!C3, '851'!C3, '425'!C3, '212'!C3),2)</f>
        <v>0.39</v>
      </c>
      <c r="D3">
        <f>ROUND(_xlfn.STDEV.P('3407'!D3, '1703'!D3, '851'!D3, '425'!D3, '212'!D3),2)</f>
        <v>6.38</v>
      </c>
      <c r="E3">
        <f>ROUND(_xlfn.STDEV.P('3407'!E3, '1703'!E3, '851'!E3, '425'!E3, '212'!E3),2)</f>
        <v>1</v>
      </c>
      <c r="F3">
        <f>ROUND(_xlfn.STDEV.P('3407'!F3, '1703'!F3, '851'!F3, '425'!F3, '212'!F3),2)</f>
        <v>1.1499999999999999</v>
      </c>
      <c r="G3">
        <f>ROUND(_xlfn.STDEV.P('3407'!G3, '1703'!G3, '851'!G3, '425'!G3, '212'!G3),2)</f>
        <v>1.04</v>
      </c>
      <c r="H3">
        <f>ROUND(_xlfn.STDEV.P('3407'!H3, '1703'!H3, '851'!H3, '425'!H3, '212'!H3),2)</f>
        <v>0.02</v>
      </c>
      <c r="I3">
        <f>ROUND(_xlfn.STDEV.P('3407'!I3, '1703'!I3, '851'!I3, '425'!I3, '212'!I3),2)</f>
        <v>1.41</v>
      </c>
      <c r="J3">
        <f>ROUND(_xlfn.STDEV.P('3407'!J3, '1703'!J3, '851'!J3, '425'!J3, '212'!J3),2)</f>
        <v>0.66</v>
      </c>
      <c r="K3">
        <f>ROUND(_xlfn.STDEV.P('3407'!K3, '1703'!K3, '851'!K3, '425'!K3, '212'!K3),2)</f>
        <v>2.38</v>
      </c>
      <c r="L3">
        <f>ROUND(_xlfn.STDEV.P('3407'!L3, '1703'!L3, '851'!L3, '425'!L3, '212'!L3),2)</f>
        <v>0</v>
      </c>
    </row>
    <row r="4" spans="1:12">
      <c r="A4" t="s">
        <v>14</v>
      </c>
      <c r="B4">
        <f>ROUND(_xlfn.STDEV.P('3407'!B4, '1703'!B4, '851'!B4, '425'!B4, '212'!B4),2)</f>
        <v>0.82</v>
      </c>
      <c r="C4">
        <f>ROUND(_xlfn.STDEV.P('3407'!C4, '1703'!C4, '851'!C4, '425'!C4, '212'!C4),2)</f>
        <v>0.36</v>
      </c>
      <c r="D4">
        <f>ROUND(_xlfn.STDEV.P('3407'!D4, '1703'!D4, '851'!D4, '425'!D4, '212'!D4),2)</f>
        <v>6.38</v>
      </c>
      <c r="E4">
        <f>ROUND(_xlfn.STDEV.P('3407'!E4, '1703'!E4, '851'!E4, '425'!E4, '212'!E4),2)</f>
        <v>0.41</v>
      </c>
      <c r="F4">
        <f>ROUND(_xlfn.STDEV.P('3407'!F4, '1703'!F4, '851'!F4, '425'!F4, '212'!F4),2)</f>
        <v>0.1</v>
      </c>
      <c r="G4">
        <f>ROUND(_xlfn.STDEV.P('3407'!G4, '1703'!G4, '851'!G4, '425'!G4, '212'!G4),2)</f>
        <v>0.74</v>
      </c>
      <c r="H4">
        <f>ROUND(_xlfn.STDEV.P('3407'!H4, '1703'!H4, '851'!H4, '425'!H4, '212'!H4),2)</f>
        <v>0.02</v>
      </c>
      <c r="I4">
        <f>ROUND(_xlfn.STDEV.P('3407'!I4, '1703'!I4, '851'!I4, '425'!I4, '212'!I4),2)</f>
        <v>1.42</v>
      </c>
      <c r="J4">
        <f>ROUND(_xlfn.STDEV.P('3407'!J4, '1703'!J4, '851'!J4, '425'!J4, '212'!J4),2)</f>
        <v>0.85</v>
      </c>
      <c r="K4">
        <f>ROUND(_xlfn.STDEV.P('3407'!K4, '1703'!K4, '851'!K4, '425'!K4, '212'!K4),2)</f>
        <v>0.82</v>
      </c>
      <c r="L4">
        <f>ROUND(_xlfn.STDEV.P('3407'!L4, '1703'!L4, '851'!L4, '425'!L4, '212'!L4),2)</f>
        <v>0</v>
      </c>
    </row>
    <row r="5" spans="1:12">
      <c r="A5" t="s">
        <v>15</v>
      </c>
      <c r="B5">
        <f>ROUND(_xlfn.STDEV.P('3407'!B5, '1703'!B5, '851'!B5, '425'!B5, '212'!B5),2)</f>
        <v>9.16</v>
      </c>
      <c r="C5">
        <f>ROUND(_xlfn.STDEV.P('3407'!C5, '1703'!C5, '851'!C5, '425'!C5, '212'!C5),2)</f>
        <v>0.3</v>
      </c>
      <c r="D5">
        <f>ROUND(_xlfn.STDEV.P('3407'!D5, '1703'!D5, '851'!D5, '425'!D5, '212'!D5),2)</f>
        <v>6.38</v>
      </c>
      <c r="E5">
        <f>ROUND(_xlfn.STDEV.P('3407'!E5, '1703'!E5, '851'!E5, '425'!E5, '212'!E5),2)</f>
        <v>0.2</v>
      </c>
      <c r="F5">
        <f>ROUND(_xlfn.STDEV.P('3407'!F5, '1703'!F5, '851'!F5, '425'!F5, '212'!F5),2)</f>
        <v>0.1</v>
      </c>
      <c r="G5">
        <f>ROUND(_xlfn.STDEV.P('3407'!G5, '1703'!G5, '851'!G5, '425'!G5, '212'!G5),2)</f>
        <v>0.63</v>
      </c>
      <c r="H5">
        <f>ROUND(_xlfn.STDEV.P('3407'!H5, '1703'!H5, '851'!H5, '425'!H5, '212'!H5),2)</f>
        <v>0.01</v>
      </c>
      <c r="I5">
        <f>ROUND(_xlfn.STDEV.P('3407'!I5, '1703'!I5, '851'!I5, '425'!I5, '212'!I5),2)</f>
        <v>1.42</v>
      </c>
      <c r="J5">
        <f>ROUND(_xlfn.STDEV.P('3407'!J5, '1703'!J5, '851'!J5, '425'!J5, '212'!J5),2)</f>
        <v>3.08</v>
      </c>
      <c r="K5">
        <f>ROUND(_xlfn.STDEV.P('3407'!K5, '1703'!K5, '851'!K5, '425'!K5, '212'!K5),2)</f>
        <v>9.16</v>
      </c>
      <c r="L5">
        <f>ROUND(_xlfn.STDEV.P('3407'!L5, '1703'!L5, '851'!L5, '425'!L5, '212'!L5),2)</f>
        <v>0</v>
      </c>
    </row>
    <row r="6" spans="1:12">
      <c r="A6" t="s">
        <v>16</v>
      </c>
      <c r="B6">
        <f>ROUND(_xlfn.STDEV.P('3407'!B6, '1703'!B6, '851'!B6, '425'!B6, '212'!B6),2)</f>
        <v>0.19</v>
      </c>
      <c r="C6">
        <f>ROUND(_xlfn.STDEV.P('3407'!C6, '1703'!C6, '851'!C6, '425'!C6, '212'!C6),2)</f>
        <v>0.44</v>
      </c>
      <c r="D6">
        <f>ROUND(_xlfn.STDEV.P('3407'!D6, '1703'!D6, '851'!D6, '425'!D6, '212'!D6),2)</f>
        <v>6.54</v>
      </c>
      <c r="E6">
        <f>ROUND(_xlfn.STDEV.P('3407'!E6, '1703'!E6, '851'!E6, '425'!E6, '212'!E6),2)</f>
        <v>0.27</v>
      </c>
      <c r="F6">
        <f>ROUND(_xlfn.STDEV.P('3407'!F6, '1703'!F6, '851'!F6, '425'!F6, '212'!F6),2)</f>
        <v>0.06</v>
      </c>
      <c r="G6">
        <f>ROUND(_xlfn.STDEV.P('3407'!G6, '1703'!G6, '851'!G6, '425'!G6, '212'!G6),2)</f>
        <v>0.91</v>
      </c>
      <c r="H6">
        <f>ROUND(_xlfn.STDEV.P('3407'!H6, '1703'!H6, '851'!H6, '425'!H6, '212'!H6),2)</f>
        <v>0.02</v>
      </c>
      <c r="I6">
        <f>ROUND(_xlfn.STDEV.P('3407'!I6, '1703'!I6, '851'!I6, '425'!I6, '212'!I6),2)</f>
        <v>1.46</v>
      </c>
      <c r="J6">
        <f>ROUND(_xlfn.STDEV.P('3407'!J6, '1703'!J6, '851'!J6, '425'!J6, '212'!J6),2)</f>
        <v>0.92</v>
      </c>
      <c r="K6">
        <f>ROUND(_xlfn.STDEV.P('3407'!K6, '1703'!K6, '851'!K6, '425'!K6, '212'!K6),2)</f>
        <v>0.19</v>
      </c>
      <c r="L6">
        <f>ROUND(_xlfn.STDEV.P('3407'!L6, '1703'!L6, '851'!L6, '425'!L6, '212'!L6),2)</f>
        <v>0</v>
      </c>
    </row>
    <row r="7" spans="1:12">
      <c r="A7" t="s">
        <v>17</v>
      </c>
      <c r="B7">
        <f>ROUND(_xlfn.STDEV.P('3407'!B7, '1703'!B7, '851'!B7, '425'!B7, '212'!B7),2)</f>
        <v>9.23</v>
      </c>
      <c r="C7">
        <f>ROUND(_xlfn.STDEV.P('3407'!C7, '1703'!C7, '851'!C7, '425'!C7, '212'!C7),2)</f>
        <v>0.28999999999999998</v>
      </c>
      <c r="D7">
        <f>ROUND(_xlfn.STDEV.P('3407'!D7, '1703'!D7, '851'!D7, '425'!D7, '212'!D7),2)</f>
        <v>6.33</v>
      </c>
      <c r="E7">
        <f>ROUND(_xlfn.STDEV.P('3407'!E7, '1703'!E7, '851'!E7, '425'!E7, '212'!E7),2)</f>
        <v>0.41</v>
      </c>
      <c r="F7">
        <f>ROUND(_xlfn.STDEV.P('3407'!F7, '1703'!F7, '851'!F7, '425'!F7, '212'!F7),2)</f>
        <v>7.0000000000000007E-2</v>
      </c>
      <c r="G7">
        <f>ROUND(_xlfn.STDEV.P('3407'!G7, '1703'!G7, '851'!G7, '425'!G7, '212'!G7),2)</f>
        <v>0.62</v>
      </c>
      <c r="H7">
        <f>ROUND(_xlfn.STDEV.P('3407'!H7, '1703'!H7, '851'!H7, '425'!H7, '212'!H7),2)</f>
        <v>0.01</v>
      </c>
      <c r="I7">
        <f>ROUND(_xlfn.STDEV.P('3407'!I7, '1703'!I7, '851'!I7, '425'!I7, '212'!I7),2)</f>
        <v>1.45</v>
      </c>
      <c r="J7">
        <f>ROUND(_xlfn.STDEV.P('3407'!J7, '1703'!J7, '851'!J7, '425'!J7, '212'!J7),2)</f>
        <v>3.21</v>
      </c>
      <c r="K7">
        <f>ROUND(_xlfn.STDEV.P('3407'!K7, '1703'!K7, '851'!K7, '425'!K7, '212'!K7),2)</f>
        <v>9.23</v>
      </c>
      <c r="L7">
        <f>ROUND(_xlfn.STDEV.P('3407'!L7, '1703'!L7, '851'!L7, '425'!L7, '212'!L7),2)</f>
        <v>0</v>
      </c>
    </row>
    <row r="8" spans="1:12">
      <c r="A8" t="s">
        <v>18</v>
      </c>
      <c r="B8">
        <f>ROUND(_xlfn.STDEV.P('3407'!B8, '1703'!B8, '851'!B8, '425'!B8, '212'!B8),2)</f>
        <v>2.77</v>
      </c>
      <c r="C8">
        <f>ROUND(_xlfn.STDEV.P('3407'!C8, '1703'!C8, '851'!C8, '425'!C8, '212'!C8),2)</f>
        <v>1.57</v>
      </c>
      <c r="D8">
        <f>ROUND(_xlfn.STDEV.P('3407'!D8, '1703'!D8, '851'!D8, '425'!D8, '212'!D8),2)</f>
        <v>3.71</v>
      </c>
      <c r="E8">
        <f>ROUND(_xlfn.STDEV.P('3407'!E8, '1703'!E8, '851'!E8, '425'!E8, '212'!E8),2)</f>
        <v>1.7</v>
      </c>
      <c r="F8">
        <f>ROUND(_xlfn.STDEV.P('3407'!F8, '1703'!F8, '851'!F8, '425'!F8, '212'!F8),2)</f>
        <v>2.41</v>
      </c>
      <c r="G8">
        <f>ROUND(_xlfn.STDEV.P('3407'!G8, '1703'!G8, '851'!G8, '425'!G8, '212'!G8),2)</f>
        <v>1.37</v>
      </c>
      <c r="H8">
        <f>ROUND(_xlfn.STDEV.P('3407'!H8, '1703'!H8, '851'!H8, '425'!H8, '212'!H8),2)</f>
        <v>0.02</v>
      </c>
      <c r="I8">
        <f>ROUND(_xlfn.STDEV.P('3407'!I8, '1703'!I8, '851'!I8, '425'!I8, '212'!I8),2)</f>
        <v>1.51</v>
      </c>
      <c r="J8">
        <f>ROUND(_xlfn.STDEV.P('3407'!J8, '1703'!J8, '851'!J8, '425'!J8, '212'!J8),2)</f>
        <v>0.48</v>
      </c>
      <c r="K8">
        <f>ROUND(_xlfn.STDEV.P('3407'!K8, '1703'!K8, '851'!K8, '425'!K8, '212'!K8),2)</f>
        <v>2.77</v>
      </c>
      <c r="L8">
        <f>ROUND(_xlfn.STDEV.P('3407'!L8, '1703'!L8, '851'!L8, '425'!L8, '212'!L8),2)</f>
        <v>0.01</v>
      </c>
    </row>
    <row r="9" spans="1:12">
      <c r="A9" t="s">
        <v>19</v>
      </c>
      <c r="B9">
        <f>ROUND(_xlfn.STDEV.P('3407'!B9, '1703'!B9, '851'!B9, '425'!B9, '212'!B9),2)</f>
        <v>5.01</v>
      </c>
      <c r="C9">
        <f>ROUND(_xlfn.STDEV.P('3407'!C9, '1703'!C9, '851'!C9, '425'!C9, '212'!C9),2)</f>
        <v>2.75</v>
      </c>
      <c r="D9">
        <f>ROUND(_xlfn.STDEV.P('3407'!D9, '1703'!D9, '851'!D9, '425'!D9, '212'!D9),2)</f>
        <v>7.11</v>
      </c>
      <c r="E9">
        <f>ROUND(_xlfn.STDEV.P('3407'!E9, '1703'!E9, '851'!E9, '425'!E9, '212'!E9),2)</f>
        <v>4.22</v>
      </c>
      <c r="F9">
        <f>ROUND(_xlfn.STDEV.P('3407'!F9, '1703'!F9, '851'!F9, '425'!F9, '212'!F9),2)</f>
        <v>3.89</v>
      </c>
      <c r="G9">
        <f>ROUND(_xlfn.STDEV.P('3407'!G9, '1703'!G9, '851'!G9, '425'!G9, '212'!G9),2)</f>
        <v>1.64</v>
      </c>
      <c r="H9">
        <f>ROUND(_xlfn.STDEV.P('3407'!H9, '1703'!H9, '851'!H9, '425'!H9, '212'!H9),2)</f>
        <v>0.03</v>
      </c>
      <c r="I9">
        <f>ROUND(_xlfn.STDEV.P('3407'!I9, '1703'!I9, '851'!I9, '425'!I9, '212'!I9),2)</f>
        <v>1.47</v>
      </c>
      <c r="J9">
        <f>ROUND(_xlfn.STDEV.P('3407'!J9, '1703'!J9, '851'!J9, '425'!J9, '212'!J9),2)</f>
        <v>1.29</v>
      </c>
      <c r="K9">
        <f>ROUND(_xlfn.STDEV.P('3407'!K9, '1703'!K9, '851'!K9, '425'!K9, '212'!K9),2)</f>
        <v>5.01</v>
      </c>
      <c r="L9">
        <f>ROUND(_xlfn.STDEV.P('3407'!L9, '1703'!L9, '851'!L9, '425'!L9, '212'!L9),2)</f>
        <v>0.01</v>
      </c>
    </row>
    <row r="10" spans="1:12">
      <c r="A10" t="s">
        <v>20</v>
      </c>
      <c r="B10">
        <f>ROUND(_xlfn.STDEV.P('3407'!B10, '1703'!B10, '851'!B10, '425'!B10, '212'!B10),2)</f>
        <v>1.56</v>
      </c>
      <c r="C10">
        <f>ROUND(_xlfn.STDEV.P('3407'!C10, '1703'!C10, '851'!C10, '425'!C10, '212'!C10),2)</f>
        <v>1.75</v>
      </c>
      <c r="D10">
        <f>ROUND(_xlfn.STDEV.P('3407'!D10, '1703'!D10, '851'!D10, '425'!D10, '212'!D10),2)</f>
        <v>7.47</v>
      </c>
      <c r="E10">
        <f>ROUND(_xlfn.STDEV.P('3407'!E10, '1703'!E10, '851'!E10, '425'!E10, '212'!E10),2)</f>
        <v>2.44</v>
      </c>
      <c r="F10">
        <f>ROUND(_xlfn.STDEV.P('3407'!F10, '1703'!F10, '851'!F10, '425'!F10, '212'!F10),2)</f>
        <v>2.46</v>
      </c>
      <c r="G10">
        <f>ROUND(_xlfn.STDEV.P('3407'!G10, '1703'!G10, '851'!G10, '425'!G10, '212'!G10),2)</f>
        <v>1.19</v>
      </c>
      <c r="H10">
        <f>ROUND(_xlfn.STDEV.P('3407'!H10, '1703'!H10, '851'!H10, '425'!H10, '212'!H10),2)</f>
        <v>0.02</v>
      </c>
      <c r="I10">
        <f>ROUND(_xlfn.STDEV.P('3407'!I10, '1703'!I10, '851'!I10, '425'!I10, '212'!I10),2)</f>
        <v>1.47</v>
      </c>
      <c r="J10">
        <f>ROUND(_xlfn.STDEV.P('3407'!J10, '1703'!J10, '851'!J10, '425'!J10, '212'!J10),2)</f>
        <v>1.1599999999999999</v>
      </c>
      <c r="K10">
        <f>ROUND(_xlfn.STDEV.P('3407'!K10, '1703'!K10, '851'!K10, '425'!K10, '212'!K10),2)</f>
        <v>1.56</v>
      </c>
      <c r="L10">
        <f>ROUND(_xlfn.STDEV.P('3407'!L10, '1703'!L10, '851'!L10, '425'!L10, '212'!L10),2)</f>
        <v>0.02</v>
      </c>
    </row>
    <row r="11" spans="1:12">
      <c r="A11" t="s">
        <v>21</v>
      </c>
      <c r="B11">
        <f>ROUND(_xlfn.STDEV.P('3407'!B11, '1703'!B11, '851'!B11, '425'!B11, '212'!B11),2)</f>
        <v>0.81</v>
      </c>
      <c r="C11">
        <f>ROUND(_xlfn.STDEV.P('3407'!C11, '1703'!C11, '851'!C11, '425'!C11, '212'!C11),2)</f>
        <v>0.42</v>
      </c>
      <c r="D11">
        <f>ROUND(_xlfn.STDEV.P('3407'!D11, '1703'!D11, '851'!D11, '425'!D11, '212'!D11),2)</f>
        <v>5.6</v>
      </c>
      <c r="E11">
        <f>ROUND(_xlfn.STDEV.P('3407'!E11, '1703'!E11, '851'!E11, '425'!E11, '212'!E11),2)</f>
        <v>0.64</v>
      </c>
      <c r="F11">
        <f>ROUND(_xlfn.STDEV.P('3407'!F11, '1703'!F11, '851'!F11, '425'!F11, '212'!F11),2)</f>
        <v>0.49</v>
      </c>
      <c r="G11">
        <f>ROUND(_xlfn.STDEV.P('3407'!G11, '1703'!G11, '851'!G11, '425'!G11, '212'!G11),2)</f>
        <v>1.06</v>
      </c>
      <c r="H11">
        <f>ROUND(_xlfn.STDEV.P('3407'!H11, '1703'!H11, '851'!H11, '425'!H11, '212'!H11),2)</f>
        <v>0.01</v>
      </c>
      <c r="I11">
        <f>ROUND(_xlfn.STDEV.P('3407'!I11, '1703'!I11, '851'!I11, '425'!I11, '212'!I11),2)</f>
        <v>1.48</v>
      </c>
      <c r="J11">
        <f>ROUND(_xlfn.STDEV.P('3407'!J11, '1703'!J11, '851'!J11, '425'!J11, '212'!J11),2)</f>
        <v>0.97</v>
      </c>
      <c r="K11">
        <f>ROUND(_xlfn.STDEV.P('3407'!K11, '1703'!K11, '851'!K11, '425'!K11, '212'!K11),2)</f>
        <v>0.81</v>
      </c>
      <c r="L11">
        <f>ROUND(_xlfn.STDEV.P('3407'!L11, '1703'!L11, '851'!L11, '425'!L11, '212'!L11),2)</f>
        <v>0.01</v>
      </c>
    </row>
    <row r="12" spans="1:12">
      <c r="A12" t="s">
        <v>22</v>
      </c>
      <c r="B12">
        <f>ROUND(_xlfn.STDEV.P('3407'!B12, '1703'!B12, '851'!B12, '425'!B12, '212'!B12),2)</f>
        <v>1.19</v>
      </c>
      <c r="C12">
        <f>ROUND(_xlfn.STDEV.P('3407'!C12, '1703'!C12, '851'!C12, '425'!C12, '212'!C12),2)</f>
        <v>0.97</v>
      </c>
      <c r="D12">
        <f>ROUND(_xlfn.STDEV.P('3407'!D12, '1703'!D12, '851'!D12, '425'!D12, '212'!D12),2)</f>
        <v>1.61</v>
      </c>
      <c r="E12">
        <f>ROUND(_xlfn.STDEV.P('3407'!E12, '1703'!E12, '851'!E12, '425'!E12, '212'!E12),2)</f>
        <v>1.76</v>
      </c>
      <c r="F12">
        <f>ROUND(_xlfn.STDEV.P('3407'!F12, '1703'!F12, '851'!F12, '425'!F12, '212'!F12),2)</f>
        <v>1.73</v>
      </c>
      <c r="G12">
        <f>ROUND(_xlfn.STDEV.P('3407'!G12, '1703'!G12, '851'!G12, '425'!G12, '212'!G12),2)</f>
        <v>1</v>
      </c>
      <c r="H12">
        <f>ROUND(_xlfn.STDEV.P('3407'!H12, '1703'!H12, '851'!H12, '425'!H12, '212'!H12),2)</f>
        <v>0.02</v>
      </c>
      <c r="I12">
        <f>ROUND(_xlfn.STDEV.P('3407'!I12, '1703'!I12, '851'!I12, '425'!I12, '212'!I12),2)</f>
        <v>1.47</v>
      </c>
      <c r="J12">
        <f>ROUND(_xlfn.STDEV.P('3407'!J12, '1703'!J12, '851'!J12, '425'!J12, '212'!J12),2)</f>
        <v>1.1299999999999999</v>
      </c>
      <c r="K12">
        <f>ROUND(_xlfn.STDEV.P('3407'!K12, '1703'!K12, '851'!K12, '425'!K12, '212'!K12),2)</f>
        <v>1.19</v>
      </c>
      <c r="L12">
        <f>ROUND(_xlfn.STDEV.P('3407'!L12, '1703'!L12, '851'!L12, '425'!L12, '212'!L12),2)</f>
        <v>0</v>
      </c>
    </row>
    <row r="13" spans="1:12">
      <c r="A13" t="s">
        <v>23</v>
      </c>
      <c r="B13">
        <f>ROUND(_xlfn.STDEV.P('3407'!B13, '1703'!B13, '851'!B13, '425'!B13, '212'!B13),2)</f>
        <v>4.87</v>
      </c>
      <c r="C13">
        <f>ROUND(_xlfn.STDEV.P('3407'!C13, '1703'!C13, '851'!C13, '425'!C13, '212'!C13),2)</f>
        <v>0.43</v>
      </c>
      <c r="D13">
        <f>ROUND(_xlfn.STDEV.P('3407'!D13, '1703'!D13, '851'!D13, '425'!D13, '212'!D13),2)</f>
        <v>6.82</v>
      </c>
      <c r="E13">
        <f>ROUND(_xlfn.STDEV.P('3407'!E13, '1703'!E13, '851'!E13, '425'!E13, '212'!E13),2)</f>
        <v>1.3</v>
      </c>
      <c r="F13">
        <f>ROUND(_xlfn.STDEV.P('3407'!F13, '1703'!F13, '851'!F13, '425'!F13, '212'!F13),2)</f>
        <v>0.13</v>
      </c>
      <c r="G13">
        <f>ROUND(_xlfn.STDEV.P('3407'!G13, '1703'!G13, '851'!G13, '425'!G13, '212'!G13),2)</f>
        <v>0.94</v>
      </c>
      <c r="H13">
        <f>ROUND(_xlfn.STDEV.P('3407'!H13, '1703'!H13, '851'!H13, '425'!H13, '212'!H13),2)</f>
        <v>0.02</v>
      </c>
      <c r="I13">
        <f>ROUND(_xlfn.STDEV.P('3407'!I13, '1703'!I13, '851'!I13, '425'!I13, '212'!I13),2)</f>
        <v>1.45</v>
      </c>
      <c r="J13">
        <f>ROUND(_xlfn.STDEV.P('3407'!J13, '1703'!J13, '851'!J13, '425'!J13, '212'!J13),2)</f>
        <v>1.27</v>
      </c>
      <c r="K13">
        <f>ROUND(_xlfn.STDEV.P('3407'!K13, '1703'!K13, '851'!K13, '425'!K13, '212'!K13),2)</f>
        <v>4.87</v>
      </c>
      <c r="L13">
        <f>ROUND(_xlfn.STDEV.P('3407'!L13, '1703'!L13, '851'!L13, '425'!L13, '212'!L13),2)</f>
        <v>0.02</v>
      </c>
    </row>
    <row r="14" spans="1:12">
      <c r="A14" t="s">
        <v>24</v>
      </c>
      <c r="B14">
        <f>ROUND(_xlfn.STDEV.P('3407'!B14, '1703'!B14, '851'!B14, '425'!B14, '212'!B14),2)</f>
        <v>8.75</v>
      </c>
      <c r="C14">
        <f>ROUND(_xlfn.STDEV.P('3407'!C14, '1703'!C14, '851'!C14, '425'!C14, '212'!C14),2)</f>
        <v>0.19</v>
      </c>
      <c r="D14">
        <f>ROUND(_xlfn.STDEV.P('3407'!D14, '1703'!D14, '851'!D14, '425'!D14, '212'!D14),2)</f>
        <v>7.42</v>
      </c>
      <c r="E14">
        <f>ROUND(_xlfn.STDEV.P('3407'!E14, '1703'!E14, '851'!E14, '425'!E14, '212'!E14),2)</f>
        <v>0.43</v>
      </c>
      <c r="F14">
        <f>ROUND(_xlfn.STDEV.P('3407'!F14, '1703'!F14, '851'!F14, '425'!F14, '212'!F14),2)</f>
        <v>0.09</v>
      </c>
      <c r="G14">
        <f>ROUND(_xlfn.STDEV.P('3407'!G14, '1703'!G14, '851'!G14, '425'!G14, '212'!G14),2)</f>
        <v>0.45</v>
      </c>
      <c r="H14">
        <f>ROUND(_xlfn.STDEV.P('3407'!H14, '1703'!H14, '851'!H14, '425'!H14, '212'!H14),2)</f>
        <v>0.01</v>
      </c>
      <c r="I14">
        <f>ROUND(_xlfn.STDEV.P('3407'!I14, '1703'!I14, '851'!I14, '425'!I14, '212'!I14),2)</f>
        <v>1.45</v>
      </c>
      <c r="J14">
        <f>ROUND(_xlfn.STDEV.P('3407'!J14, '1703'!J14, '851'!J14, '425'!J14, '212'!J14),2)</f>
        <v>2.92</v>
      </c>
      <c r="K14">
        <f>ROUND(_xlfn.STDEV.P('3407'!K14, '1703'!K14, '851'!K14, '425'!K14, '212'!K14),2)</f>
        <v>8.75</v>
      </c>
      <c r="L14">
        <f>ROUND(_xlfn.STDEV.P('3407'!L14, '1703'!L14, '851'!L14, '425'!L14, '212'!L14),2)</f>
        <v>0.01</v>
      </c>
    </row>
    <row r="15" spans="1:12">
      <c r="A15" t="s">
        <v>25</v>
      </c>
      <c r="B15">
        <f>ROUND(_xlfn.STDEV.P('3407'!B15, '1703'!B15, '851'!B15, '425'!B15, '212'!B15),2)</f>
        <v>1.95</v>
      </c>
      <c r="C15">
        <f>ROUND(_xlfn.STDEV.P('3407'!C15, '1703'!C15, '851'!C15, '425'!C15, '212'!C15),2)</f>
        <v>1.4</v>
      </c>
      <c r="D15">
        <f>ROUND(_xlfn.STDEV.P('3407'!D15, '1703'!D15, '851'!D15, '425'!D15, '212'!D15),2)</f>
        <v>1.61</v>
      </c>
      <c r="E15">
        <f>ROUND(_xlfn.STDEV.P('3407'!E15, '1703'!E15, '851'!E15, '425'!E15, '212'!E15),2)</f>
        <v>1.53</v>
      </c>
      <c r="F15">
        <f>ROUND(_xlfn.STDEV.P('3407'!F15, '1703'!F15, '851'!F15, '425'!F15, '212'!F15),2)</f>
        <v>2.02</v>
      </c>
      <c r="G15">
        <f>ROUND(_xlfn.STDEV.P('3407'!G15, '1703'!G15, '851'!G15, '425'!G15, '212'!G15),2)</f>
        <v>1</v>
      </c>
      <c r="H15">
        <f>ROUND(_xlfn.STDEV.P('3407'!H15, '1703'!H15, '851'!H15, '425'!H15, '212'!H15),2)</f>
        <v>0.01</v>
      </c>
      <c r="I15">
        <f>ROUND(_xlfn.STDEV.P('3407'!I15, '1703'!I15, '851'!I15, '425'!I15, '212'!I15),2)</f>
        <v>1.46</v>
      </c>
      <c r="J15">
        <f>ROUND(_xlfn.STDEV.P('3407'!J15, '1703'!J15, '851'!J15, '425'!J15, '212'!J15),2)</f>
        <v>0.25</v>
      </c>
      <c r="K15">
        <f>ROUND(_xlfn.STDEV.P('3407'!K15, '1703'!K15, '851'!K15, '425'!K15, '212'!K15),2)</f>
        <v>1.95</v>
      </c>
      <c r="L15">
        <f>ROUND(_xlfn.STDEV.P('3407'!L15, '1703'!L15, '851'!L15, '425'!L15, '212'!L15),2)</f>
        <v>0</v>
      </c>
    </row>
    <row r="16" spans="1:12">
      <c r="A16" t="s">
        <v>26</v>
      </c>
      <c r="B16">
        <f>ROUND(_xlfn.STDEV.P('3407'!B16, '1703'!B16, '851'!B16, '425'!B16, '212'!B16),2)</f>
        <v>7.0000000000000007E-2</v>
      </c>
      <c r="C16">
        <f>ROUND(_xlfn.STDEV.P('3407'!C16, '1703'!C16, '851'!C16, '425'!C16, '212'!C16),2)</f>
        <v>0.42</v>
      </c>
      <c r="D16">
        <f>ROUND(_xlfn.STDEV.P('3407'!D16, '1703'!D16, '851'!D16, '425'!D16, '212'!D16),2)</f>
        <v>6.65</v>
      </c>
      <c r="E16">
        <f>ROUND(_xlfn.STDEV.P('3407'!E16, '1703'!E16, '851'!E16, '425'!E16, '212'!E16),2)</f>
        <v>0.13</v>
      </c>
      <c r="F16">
        <f>ROUND(_xlfn.STDEV.P('3407'!F16, '1703'!F16, '851'!F16, '425'!F16, '212'!F16),2)</f>
        <v>0.06</v>
      </c>
      <c r="G16">
        <f>ROUND(_xlfn.STDEV.P('3407'!G16, '1703'!G16, '851'!G16, '425'!G16, '212'!G16),2)</f>
        <v>0.89</v>
      </c>
      <c r="H16">
        <f>ROUND(_xlfn.STDEV.P('3407'!H16, '1703'!H16, '851'!H16, '425'!H16, '212'!H16),2)</f>
        <v>0.02</v>
      </c>
      <c r="I16">
        <f>ROUND(_xlfn.STDEV.P('3407'!I16, '1703'!I16, '851'!I16, '425'!I16, '212'!I16),2)</f>
        <v>1.45</v>
      </c>
      <c r="J16">
        <f>ROUND(_xlfn.STDEV.P('3407'!J16, '1703'!J16, '851'!J16, '425'!J16, '212'!J16),2)</f>
        <v>0.91</v>
      </c>
      <c r="K16">
        <f>ROUND(_xlfn.STDEV.P('3407'!K16, '1703'!K16, '851'!K16, '425'!K16, '212'!K16),2)</f>
        <v>7.0000000000000007E-2</v>
      </c>
      <c r="L16">
        <f>ROUND(_xlfn.STDEV.P('3407'!L16, '1703'!L16, '851'!L16, '425'!L16, '212'!L16),2)</f>
        <v>0.01</v>
      </c>
    </row>
    <row r="17" spans="1:12">
      <c r="A17" t="s">
        <v>27</v>
      </c>
      <c r="B17">
        <f>ROUND(_xlfn.STDEV.P('3407'!B17, '1703'!B17, '851'!B17, '425'!B17, '212'!B17),2)</f>
        <v>0.51</v>
      </c>
      <c r="C17">
        <f>ROUND(_xlfn.STDEV.P('3407'!C17, '1703'!C17, '851'!C17, '425'!C17, '212'!C17),2)</f>
        <v>0.45</v>
      </c>
      <c r="D17">
        <f>ROUND(_xlfn.STDEV.P('3407'!D17, '1703'!D17, '851'!D17, '425'!D17, '212'!D17),2)</f>
        <v>5.92</v>
      </c>
      <c r="E17">
        <f>ROUND(_xlfn.STDEV.P('3407'!E17, '1703'!E17, '851'!E17, '425'!E17, '212'!E17),2)</f>
        <v>0.27</v>
      </c>
      <c r="F17">
        <f>ROUND(_xlfn.STDEV.P('3407'!F17, '1703'!F17, '851'!F17, '425'!F17, '212'!F17),2)</f>
        <v>0.08</v>
      </c>
      <c r="G17">
        <f>ROUND(_xlfn.STDEV.P('3407'!G17, '1703'!G17, '851'!G17, '425'!G17, '212'!G17),2)</f>
        <v>0.94</v>
      </c>
      <c r="H17">
        <f>ROUND(_xlfn.STDEV.P('3407'!H17, '1703'!H17, '851'!H17, '425'!H17, '212'!H17),2)</f>
        <v>0.02</v>
      </c>
      <c r="I17">
        <f>ROUND(_xlfn.STDEV.P('3407'!I17, '1703'!I17, '851'!I17, '425'!I17, '212'!I17),2)</f>
        <v>1.46</v>
      </c>
      <c r="J17">
        <f>ROUND(_xlfn.STDEV.P('3407'!J17, '1703'!J17, '851'!J17, '425'!J17, '212'!J17),2)</f>
        <v>0.87</v>
      </c>
      <c r="K17">
        <f>ROUND(_xlfn.STDEV.P('3407'!K17, '1703'!K17, '851'!K17, '425'!K17, '212'!K17),2)</f>
        <v>0.51</v>
      </c>
      <c r="L17">
        <f>ROUND(_xlfn.STDEV.P('3407'!L17, '1703'!L17, '851'!L17, '425'!L17, '212'!L17),2)</f>
        <v>0.01</v>
      </c>
    </row>
    <row r="18" spans="1:12">
      <c r="A18" t="s">
        <v>28</v>
      </c>
      <c r="B18">
        <f>ROUND(_xlfn.STDEV.P('3407'!B18, '1703'!B18, '851'!B18, '425'!B18, '212'!B18),2)</f>
        <v>1.54</v>
      </c>
      <c r="C18">
        <f>ROUND(_xlfn.STDEV.P('3407'!C18, '1703'!C18, '851'!C18, '425'!C18, '212'!C18),2)</f>
        <v>1.22</v>
      </c>
      <c r="D18">
        <f>ROUND(_xlfn.STDEV.P('3407'!D18, '1703'!D18, '851'!D18, '425'!D18, '212'!D18),2)</f>
        <v>0</v>
      </c>
      <c r="E18">
        <f>ROUND(_xlfn.STDEV.P('3407'!E18, '1703'!E18, '851'!E18, '425'!E18, '212'!E18),2)</f>
        <v>0.83</v>
      </c>
      <c r="F18">
        <f>ROUND(_xlfn.STDEV.P('3407'!F18, '1703'!F18, '851'!F18, '425'!F18, '212'!F18),2)</f>
        <v>1.94</v>
      </c>
      <c r="G18">
        <f>ROUND(_xlfn.STDEV.P('3407'!G18, '1703'!G18, '851'!G18, '425'!G18, '212'!G18),2)</f>
        <v>1.06</v>
      </c>
      <c r="H18" t="e">
        <f>ROUND(_xlfn.STDEV.P('3407'!H18, '1703'!H18, '851'!H18, '425'!H18, '212'!H18),2)</f>
        <v>#DIV/0!</v>
      </c>
      <c r="I18" t="e">
        <f>ROUND(_xlfn.STDEV.P('3407'!I18, '1703'!I18, '851'!I18, '425'!I18, '212'!I18),2)</f>
        <v>#DIV/0!</v>
      </c>
      <c r="J18">
        <f>ROUND(_xlfn.STDEV.P('3407'!J18, '1703'!J18, '851'!J18, '425'!J18, '212'!J18),2)</f>
        <v>0.35</v>
      </c>
      <c r="K18">
        <f>ROUND(_xlfn.STDEV.P('3407'!K18, '1703'!K18, '851'!K18, '425'!K18, '212'!K18),2)</f>
        <v>1.54</v>
      </c>
      <c r="L18">
        <f>ROUND(_xlfn.STDEV.P('3407'!L18, '1703'!L18, '851'!L18, '425'!L18, '212'!L18),2)</f>
        <v>0.16</v>
      </c>
    </row>
    <row r="19" spans="1:12">
      <c r="A19" t="s">
        <v>29</v>
      </c>
      <c r="B19">
        <f>ROUND(_xlfn.STDEV.P('3407'!B19, '1703'!B19, '851'!B19, '425'!B19, '212'!B19),2)</f>
        <v>1.33</v>
      </c>
      <c r="C19">
        <f>ROUND(_xlfn.STDEV.P('3407'!C19, '1703'!C19, '851'!C19, '425'!C19, '212'!C19),2)</f>
        <v>1.81</v>
      </c>
      <c r="D19">
        <f>ROUND(_xlfn.STDEV.P('3407'!D19, '1703'!D19, '851'!D19, '425'!D19, '212'!D19),2)</f>
        <v>17.8</v>
      </c>
      <c r="E19">
        <f>ROUND(_xlfn.STDEV.P('3407'!E19, '1703'!E19, '851'!E19, '425'!E19, '212'!E19),2)</f>
        <v>2.4900000000000002</v>
      </c>
      <c r="F19">
        <f>ROUND(_xlfn.STDEV.P('3407'!F19, '1703'!F19, '851'!F19, '425'!F19, '212'!F19),2)</f>
        <v>2.56</v>
      </c>
      <c r="G19">
        <f>ROUND(_xlfn.STDEV.P('3407'!G19, '1703'!G19, '851'!G19, '425'!G19, '212'!G19),2)</f>
        <v>1.19</v>
      </c>
      <c r="H19">
        <f>ROUND(_xlfn.STDEV.P('3407'!H19, '1703'!H19, '851'!H19, '425'!H19, '212'!H19),2)</f>
        <v>0.08</v>
      </c>
      <c r="I19">
        <f>ROUND(_xlfn.STDEV.P('3407'!I19, '1703'!I19, '851'!I19, '425'!I19, '212'!I19),2)</f>
        <v>1.47</v>
      </c>
      <c r="J19">
        <f>ROUND(_xlfn.STDEV.P('3407'!J19, '1703'!J19, '851'!J19, '425'!J19, '212'!J19),2)</f>
        <v>1.05</v>
      </c>
      <c r="K19">
        <f>ROUND(_xlfn.STDEV.P('3407'!K19, '1703'!K19, '851'!K19, '425'!K19, '212'!K19),2)</f>
        <v>1.33</v>
      </c>
      <c r="L19">
        <f>ROUND(_xlfn.STDEV.P('3407'!L19, '1703'!L19, '851'!L19, '425'!L19, '212'!L19),2)</f>
        <v>0.21</v>
      </c>
    </row>
    <row r="27" spans="1:12" ht="42.75" customHeight="1"/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8E0C-74AA-4FA3-AC0D-06E1FDF3CCF7}">
  <dimension ref="A1:L27"/>
  <sheetViews>
    <sheetView workbookViewId="0">
      <selection sqref="A1:L19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8" max="8" width="15.42578125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tr">
        <f>CONCATENATE(Mean!B2, "±", Std!B2)</f>
        <v>26.41±2.25</v>
      </c>
      <c r="C2" t="str">
        <f>CONCATENATE(Mean!C2, "±", Std!C2)</f>
        <v>78.96±0.47</v>
      </c>
      <c r="D2" t="str">
        <f>CONCATENATE(Mean!D2, "±", Std!D2)</f>
        <v>47.79±6.37</v>
      </c>
      <c r="E2" t="str">
        <f>CONCATENATE(Mean!E2, "±", Std!E2)</f>
        <v>91.51±1.16</v>
      </c>
      <c r="F2" t="str">
        <f>CONCATENATE(Mean!F2, "±", Std!F2)</f>
        <v>96.06±1.12</v>
      </c>
      <c r="G2" t="str">
        <f>CONCATENATE(Mean!G2, "±", Std!G2)</f>
        <v>61.86±1.11</v>
      </c>
      <c r="H2" t="str">
        <f>CONCATENATE(Mean!H2, "±", Std!H2)</f>
        <v>0.16±0.02</v>
      </c>
      <c r="I2" t="str">
        <f>CONCATENATE(Mean!I2, "±", Std!I2)</f>
        <v>74±1.41</v>
      </c>
      <c r="J2" t="str">
        <f>CONCATENATE(Mean!J2, "±", Std!J2)</f>
        <v>62.49±0.66</v>
      </c>
      <c r="K2" t="str">
        <f>CONCATENATE(Mean!K2, "±", Std!K2)</f>
        <v>73.59±2.25</v>
      </c>
      <c r="L2" t="str">
        <f>CONCATENATE(Mean!L2, "±", Std!L2)</f>
        <v>0.73±0.01</v>
      </c>
    </row>
    <row r="3" spans="1:12">
      <c r="A3" t="s">
        <v>13</v>
      </c>
      <c r="B3" t="str">
        <f>CONCATENATE(Mean!B3, "±", Std!B3)</f>
        <v>27.14±2.38</v>
      </c>
      <c r="C3" t="str">
        <f>CONCATENATE(Mean!C3, "±", Std!C3)</f>
        <v>78.91±0.39</v>
      </c>
      <c r="D3" t="str">
        <f>CONCATENATE(Mean!D3, "±", Std!D3)</f>
        <v>48.08±6.38</v>
      </c>
      <c r="E3" t="str">
        <f>CONCATENATE(Mean!E3, "±", Std!E3)</f>
        <v>91.44±1</v>
      </c>
      <c r="F3" t="str">
        <f>CONCATENATE(Mean!F3, "±", Std!F3)</f>
        <v>96.05±1.15</v>
      </c>
      <c r="G3" t="str">
        <f>CONCATENATE(Mean!G3, "±", Std!G3)</f>
        <v>61.76±1.04</v>
      </c>
      <c r="H3" t="str">
        <f>CONCATENATE(Mean!H3, "±", Std!H3)</f>
        <v>0.16±0.02</v>
      </c>
      <c r="I3" t="str">
        <f>CONCATENATE(Mean!I3, "±", Std!I3)</f>
        <v>73.99±1.41</v>
      </c>
      <c r="J3" t="str">
        <f>CONCATENATE(Mean!J3, "±", Std!J3)</f>
        <v>62.29±0.66</v>
      </c>
      <c r="K3" t="str">
        <f>CONCATENATE(Mean!K3, "±", Std!K3)</f>
        <v>72.86±2.38</v>
      </c>
      <c r="L3" t="str">
        <f>CONCATENATE(Mean!L3, "±", Std!L3)</f>
        <v>0.72±0</v>
      </c>
    </row>
    <row r="4" spans="1:12">
      <c r="A4" t="s">
        <v>14</v>
      </c>
      <c r="B4" t="str">
        <f>CONCATENATE(Mean!B4, "±", Std!B4)</f>
        <v>5.29±0.82</v>
      </c>
      <c r="C4" t="str">
        <f>CONCATENATE(Mean!C4, "±", Std!C4)</f>
        <v>81.06±0.36</v>
      </c>
      <c r="D4" t="str">
        <f>CONCATENATE(Mean!D4, "±", Std!D4)</f>
        <v>48.08±6.38</v>
      </c>
      <c r="E4" t="str">
        <f>CONCATENATE(Mean!E4, "±", Std!E4)</f>
        <v>98.48±0.41</v>
      </c>
      <c r="F4" t="str">
        <f>CONCATENATE(Mean!F4, "±", Std!F4)</f>
        <v>99.61±0.1</v>
      </c>
      <c r="G4" t="str">
        <f>CONCATENATE(Mean!G4, "±", Std!G4)</f>
        <v>62.5±0.74</v>
      </c>
      <c r="H4" t="str">
        <f>CONCATENATE(Mean!H4, "±", Std!H4)</f>
        <v>0.11±0.02</v>
      </c>
      <c r="I4" t="str">
        <f>CONCATENATE(Mean!I4, "±", Std!I4)</f>
        <v>73.37±1.42</v>
      </c>
      <c r="J4" t="str">
        <f>CONCATENATE(Mean!J4, "±", Std!J4)</f>
        <v>69.58±0.85</v>
      </c>
      <c r="K4" t="str">
        <f>CONCATENATE(Mean!K4, "±", Std!K4)</f>
        <v>94.71±0.82</v>
      </c>
      <c r="L4" t="str">
        <f>CONCATENATE(Mean!L4, "±", Std!L4)</f>
        <v>0.72±0</v>
      </c>
    </row>
    <row r="5" spans="1:12">
      <c r="A5" t="s">
        <v>15</v>
      </c>
      <c r="B5" t="str">
        <f>CONCATENATE(Mean!B5, "±", Std!B5)</f>
        <v>36.48±9.16</v>
      </c>
      <c r="C5" t="str">
        <f>CONCATENATE(Mean!C5, "±", Std!C5)</f>
        <v>80.6±0.3</v>
      </c>
      <c r="D5" t="str">
        <f>CONCATENATE(Mean!D5, "±", Std!D5)</f>
        <v>48.08±6.38</v>
      </c>
      <c r="E5" t="str">
        <f>CONCATENATE(Mean!E5, "±", Std!E5)</f>
        <v>96.13±0.2</v>
      </c>
      <c r="F5" t="str">
        <f>CONCATENATE(Mean!F5, "±", Std!F5)</f>
        <v>99.61±0.1</v>
      </c>
      <c r="G5" t="str">
        <f>CONCATENATE(Mean!G5, "±", Std!G5)</f>
        <v>61.59±0.63</v>
      </c>
      <c r="H5" t="str">
        <f>CONCATENATE(Mean!H5, "±", Std!H5)</f>
        <v>0.12±0.01</v>
      </c>
      <c r="I5" t="str">
        <f>CONCATENATE(Mean!I5, "±", Std!I5)</f>
        <v>73.34±1.42</v>
      </c>
      <c r="J5" t="str">
        <f>CONCATENATE(Mean!J5, "±", Std!J5)</f>
        <v>58.43±3.08</v>
      </c>
      <c r="K5" t="str">
        <f>CONCATENATE(Mean!K5, "±", Std!K5)</f>
        <v>63.52±9.16</v>
      </c>
      <c r="L5" t="str">
        <f>CONCATENATE(Mean!L5, "±", Std!L5)</f>
        <v>0.72±0</v>
      </c>
    </row>
    <row r="6" spans="1:12">
      <c r="A6" t="s">
        <v>16</v>
      </c>
      <c r="B6" t="str">
        <f>CONCATENATE(Mean!B6, "±", Std!B6)</f>
        <v>1.56±0.19</v>
      </c>
      <c r="C6" t="str">
        <f>CONCATENATE(Mean!C6, "±", Std!C6)</f>
        <v>80.63±0.44</v>
      </c>
      <c r="D6" t="str">
        <f>CONCATENATE(Mean!D6, "±", Std!D6)</f>
        <v>48.34±6.54</v>
      </c>
      <c r="E6" t="str">
        <f>CONCATENATE(Mean!E6, "±", Std!E6)</f>
        <v>99.24±0.27</v>
      </c>
      <c r="F6" t="str">
        <f>CONCATENATE(Mean!F6, "±", Std!F6)</f>
        <v>99.7±0.06</v>
      </c>
      <c r="G6" t="str">
        <f>CONCATENATE(Mean!G6, "±", Std!G6)</f>
        <v>61.56±0.91</v>
      </c>
      <c r="H6" t="str">
        <f>CONCATENATE(Mean!H6, "±", Std!H6)</f>
        <v>0.11±0.02</v>
      </c>
      <c r="I6" t="str">
        <f>CONCATENATE(Mean!I6, "±", Std!I6)</f>
        <v>71.44±1.46</v>
      </c>
      <c r="J6" t="str">
        <f>CONCATENATE(Mean!J6, "±", Std!J6)</f>
        <v>70.26±0.92</v>
      </c>
      <c r="K6" t="str">
        <f>CONCATENATE(Mean!K6, "±", Std!K6)</f>
        <v>98.44±0.19</v>
      </c>
      <c r="L6" t="str">
        <f>CONCATENATE(Mean!L6, "±", Std!L6)</f>
        <v>0.72±0</v>
      </c>
    </row>
    <row r="7" spans="1:12">
      <c r="A7" t="s">
        <v>17</v>
      </c>
      <c r="B7" t="str">
        <f>CONCATENATE(Mean!B7, "±", Std!B7)</f>
        <v>39.24±9.23</v>
      </c>
      <c r="C7" t="str">
        <f>CONCATENATE(Mean!C7, "±", Std!C7)</f>
        <v>79.81±0.29</v>
      </c>
      <c r="D7" t="str">
        <f>CONCATENATE(Mean!D7, "±", Std!D7)</f>
        <v>48.08±6.33</v>
      </c>
      <c r="E7" t="str">
        <f>CONCATENATE(Mean!E7, "±", Std!E7)</f>
        <v>94.22±0.41</v>
      </c>
      <c r="F7" t="str">
        <f>CONCATENATE(Mean!F7, "±", Std!F7)</f>
        <v>99.68±0.07</v>
      </c>
      <c r="G7" t="str">
        <f>CONCATENATE(Mean!G7, "±", Std!G7)</f>
        <v>59.94±0.62</v>
      </c>
      <c r="H7" t="str">
        <f>CONCATENATE(Mean!H7, "±", Std!H7)</f>
        <v>0.12±0.01</v>
      </c>
      <c r="I7" t="str">
        <f>CONCATENATE(Mean!I7, "±", Std!I7)</f>
        <v>71.49±1.45</v>
      </c>
      <c r="J7" t="str">
        <f>CONCATENATE(Mean!J7, "±", Std!J7)</f>
        <v>56.37±3.21</v>
      </c>
      <c r="K7" t="str">
        <f>CONCATENATE(Mean!K7, "±", Std!K7)</f>
        <v>60.76±9.23</v>
      </c>
      <c r="L7" t="str">
        <f>CONCATENATE(Mean!L7, "±", Std!L7)</f>
        <v>0.72±0</v>
      </c>
    </row>
    <row r="8" spans="1:12">
      <c r="A8" t="s">
        <v>18</v>
      </c>
      <c r="B8" t="str">
        <f>CONCATENATE(Mean!B8, "±", Std!B8)</f>
        <v>29.82±2.77</v>
      </c>
      <c r="C8" t="str">
        <f>CONCATENATE(Mean!C8, "±", Std!C8)</f>
        <v>73.21±1.57</v>
      </c>
      <c r="D8" t="str">
        <f>CONCATENATE(Mean!D8, "±", Std!D8)</f>
        <v>67.62±3.71</v>
      </c>
      <c r="E8" t="str">
        <f>CONCATENATE(Mean!E8, "±", Std!E8)</f>
        <v>91.48±1.7</v>
      </c>
      <c r="F8" t="str">
        <f>CONCATENATE(Mean!F8, "±", Std!F8)</f>
        <v>89.02±2.41</v>
      </c>
      <c r="G8" t="str">
        <f>CONCATENATE(Mean!G8, "±", Std!G8)</f>
        <v>57.41±1.37</v>
      </c>
      <c r="H8" t="str">
        <f>CONCATENATE(Mean!H8, "±", Std!H8)</f>
        <v>0.19±0.02</v>
      </c>
      <c r="I8" t="str">
        <f>CONCATENATE(Mean!I8, "±", Std!I8)</f>
        <v>74.09±1.51</v>
      </c>
      <c r="J8" t="str">
        <f>CONCATENATE(Mean!J8, "±", Std!J8)</f>
        <v>62.15±0.48</v>
      </c>
      <c r="K8" t="str">
        <f>CONCATENATE(Mean!K8, "±", Std!K8)</f>
        <v>70.18±2.77</v>
      </c>
      <c r="L8" t="str">
        <f>CONCATENATE(Mean!L8, "±", Std!L8)</f>
        <v>0.45±0.01</v>
      </c>
    </row>
    <row r="9" spans="1:12">
      <c r="A9" t="s">
        <v>19</v>
      </c>
      <c r="B9" t="str">
        <f>CONCATENATE(Mean!B9, "±", Std!B9)</f>
        <v>53.53±5.01</v>
      </c>
      <c r="C9" t="str">
        <f>CONCATENATE(Mean!C9, "±", Std!C9)</f>
        <v>55.7±2.75</v>
      </c>
      <c r="D9" t="str">
        <f>CONCATENATE(Mean!D9, "±", Std!D9)</f>
        <v>40.21±7.11</v>
      </c>
      <c r="E9" t="str">
        <f>CONCATENATE(Mean!E9, "±", Std!E9)</f>
        <v>65.37±4.22</v>
      </c>
      <c r="F9" t="str">
        <f>CONCATENATE(Mean!F9, "±", Std!F9)</f>
        <v>65.17±3.89</v>
      </c>
      <c r="G9" t="str">
        <f>CONCATENATE(Mean!G9, "±", Std!G9)</f>
        <v>46.22±1.64</v>
      </c>
      <c r="H9" t="str">
        <f>CONCATENATE(Mean!H9, "±", Std!H9)</f>
        <v>0.36±0.03</v>
      </c>
      <c r="I9" t="str">
        <f>CONCATENATE(Mean!I9, "±", Std!I9)</f>
        <v>71.31±1.47</v>
      </c>
      <c r="J9" t="str">
        <f>CONCATENATE(Mean!J9, "±", Std!J9)</f>
        <v>57.42±1.29</v>
      </c>
      <c r="K9" t="str">
        <f>CONCATENATE(Mean!K9, "±", Std!K9)</f>
        <v>46.47±5.01</v>
      </c>
      <c r="L9" t="str">
        <f>CONCATENATE(Mean!L9, "±", Std!L9)</f>
        <v>0.83±0.01</v>
      </c>
    </row>
    <row r="10" spans="1:12">
      <c r="A10" t="s">
        <v>20</v>
      </c>
      <c r="B10" t="str">
        <f>CONCATENATE(Mean!B10, "±", Std!B10)</f>
        <v>19.44±1.56</v>
      </c>
      <c r="C10" t="str">
        <f>CONCATENATE(Mean!C10, "±", Std!C10)</f>
        <v>75.23±1.75</v>
      </c>
      <c r="D10" t="str">
        <f>CONCATENATE(Mean!D10, "±", Std!D10)</f>
        <v>36.21±7.47</v>
      </c>
      <c r="E10" t="str">
        <f>CONCATENATE(Mean!E10, "±", Std!E10)</f>
        <v>90.64±2.44</v>
      </c>
      <c r="F10" t="str">
        <f>CONCATENATE(Mean!F10, "±", Std!F10)</f>
        <v>90.64±2.46</v>
      </c>
      <c r="G10" t="str">
        <f>CONCATENATE(Mean!G10, "±", Std!G10)</f>
        <v>59.82±1.19</v>
      </c>
      <c r="H10" t="str">
        <f>CONCATENATE(Mean!H10, "±", Std!H10)</f>
        <v>0.17±0.02</v>
      </c>
      <c r="I10" t="str">
        <f>CONCATENATE(Mean!I10, "±", Std!I10)</f>
        <v>72.51±1.47</v>
      </c>
      <c r="J10" t="str">
        <f>CONCATENATE(Mean!J10, "±", Std!J10)</f>
        <v>66±1.16</v>
      </c>
      <c r="K10" t="str">
        <f>CONCATENATE(Mean!K10, "±", Std!K10)</f>
        <v>80.56±1.56</v>
      </c>
      <c r="L10" t="str">
        <f>CONCATENATE(Mean!L10, "±", Std!L10)</f>
        <v>0.89±0.02</v>
      </c>
    </row>
    <row r="11" spans="1:12">
      <c r="A11" t="s">
        <v>21</v>
      </c>
      <c r="B11" t="str">
        <f>CONCATENATE(Mean!B11, "±", Std!B11)</f>
        <v>7.24±0.81</v>
      </c>
      <c r="C11" t="str">
        <f>CONCATENATE(Mean!C11, "±", Std!C11)</f>
        <v>77.74±0.42</v>
      </c>
      <c r="D11" t="str">
        <f>CONCATENATE(Mean!D11, "±", Std!D11)</f>
        <v>52.55±5.6</v>
      </c>
      <c r="E11" t="str">
        <f>CONCATENATE(Mean!E11, "±", Std!E11)</f>
        <v>97.18±0.64</v>
      </c>
      <c r="F11" t="str">
        <f>CONCATENATE(Mean!F11, "±", Std!F11)</f>
        <v>97.68±0.49</v>
      </c>
      <c r="G11" t="str">
        <f>CONCATENATE(Mean!G11, "±", Std!G11)</f>
        <v>57.8±1.06</v>
      </c>
      <c r="H11" t="str">
        <f>CONCATENATE(Mean!H11, "±", Std!H11)</f>
        <v>0.13±0.01</v>
      </c>
      <c r="I11" t="str">
        <f>CONCATENATE(Mean!I11, "±", Std!I11)</f>
        <v>72.54±1.48</v>
      </c>
      <c r="J11" t="str">
        <f>CONCATENATE(Mean!J11, "±", Std!J11)</f>
        <v>70.12±0.97</v>
      </c>
      <c r="K11" t="str">
        <f>CONCATENATE(Mean!K11, "±", Std!K11)</f>
        <v>92.76±0.81</v>
      </c>
      <c r="L11" t="str">
        <f>CONCATENATE(Mean!L11, "±", Std!L11)</f>
        <v>0.66±0.01</v>
      </c>
    </row>
    <row r="12" spans="1:12">
      <c r="A12" t="s">
        <v>22</v>
      </c>
      <c r="B12" t="str">
        <f>CONCATENATE(Mean!B12, "±", Std!B12)</f>
        <v>12.12±1.19</v>
      </c>
      <c r="C12" t="str">
        <f>CONCATENATE(Mean!C12, "±", Std!C12)</f>
        <v>75.35±0.97</v>
      </c>
      <c r="D12" t="str">
        <f>CONCATENATE(Mean!D12, "±", Std!D12)</f>
        <v>86.95±1.61</v>
      </c>
      <c r="E12" t="str">
        <f>CONCATENATE(Mean!E12, "±", Std!E12)</f>
        <v>93.49±1.76</v>
      </c>
      <c r="F12" t="str">
        <f>CONCATENATE(Mean!F12, "±", Std!F12)</f>
        <v>93.45±1.73</v>
      </c>
      <c r="G12" t="str">
        <f>CONCATENATE(Mean!G12, "±", Std!G12)</f>
        <v>57.24±1</v>
      </c>
      <c r="H12" t="str">
        <f>CONCATENATE(Mean!H12, "±", Std!H12)</f>
        <v>0.15±0.02</v>
      </c>
      <c r="I12" t="str">
        <f>CONCATENATE(Mean!I12, "±", Std!I12)</f>
        <v>72.51±1.47</v>
      </c>
      <c r="J12" t="str">
        <f>CONCATENATE(Mean!J12, "±", Std!J12)</f>
        <v>68.06±1.13</v>
      </c>
      <c r="K12" t="str">
        <f>CONCATENATE(Mean!K12, "±", Std!K12)</f>
        <v>87.88±1.19</v>
      </c>
      <c r="L12" t="str">
        <f>CONCATENATE(Mean!L12, "±", Std!L12)</f>
        <v>0.18±0</v>
      </c>
    </row>
    <row r="13" spans="1:12">
      <c r="A13" t="s">
        <v>23</v>
      </c>
      <c r="B13" t="str">
        <f>CONCATENATE(Mean!B13, "±", Std!B13)</f>
        <v>28.14±4.87</v>
      </c>
      <c r="C13" t="str">
        <f>CONCATENATE(Mean!C13, "±", Std!C13)</f>
        <v>79.23±0.43</v>
      </c>
      <c r="D13" t="str">
        <f>CONCATENATE(Mean!D13, "±", Std!D13)</f>
        <v>41.24±6.82</v>
      </c>
      <c r="E13" t="str">
        <f>CONCATENATE(Mean!E13, "±", Std!E13)</f>
        <v>84.96±1.3</v>
      </c>
      <c r="F13" t="str">
        <f>CONCATENATE(Mean!F13, "±", Std!F13)</f>
        <v>99.46±0.13</v>
      </c>
      <c r="G13" t="str">
        <f>CONCATENATE(Mean!G13, "±", Std!G13)</f>
        <v>58.99±0.94</v>
      </c>
      <c r="H13" t="str">
        <f>CONCATENATE(Mean!H13, "±", Std!H13)</f>
        <v>0.12±0.02</v>
      </c>
      <c r="I13" t="str">
        <f>CONCATENATE(Mean!I13, "±", Std!I13)</f>
        <v>71.54±1.45</v>
      </c>
      <c r="J13" t="str">
        <f>CONCATENATE(Mean!J13, "±", Std!J13)</f>
        <v>59.45±1.27</v>
      </c>
      <c r="K13" t="str">
        <f>CONCATENATE(Mean!K13, "±", Std!K13)</f>
        <v>71.86±4.87</v>
      </c>
      <c r="L13" t="str">
        <f>CONCATENATE(Mean!L13, "±", Std!L13)</f>
        <v>0.82±0.02</v>
      </c>
    </row>
    <row r="14" spans="1:12">
      <c r="A14" t="s">
        <v>24</v>
      </c>
      <c r="B14" t="str">
        <f>CONCATENATE(Mean!B14, "±", Std!B14)</f>
        <v>39.22±8.75</v>
      </c>
      <c r="C14" t="str">
        <f>CONCATENATE(Mean!C14, "±", Std!C14)</f>
        <v>79.84±0.19</v>
      </c>
      <c r="D14" t="str">
        <f>CONCATENATE(Mean!D14, "±", Std!D14)</f>
        <v>37.92±7.42</v>
      </c>
      <c r="E14" t="str">
        <f>CONCATENATE(Mean!E14, "±", Std!E14)</f>
        <v>93.86±0.43</v>
      </c>
      <c r="F14" t="str">
        <f>CONCATENATE(Mean!F14, "±", Std!F14)</f>
        <v>99.66±0.09</v>
      </c>
      <c r="G14" t="str">
        <f>CONCATENATE(Mean!G14, "±", Std!G14)</f>
        <v>60.03±0.45</v>
      </c>
      <c r="H14" t="str">
        <f>CONCATENATE(Mean!H14, "±", Std!H14)</f>
        <v>0.12±0.01</v>
      </c>
      <c r="I14" t="str">
        <f>CONCATENATE(Mean!I14, "±", Std!I14)</f>
        <v>71.52±1.45</v>
      </c>
      <c r="J14" t="str">
        <f>CONCATENATE(Mean!J14, "±", Std!J14)</f>
        <v>56.43±2.92</v>
      </c>
      <c r="K14" t="str">
        <f>CONCATENATE(Mean!K14, "±", Std!K14)</f>
        <v>60.78±8.75</v>
      </c>
      <c r="L14" t="str">
        <f>CONCATENATE(Mean!L14, "±", Std!L14)</f>
        <v>0.87±0.01</v>
      </c>
    </row>
    <row r="15" spans="1:12">
      <c r="A15" t="s">
        <v>25</v>
      </c>
      <c r="B15" t="str">
        <f>CONCATENATE(Mean!B15, "±", Std!B15)</f>
        <v>85.62±1.95</v>
      </c>
      <c r="C15" t="str">
        <f>CONCATENATE(Mean!C15, "±", Std!C15)</f>
        <v>34.66±1.4</v>
      </c>
      <c r="D15" t="str">
        <f>CONCATENATE(Mean!D15, "±", Std!D15)</f>
        <v>86.95±1.61</v>
      </c>
      <c r="E15" t="str">
        <f>CONCATENATE(Mean!E15, "±", Std!E15)</f>
        <v>18.41±1.53</v>
      </c>
      <c r="F15" t="str">
        <f>CONCATENATE(Mean!F15, "±", Std!F15)</f>
        <v>43.09±2.02</v>
      </c>
      <c r="G15" t="str">
        <f>CONCATENATE(Mean!G15, "±", Std!G15)</f>
        <v>26.23±1</v>
      </c>
      <c r="H15" t="str">
        <f>CONCATENATE(Mean!H15, "±", Std!H15)</f>
        <v>0.57±0.01</v>
      </c>
      <c r="I15" t="str">
        <f>CONCATENATE(Mean!I15, "±", Std!I15)</f>
        <v>72.63±1.46</v>
      </c>
      <c r="J15" t="str">
        <f>CONCATENATE(Mean!J15, "±", Std!J15)</f>
        <v>46.29±0.25</v>
      </c>
      <c r="K15" t="str">
        <f>CONCATENATE(Mean!K15, "±", Std!K15)</f>
        <v>14.38±1.95</v>
      </c>
      <c r="L15" t="str">
        <f>CONCATENATE(Mean!L15, "±", Std!L15)</f>
        <v>0.18±0</v>
      </c>
    </row>
    <row r="16" spans="1:12">
      <c r="A16" t="s">
        <v>26</v>
      </c>
      <c r="B16" t="str">
        <f>CONCATENATE(Mean!B16, "±", Std!B16)</f>
        <v>0.54±0.07</v>
      </c>
      <c r="C16" t="str">
        <f>CONCATENATE(Mean!C16, "±", Std!C16)</f>
        <v>80.54±0.42</v>
      </c>
      <c r="D16" t="str">
        <f>CONCATENATE(Mean!D16, "±", Std!D16)</f>
        <v>46.35±6.65</v>
      </c>
      <c r="E16" t="str">
        <f>CONCATENATE(Mean!E16, "±", Std!E16)</f>
        <v>99.7±0.13</v>
      </c>
      <c r="F16" t="str">
        <f>CONCATENATE(Mean!F16, "±", Std!F16)</f>
        <v>99.69±0.06</v>
      </c>
      <c r="G16" t="str">
        <f>CONCATENATE(Mean!G16, "±", Std!G16)</f>
        <v>61.39±0.89</v>
      </c>
      <c r="H16" t="str">
        <f>CONCATENATE(Mean!H16, "±", Std!H16)</f>
        <v>0.11±0.02</v>
      </c>
      <c r="I16" t="str">
        <f>CONCATENATE(Mean!I16, "±", Std!I16)</f>
        <v>71.45±1.45</v>
      </c>
      <c r="J16" t="str">
        <f>CONCATENATE(Mean!J16, "±", Std!J16)</f>
        <v>70.73±0.91</v>
      </c>
      <c r="K16" t="str">
        <f>CONCATENATE(Mean!K16, "±", Std!K16)</f>
        <v>99.46±0.07</v>
      </c>
      <c r="L16" t="str">
        <f>CONCATENATE(Mean!L16, "±", Std!L16)</f>
        <v>0.75±0.01</v>
      </c>
    </row>
    <row r="17" spans="1:12">
      <c r="A17" t="s">
        <v>27</v>
      </c>
      <c r="B17" t="str">
        <f>CONCATENATE(Mean!B17, "±", Std!B17)</f>
        <v>1.66±0.51</v>
      </c>
      <c r="C17" t="str">
        <f>CONCATENATE(Mean!C17, "±", Std!C17)</f>
        <v>80.68±0.45</v>
      </c>
      <c r="D17" t="str">
        <f>CONCATENATE(Mean!D17, "±", Std!D17)</f>
        <v>52.37±5.92</v>
      </c>
      <c r="E17" t="str">
        <f>CONCATENATE(Mean!E17, "±", Std!E17)</f>
        <v>99.18±0.27</v>
      </c>
      <c r="F17" t="str">
        <f>CONCATENATE(Mean!F17, "±", Std!F17)</f>
        <v>99.69±0.08</v>
      </c>
      <c r="G17" t="str">
        <f>CONCATENATE(Mean!G17, "±", Std!G17)</f>
        <v>61.66±0.94</v>
      </c>
      <c r="H17" t="str">
        <f>CONCATENATE(Mean!H17, "±", Std!H17)</f>
        <v>0.11±0.02</v>
      </c>
      <c r="I17" t="str">
        <f>CONCATENATE(Mean!I17, "±", Std!I17)</f>
        <v>71.55±1.46</v>
      </c>
      <c r="J17" t="str">
        <f>CONCATENATE(Mean!J17, "±", Std!J17)</f>
        <v>70.2±0.87</v>
      </c>
      <c r="K17" t="str">
        <f>CONCATENATE(Mean!K17, "±", Std!K17)</f>
        <v>98.34±0.51</v>
      </c>
      <c r="L17" t="str">
        <f>CONCATENATE(Mean!L17, "±", Std!L17)</f>
        <v>0.66±0.01</v>
      </c>
    </row>
    <row r="18" spans="1:12">
      <c r="A18" t="s">
        <v>28</v>
      </c>
      <c r="B18" t="str">
        <f>CONCATENATE(Mean!B18, "±", Std!B18)</f>
        <v>54.17±1.54</v>
      </c>
      <c r="C18" t="str">
        <f>CONCATENATE(Mean!C18, "±", Std!C18)</f>
        <v>75.94±1.22</v>
      </c>
      <c r="D18" t="str">
        <f>CONCATENATE(Mean!D18, "±", Std!D18)</f>
        <v>0±0</v>
      </c>
      <c r="E18" t="str">
        <f>CONCATENATE(Mean!E18, "±", Std!E18)</f>
        <v>56.88±0.83</v>
      </c>
      <c r="F18" t="str">
        <f>CONCATENATE(Mean!F18, "±", Std!F18)</f>
        <v>92.66±1.94</v>
      </c>
      <c r="G18" t="str">
        <f>CONCATENATE(Mean!G18, "±", Std!G18)</f>
        <v>59.22±1.06</v>
      </c>
      <c r="H18" t="e">
        <f>CONCATENATE(Mean!H18, "±", Std!H18)</f>
        <v>#DIV/0!</v>
      </c>
      <c r="I18" t="e">
        <f>CONCATENATE(Mean!I18, "±", Std!I18)</f>
        <v>#DIV/0!</v>
      </c>
      <c r="J18" t="str">
        <f>CONCATENATE(Mean!J18, "±", Std!J18)</f>
        <v>48.86±0.35</v>
      </c>
      <c r="K18" t="str">
        <f>CONCATENATE(Mean!K18, "±", Std!K18)</f>
        <v>45.83±1.54</v>
      </c>
      <c r="L18" t="str">
        <f>CONCATENATE(Mean!L18, "±", Std!L18)</f>
        <v>1.41±0.16</v>
      </c>
    </row>
    <row r="19" spans="1:12">
      <c r="A19" t="s">
        <v>29</v>
      </c>
      <c r="B19" t="str">
        <f>CONCATENATE(Mean!B19, "±", Std!B19)</f>
        <v>19.15±1.33</v>
      </c>
      <c r="C19" t="str">
        <f>CONCATENATE(Mean!C19, "±", Std!C19)</f>
        <v>75.21±1.81</v>
      </c>
      <c r="D19" t="str">
        <f>CONCATENATE(Mean!D19, "±", Std!D19)</f>
        <v>-1.23±17.8</v>
      </c>
      <c r="E19" t="str">
        <f>CONCATENATE(Mean!E19, "±", Std!E19)</f>
        <v>90.56±2.49</v>
      </c>
      <c r="F19" t="str">
        <f>CONCATENATE(Mean!F19, "±", Std!F19)</f>
        <v>90.59±2.56</v>
      </c>
      <c r="G19" t="str">
        <f>CONCATENATE(Mean!G19, "±", Std!G19)</f>
        <v>59.82±1.19</v>
      </c>
      <c r="H19" t="str">
        <f>CONCATENATE(Mean!H19, "±", Std!H19)</f>
        <v>0.07±0.08</v>
      </c>
      <c r="I19" t="str">
        <f>CONCATENATE(Mean!I19, "±", Std!I19)</f>
        <v>72.51±1.47</v>
      </c>
      <c r="J19" t="str">
        <f>CONCATENATE(Mean!J19, "±", Std!J19)</f>
        <v>66.15±1.05</v>
      </c>
      <c r="K19" t="str">
        <f>CONCATENATE(Mean!K19, "±", Std!K19)</f>
        <v>80.85±1.33</v>
      </c>
      <c r="L19" t="str">
        <f>CONCATENATE(Mean!L19, "±", Std!L19)</f>
        <v>1.42±0.21</v>
      </c>
    </row>
    <row r="27" spans="1:12" ht="42.75" customHeight="1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0C53-E223-4B14-8479-39EA269BC047}">
  <dimension ref="A1:G19"/>
  <sheetViews>
    <sheetView tabSelected="1" workbookViewId="0">
      <selection activeCell="E2" sqref="E2:G19"/>
    </sheetView>
  </sheetViews>
  <sheetFormatPr defaultRowHeight="15"/>
  <cols>
    <col min="1" max="1" width="17.5703125" bestFit="1" customWidth="1"/>
    <col min="2" max="2" width="15.5703125" bestFit="1" customWidth="1"/>
    <col min="3" max="3" width="13.5703125" bestFit="1" customWidth="1"/>
    <col min="4" max="4" width="18" bestFit="1" customWidth="1"/>
    <col min="5" max="5" width="13.42578125" bestFit="1" customWidth="1"/>
    <col min="6" max="6" width="12.7109375" bestFit="1" customWidth="1"/>
    <col min="7" max="7" width="16.140625" bestFit="1" customWidth="1"/>
  </cols>
  <sheetData>
    <row r="1" spans="1:7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12</v>
      </c>
      <c r="B2">
        <f>Table578[[#This Row],[Efficacy]]</f>
        <v>26.41</v>
      </c>
      <c r="C2">
        <f>Table578[[#This Row],[Utility]]</f>
        <v>78.959999999999994</v>
      </c>
      <c r="D2">
        <f>Table578[[#This Row],[Timeliness]]</f>
        <v>47.79</v>
      </c>
      <c r="E2">
        <f>Table5789[[#This Row],[Efficacy]]</f>
        <v>2.25</v>
      </c>
      <c r="F2">
        <f>Table5789[[#This Row],[Utility]]</f>
        <v>0.47</v>
      </c>
      <c r="G2">
        <f>Table5789[[#This Row],[Timeliness]]</f>
        <v>6.37</v>
      </c>
    </row>
    <row r="3" spans="1:7">
      <c r="A3" t="s">
        <v>13</v>
      </c>
      <c r="B3">
        <f>Table578[[#This Row],[Efficacy]]</f>
        <v>27.14</v>
      </c>
      <c r="C3">
        <f>Table578[[#This Row],[Utility]]</f>
        <v>78.91</v>
      </c>
      <c r="D3">
        <f>Table578[[#This Row],[Timeliness]]</f>
        <v>48.08</v>
      </c>
      <c r="E3">
        <f>Table5789[[#This Row],[Efficacy]]</f>
        <v>2.38</v>
      </c>
      <c r="F3">
        <f>Table5789[[#This Row],[Utility]]</f>
        <v>0.39</v>
      </c>
      <c r="G3">
        <f>Table5789[[#This Row],[Timeliness]]</f>
        <v>6.38</v>
      </c>
    </row>
    <row r="4" spans="1:7">
      <c r="A4" t="s">
        <v>14</v>
      </c>
      <c r="B4">
        <f>Table578[[#This Row],[Efficacy]]</f>
        <v>5.29</v>
      </c>
      <c r="C4">
        <f>Table578[[#This Row],[Utility]]</f>
        <v>81.06</v>
      </c>
      <c r="D4">
        <f>Table578[[#This Row],[Timeliness]]</f>
        <v>48.08</v>
      </c>
      <c r="E4">
        <f>Table5789[[#This Row],[Efficacy]]</f>
        <v>0.82</v>
      </c>
      <c r="F4">
        <f>Table5789[[#This Row],[Utility]]</f>
        <v>0.36</v>
      </c>
      <c r="G4">
        <f>Table5789[[#This Row],[Timeliness]]</f>
        <v>6.38</v>
      </c>
    </row>
    <row r="5" spans="1:7">
      <c r="A5" t="s">
        <v>15</v>
      </c>
      <c r="B5">
        <f>Table578[[#This Row],[Efficacy]]</f>
        <v>36.479999999999997</v>
      </c>
      <c r="C5">
        <f>Table578[[#This Row],[Utility]]</f>
        <v>80.599999999999994</v>
      </c>
      <c r="D5">
        <f>Table578[[#This Row],[Timeliness]]</f>
        <v>48.08</v>
      </c>
      <c r="E5">
        <f>Table5789[[#This Row],[Efficacy]]</f>
        <v>9.16</v>
      </c>
      <c r="F5">
        <f>Table5789[[#This Row],[Utility]]</f>
        <v>0.3</v>
      </c>
      <c r="G5">
        <f>Table5789[[#This Row],[Timeliness]]</f>
        <v>6.38</v>
      </c>
    </row>
    <row r="6" spans="1:7">
      <c r="A6" t="s">
        <v>16</v>
      </c>
      <c r="B6">
        <f>Table578[[#This Row],[Efficacy]]</f>
        <v>1.56</v>
      </c>
      <c r="C6">
        <f>Table578[[#This Row],[Utility]]</f>
        <v>80.63</v>
      </c>
      <c r="D6">
        <f>Table578[[#This Row],[Timeliness]]</f>
        <v>48.34</v>
      </c>
      <c r="E6">
        <f>Table5789[[#This Row],[Efficacy]]</f>
        <v>0.19</v>
      </c>
      <c r="F6">
        <f>Table5789[[#This Row],[Utility]]</f>
        <v>0.44</v>
      </c>
      <c r="G6">
        <f>Table5789[[#This Row],[Timeliness]]</f>
        <v>6.54</v>
      </c>
    </row>
    <row r="7" spans="1:7">
      <c r="A7" t="s">
        <v>17</v>
      </c>
      <c r="B7">
        <f>Table578[[#This Row],[Efficacy]]</f>
        <v>39.24</v>
      </c>
      <c r="C7">
        <f>Table578[[#This Row],[Utility]]</f>
        <v>79.81</v>
      </c>
      <c r="D7">
        <f>Table578[[#This Row],[Timeliness]]</f>
        <v>48.08</v>
      </c>
      <c r="E7">
        <f>Table5789[[#This Row],[Efficacy]]</f>
        <v>9.23</v>
      </c>
      <c r="F7">
        <f>Table5789[[#This Row],[Utility]]</f>
        <v>0.28999999999999998</v>
      </c>
      <c r="G7">
        <f>Table5789[[#This Row],[Timeliness]]</f>
        <v>6.33</v>
      </c>
    </row>
    <row r="8" spans="1:7">
      <c r="A8" t="s">
        <v>18</v>
      </c>
      <c r="B8">
        <f>Table578[[#This Row],[Efficacy]]</f>
        <v>29.82</v>
      </c>
      <c r="C8">
        <f>Table578[[#This Row],[Utility]]</f>
        <v>73.209999999999994</v>
      </c>
      <c r="D8">
        <f>Table578[[#This Row],[Timeliness]]</f>
        <v>67.62</v>
      </c>
      <c r="E8">
        <f>Table5789[[#This Row],[Efficacy]]</f>
        <v>2.77</v>
      </c>
      <c r="F8">
        <f>Table5789[[#This Row],[Utility]]</f>
        <v>1.57</v>
      </c>
      <c r="G8">
        <f>Table5789[[#This Row],[Timeliness]]</f>
        <v>3.71</v>
      </c>
    </row>
    <row r="9" spans="1:7">
      <c r="A9" t="s">
        <v>19</v>
      </c>
      <c r="B9">
        <f>Table578[[#This Row],[Efficacy]]</f>
        <v>53.53</v>
      </c>
      <c r="C9">
        <f>Table578[[#This Row],[Utility]]</f>
        <v>55.7</v>
      </c>
      <c r="D9">
        <f>Table578[[#This Row],[Timeliness]]</f>
        <v>40.21</v>
      </c>
      <c r="E9">
        <f>Table5789[[#This Row],[Efficacy]]</f>
        <v>5.01</v>
      </c>
      <c r="F9">
        <f>Table5789[[#This Row],[Utility]]</f>
        <v>2.75</v>
      </c>
      <c r="G9">
        <f>Table5789[[#This Row],[Timeliness]]</f>
        <v>7.11</v>
      </c>
    </row>
    <row r="10" spans="1:7">
      <c r="A10" t="s">
        <v>20</v>
      </c>
      <c r="B10">
        <f>Table578[[#This Row],[Efficacy]]</f>
        <v>19.440000000000001</v>
      </c>
      <c r="C10">
        <f>Table578[[#This Row],[Utility]]</f>
        <v>75.23</v>
      </c>
      <c r="D10">
        <f>Table578[[#This Row],[Timeliness]]</f>
        <v>36.21</v>
      </c>
      <c r="E10">
        <f>Table5789[[#This Row],[Efficacy]]</f>
        <v>1.56</v>
      </c>
      <c r="F10">
        <f>Table5789[[#This Row],[Utility]]</f>
        <v>1.75</v>
      </c>
      <c r="G10">
        <f>Table5789[[#This Row],[Timeliness]]</f>
        <v>7.47</v>
      </c>
    </row>
    <row r="11" spans="1:7">
      <c r="A11" t="s">
        <v>21</v>
      </c>
      <c r="B11">
        <f>Table578[[#This Row],[Efficacy]]</f>
        <v>7.24</v>
      </c>
      <c r="C11">
        <f>Table578[[#This Row],[Utility]]</f>
        <v>77.739999999999995</v>
      </c>
      <c r="D11">
        <f>Table578[[#This Row],[Timeliness]]</f>
        <v>52.55</v>
      </c>
      <c r="E11">
        <f>Table5789[[#This Row],[Efficacy]]</f>
        <v>0.81</v>
      </c>
      <c r="F11">
        <f>Table5789[[#This Row],[Utility]]</f>
        <v>0.42</v>
      </c>
      <c r="G11">
        <f>Table5789[[#This Row],[Timeliness]]</f>
        <v>5.6</v>
      </c>
    </row>
    <row r="12" spans="1:7">
      <c r="A12" t="s">
        <v>22</v>
      </c>
      <c r="B12">
        <f>Table578[[#This Row],[Efficacy]]</f>
        <v>12.12</v>
      </c>
      <c r="C12">
        <f>Table578[[#This Row],[Utility]]</f>
        <v>75.349999999999994</v>
      </c>
      <c r="D12">
        <f>Table578[[#This Row],[Timeliness]]</f>
        <v>86.95</v>
      </c>
      <c r="E12">
        <f>Table5789[[#This Row],[Efficacy]]</f>
        <v>1.19</v>
      </c>
      <c r="F12">
        <f>Table5789[[#This Row],[Utility]]</f>
        <v>0.97</v>
      </c>
      <c r="G12">
        <f>Table5789[[#This Row],[Timeliness]]</f>
        <v>1.61</v>
      </c>
    </row>
    <row r="13" spans="1:7">
      <c r="A13" t="s">
        <v>23</v>
      </c>
      <c r="B13">
        <f>Table578[[#This Row],[Efficacy]]</f>
        <v>28.14</v>
      </c>
      <c r="C13">
        <f>Table578[[#This Row],[Utility]]</f>
        <v>79.23</v>
      </c>
      <c r="D13">
        <f>Table578[[#This Row],[Timeliness]]</f>
        <v>41.24</v>
      </c>
      <c r="E13">
        <f>Table5789[[#This Row],[Efficacy]]</f>
        <v>4.87</v>
      </c>
      <c r="F13">
        <f>Table5789[[#This Row],[Utility]]</f>
        <v>0.43</v>
      </c>
      <c r="G13">
        <f>Table5789[[#This Row],[Timeliness]]</f>
        <v>6.82</v>
      </c>
    </row>
    <row r="14" spans="1:7">
      <c r="A14" t="s">
        <v>24</v>
      </c>
      <c r="B14">
        <f>Table578[[#This Row],[Efficacy]]</f>
        <v>39.22</v>
      </c>
      <c r="C14">
        <f>Table578[[#This Row],[Utility]]</f>
        <v>79.84</v>
      </c>
      <c r="D14">
        <f>Table578[[#This Row],[Timeliness]]</f>
        <v>37.92</v>
      </c>
      <c r="E14">
        <f>Table5789[[#This Row],[Efficacy]]</f>
        <v>8.75</v>
      </c>
      <c r="F14">
        <f>Table5789[[#This Row],[Utility]]</f>
        <v>0.19</v>
      </c>
      <c r="G14">
        <f>Table5789[[#This Row],[Timeliness]]</f>
        <v>7.42</v>
      </c>
    </row>
    <row r="15" spans="1:7">
      <c r="A15" t="s">
        <v>25</v>
      </c>
      <c r="B15">
        <f>Table578[[#This Row],[Efficacy]]</f>
        <v>85.62</v>
      </c>
      <c r="C15">
        <f>Table578[[#This Row],[Utility]]</f>
        <v>34.659999999999997</v>
      </c>
      <c r="D15">
        <f>Table578[[#This Row],[Timeliness]]</f>
        <v>86.95</v>
      </c>
      <c r="E15">
        <f>Table5789[[#This Row],[Efficacy]]</f>
        <v>1.95</v>
      </c>
      <c r="F15">
        <f>Table5789[[#This Row],[Utility]]</f>
        <v>1.4</v>
      </c>
      <c r="G15">
        <f>Table5789[[#This Row],[Timeliness]]</f>
        <v>1.61</v>
      </c>
    </row>
    <row r="16" spans="1:7">
      <c r="A16" t="s">
        <v>26</v>
      </c>
      <c r="B16">
        <f>Table578[[#This Row],[Efficacy]]</f>
        <v>0.54</v>
      </c>
      <c r="C16">
        <f>Table578[[#This Row],[Utility]]</f>
        <v>80.540000000000006</v>
      </c>
      <c r="D16">
        <f>Table578[[#This Row],[Timeliness]]</f>
        <v>46.35</v>
      </c>
      <c r="E16">
        <f>Table5789[[#This Row],[Efficacy]]</f>
        <v>7.0000000000000007E-2</v>
      </c>
      <c r="F16">
        <f>Table5789[[#This Row],[Utility]]</f>
        <v>0.42</v>
      </c>
      <c r="G16">
        <f>Table5789[[#This Row],[Timeliness]]</f>
        <v>6.65</v>
      </c>
    </row>
    <row r="17" spans="1:7">
      <c r="A17" t="s">
        <v>27</v>
      </c>
      <c r="B17">
        <f>Table578[[#This Row],[Efficacy]]</f>
        <v>1.66</v>
      </c>
      <c r="C17">
        <f>Table578[[#This Row],[Utility]]</f>
        <v>80.680000000000007</v>
      </c>
      <c r="D17">
        <f>Table578[[#This Row],[Timeliness]]</f>
        <v>52.37</v>
      </c>
      <c r="E17">
        <f>Table5789[[#This Row],[Efficacy]]</f>
        <v>0.51</v>
      </c>
      <c r="F17">
        <f>Table5789[[#This Row],[Utility]]</f>
        <v>0.45</v>
      </c>
      <c r="G17">
        <f>Table5789[[#This Row],[Timeliness]]</f>
        <v>5.92</v>
      </c>
    </row>
    <row r="18" spans="1:7">
      <c r="A18" t="s">
        <v>28</v>
      </c>
      <c r="B18">
        <f>Table578[[#This Row],[Efficacy]]</f>
        <v>54.17</v>
      </c>
      <c r="C18">
        <f>Table578[[#This Row],[Utility]]</f>
        <v>75.94</v>
      </c>
      <c r="D18">
        <f>Table578[[#This Row],[Timeliness]]</f>
        <v>0</v>
      </c>
      <c r="E18">
        <f>Table5789[[#This Row],[Efficacy]]</f>
        <v>1.54</v>
      </c>
      <c r="F18">
        <f>Table5789[[#This Row],[Utility]]</f>
        <v>1.22</v>
      </c>
      <c r="G18">
        <f>Table5789[[#This Row],[Timeliness]]</f>
        <v>0</v>
      </c>
    </row>
    <row r="19" spans="1:7">
      <c r="A19" t="s">
        <v>29</v>
      </c>
      <c r="B19">
        <f>Table578[[#This Row],[Efficacy]]</f>
        <v>19.149999999999999</v>
      </c>
      <c r="C19">
        <f>Table578[[#This Row],[Utility]]</f>
        <v>75.209999999999994</v>
      </c>
      <c r="D19">
        <f>Table578[[#This Row],[Timeliness]]</f>
        <v>-1.23</v>
      </c>
      <c r="E19">
        <f>Table5789[[#This Row],[Efficacy]]</f>
        <v>1.33</v>
      </c>
      <c r="F19">
        <f>Table5789[[#This Row],[Utility]]</f>
        <v>1.81</v>
      </c>
      <c r="G19">
        <f>Table5789[[#This Row],[Timeliness]]</f>
        <v>17.8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Christoforos Spartalis</cp:lastModifiedBy>
  <cp:revision/>
  <dcterms:created xsi:type="dcterms:W3CDTF">2024-04-22T11:57:29Z</dcterms:created>
  <dcterms:modified xsi:type="dcterms:W3CDTF">2024-04-23T19:30:14Z</dcterms:modified>
  <cp:category/>
  <cp:contentStatus/>
</cp:coreProperties>
</file>