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5"/>
  <workbookPr/>
  <xr:revisionPtr revIDLastSave="285" documentId="11_0B1D56BE9CDCCE836B02CE7A5FB0D4A9BBFD1C62" xr6:coauthVersionLast="47" xr6:coauthVersionMax="47" xr10:uidLastSave="{AA0ECA75-CB6B-4750-AB1E-16C812D96468}"/>
  <bookViews>
    <workbookView xWindow="240" yWindow="105" windowWidth="14805" windowHeight="8010" firstSheet="4" activeTab="8" xr2:uid="{00000000-000D-0000-FFFF-FFFF00000000}"/>
  </bookViews>
  <sheets>
    <sheet name="3407" sheetId="1" r:id="rId1"/>
    <sheet name="1703" sheetId="2" r:id="rId2"/>
    <sheet name="851" sheetId="3" r:id="rId3"/>
    <sheet name="425" sheetId="4" r:id="rId4"/>
    <sheet name="212" sheetId="5" r:id="rId5"/>
    <sheet name="Mean" sheetId="8" r:id="rId6"/>
    <sheet name="Std" sheetId="9" r:id="rId7"/>
    <sheet name="TeX" sheetId="10" r:id="rId8"/>
    <sheet name="Plot" sheetId="1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9" l="1"/>
  <c r="F2" i="9"/>
  <c r="G2" i="9"/>
  <c r="H2" i="9"/>
  <c r="I2" i="9"/>
  <c r="J2" i="9"/>
  <c r="K2" i="9"/>
  <c r="L2" i="9"/>
  <c r="E3" i="9"/>
  <c r="F3" i="9"/>
  <c r="G3" i="9"/>
  <c r="H3" i="9"/>
  <c r="I3" i="9"/>
  <c r="J3" i="9"/>
  <c r="K3" i="9"/>
  <c r="L3" i="9"/>
  <c r="E4" i="9"/>
  <c r="F4" i="9"/>
  <c r="G4" i="9"/>
  <c r="H4" i="9"/>
  <c r="I4" i="9"/>
  <c r="J4" i="9"/>
  <c r="K4" i="9"/>
  <c r="L4" i="9"/>
  <c r="E5" i="9"/>
  <c r="F5" i="9"/>
  <c r="G5" i="9"/>
  <c r="H5" i="9"/>
  <c r="I5" i="9"/>
  <c r="J5" i="9"/>
  <c r="K5" i="9"/>
  <c r="L5" i="9"/>
  <c r="E6" i="9"/>
  <c r="F6" i="9"/>
  <c r="G6" i="9"/>
  <c r="H6" i="9"/>
  <c r="I6" i="9"/>
  <c r="J6" i="9"/>
  <c r="K6" i="9"/>
  <c r="L6" i="9"/>
  <c r="E7" i="9"/>
  <c r="F7" i="9"/>
  <c r="G7" i="9"/>
  <c r="H7" i="9"/>
  <c r="I7" i="9"/>
  <c r="J7" i="9"/>
  <c r="K7" i="9"/>
  <c r="L7" i="9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1"/>
  <c r="D2" i="9" s="1"/>
  <c r="G2" i="11" s="1"/>
  <c r="D3" i="1"/>
  <c r="D3" i="9" s="1"/>
  <c r="G3" i="11" s="1"/>
  <c r="D4" i="1"/>
  <c r="D4" i="9" s="1"/>
  <c r="G4" i="11" s="1"/>
  <c r="D5" i="1"/>
  <c r="D5" i="9" s="1"/>
  <c r="G5" i="11" s="1"/>
  <c r="D6" i="1"/>
  <c r="D6" i="9" s="1"/>
  <c r="G6" i="11" s="1"/>
  <c r="D7" i="1"/>
  <c r="D7" i="9" s="1"/>
  <c r="G7" i="11" s="1"/>
  <c r="D8" i="1"/>
  <c r="D9" i="1"/>
  <c r="D10" i="1"/>
  <c r="D11" i="1"/>
  <c r="D12" i="1"/>
  <c r="D13" i="1"/>
  <c r="D14" i="1"/>
  <c r="D15" i="1"/>
  <c r="D16" i="1"/>
  <c r="D17" i="1"/>
  <c r="D18" i="1"/>
  <c r="D19" i="1"/>
  <c r="L3" i="8"/>
  <c r="L3" i="10" s="1"/>
  <c r="L4" i="8"/>
  <c r="L4" i="10" s="1"/>
  <c r="L5" i="8"/>
  <c r="L5" i="10" s="1"/>
  <c r="L6" i="8"/>
  <c r="L6" i="10" s="1"/>
  <c r="L7" i="8"/>
  <c r="L7" i="10" s="1"/>
  <c r="L8" i="8"/>
  <c r="L9" i="8"/>
  <c r="L10" i="8"/>
  <c r="L11" i="8"/>
  <c r="L12" i="8"/>
  <c r="L13" i="8"/>
  <c r="L14" i="8"/>
  <c r="L15" i="8"/>
  <c r="L16" i="8"/>
  <c r="L17" i="8"/>
  <c r="L18" i="8"/>
  <c r="L19" i="8"/>
  <c r="C3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  <c r="C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1"/>
  <c r="C2" i="9" s="1"/>
  <c r="F2" i="11" s="1"/>
  <c r="C3" i="1"/>
  <c r="C3" i="9" s="1"/>
  <c r="F3" i="11" s="1"/>
  <c r="C4" i="1"/>
  <c r="C4" i="9" s="1"/>
  <c r="F4" i="11" s="1"/>
  <c r="C5" i="1"/>
  <c r="C5" i="9" s="1"/>
  <c r="F5" i="11" s="1"/>
  <c r="C6" i="1"/>
  <c r="C6" i="9" s="1"/>
  <c r="F6" i="11" s="1"/>
  <c r="C7" i="1"/>
  <c r="C7" i="9" s="1"/>
  <c r="F7" i="11" s="1"/>
  <c r="C8" i="1"/>
  <c r="C9" i="1"/>
  <c r="C10" i="1"/>
  <c r="C11" i="1"/>
  <c r="C12" i="1"/>
  <c r="C13" i="1"/>
  <c r="C14" i="1"/>
  <c r="C15" i="1"/>
  <c r="C16" i="1"/>
  <c r="C17" i="1"/>
  <c r="C18" i="1"/>
  <c r="C19" i="1"/>
  <c r="B2" i="1"/>
  <c r="B2" i="9" s="1"/>
  <c r="E2" i="11" s="1"/>
  <c r="B3" i="1"/>
  <c r="B3" i="9" s="1"/>
  <c r="E3" i="11" s="1"/>
  <c r="B4" i="1"/>
  <c r="B4" i="9" s="1"/>
  <c r="E4" i="11" s="1"/>
  <c r="B5" i="1"/>
  <c r="B5" i="9" s="1"/>
  <c r="E5" i="11" s="1"/>
  <c r="B6" i="1"/>
  <c r="B6" i="9" s="1"/>
  <c r="E6" i="11" s="1"/>
  <c r="B7" i="1"/>
  <c r="B7" i="9" s="1"/>
  <c r="E7" i="11" s="1"/>
  <c r="B8" i="1"/>
  <c r="B9" i="1"/>
  <c r="B10" i="1"/>
  <c r="B11" i="1"/>
  <c r="B12" i="1"/>
  <c r="B13" i="1"/>
  <c r="B14" i="1"/>
  <c r="B15" i="1"/>
  <c r="B16" i="1"/>
  <c r="B17" i="1"/>
  <c r="B18" i="1"/>
  <c r="B19" i="1"/>
  <c r="E8" i="9"/>
  <c r="F8" i="9"/>
  <c r="G8" i="9"/>
  <c r="H8" i="9"/>
  <c r="I8" i="9"/>
  <c r="J8" i="9"/>
  <c r="K8" i="9"/>
  <c r="L8" i="9"/>
  <c r="E9" i="9"/>
  <c r="F9" i="9"/>
  <c r="G9" i="9"/>
  <c r="H9" i="9"/>
  <c r="I9" i="9"/>
  <c r="J9" i="9"/>
  <c r="K9" i="9"/>
  <c r="L9" i="9"/>
  <c r="E10" i="9"/>
  <c r="F10" i="9"/>
  <c r="G10" i="9"/>
  <c r="H10" i="9"/>
  <c r="I10" i="9"/>
  <c r="J10" i="9"/>
  <c r="K10" i="9"/>
  <c r="L10" i="9"/>
  <c r="E11" i="9"/>
  <c r="F11" i="9"/>
  <c r="G11" i="9"/>
  <c r="H11" i="9"/>
  <c r="I11" i="9"/>
  <c r="J11" i="9"/>
  <c r="K11" i="9"/>
  <c r="L11" i="9"/>
  <c r="E12" i="9"/>
  <c r="F12" i="9"/>
  <c r="G12" i="9"/>
  <c r="H12" i="9"/>
  <c r="I12" i="9"/>
  <c r="J12" i="9"/>
  <c r="K12" i="9"/>
  <c r="L12" i="9"/>
  <c r="E13" i="9"/>
  <c r="F13" i="9"/>
  <c r="G13" i="9"/>
  <c r="H13" i="9"/>
  <c r="I13" i="9"/>
  <c r="J13" i="9"/>
  <c r="K13" i="9"/>
  <c r="L13" i="9"/>
  <c r="E14" i="9"/>
  <c r="F14" i="9"/>
  <c r="G14" i="9"/>
  <c r="H14" i="9"/>
  <c r="I14" i="9"/>
  <c r="J14" i="9"/>
  <c r="K14" i="9"/>
  <c r="L14" i="9"/>
  <c r="E15" i="9"/>
  <c r="F15" i="9"/>
  <c r="G15" i="9"/>
  <c r="H15" i="9"/>
  <c r="I15" i="9"/>
  <c r="J15" i="9"/>
  <c r="K15" i="9"/>
  <c r="L15" i="9"/>
  <c r="E16" i="9"/>
  <c r="F16" i="9"/>
  <c r="G16" i="9"/>
  <c r="H16" i="9"/>
  <c r="I16" i="9"/>
  <c r="J16" i="9"/>
  <c r="K16" i="9"/>
  <c r="L16" i="9"/>
  <c r="E17" i="9"/>
  <c r="F17" i="9"/>
  <c r="G17" i="9"/>
  <c r="H17" i="9"/>
  <c r="I17" i="9"/>
  <c r="J17" i="9"/>
  <c r="K17" i="9"/>
  <c r="L17" i="9"/>
  <c r="E18" i="9"/>
  <c r="F18" i="9"/>
  <c r="G18" i="9"/>
  <c r="H18" i="9"/>
  <c r="H18" i="10" s="1"/>
  <c r="I18" i="9"/>
  <c r="I18" i="10" s="1"/>
  <c r="J18" i="9"/>
  <c r="K18" i="9"/>
  <c r="L18" i="9"/>
  <c r="E19" i="9"/>
  <c r="F19" i="9"/>
  <c r="G19" i="9"/>
  <c r="H19" i="9"/>
  <c r="I19" i="9"/>
  <c r="J19" i="9"/>
  <c r="K19" i="9"/>
  <c r="L19" i="9"/>
  <c r="E3" i="8"/>
  <c r="E3" i="10" s="1"/>
  <c r="F3" i="8"/>
  <c r="F3" i="10" s="1"/>
  <c r="G3" i="8"/>
  <c r="G3" i="10" s="1"/>
  <c r="H3" i="8"/>
  <c r="H3" i="10" s="1"/>
  <c r="I3" i="8"/>
  <c r="I3" i="10" s="1"/>
  <c r="J3" i="8"/>
  <c r="J3" i="10" s="1"/>
  <c r="K3" i="8"/>
  <c r="K3" i="10" s="1"/>
  <c r="E4" i="8"/>
  <c r="E4" i="10" s="1"/>
  <c r="F4" i="8"/>
  <c r="F4" i="10" s="1"/>
  <c r="G4" i="8"/>
  <c r="G4" i="10" s="1"/>
  <c r="H4" i="8"/>
  <c r="H4" i="10" s="1"/>
  <c r="I4" i="8"/>
  <c r="I4" i="10" s="1"/>
  <c r="J4" i="8"/>
  <c r="J4" i="10" s="1"/>
  <c r="K4" i="8"/>
  <c r="K4" i="10" s="1"/>
  <c r="E5" i="8"/>
  <c r="E5" i="10" s="1"/>
  <c r="F5" i="8"/>
  <c r="F5" i="10" s="1"/>
  <c r="G5" i="8"/>
  <c r="G5" i="10" s="1"/>
  <c r="H5" i="8"/>
  <c r="H5" i="10" s="1"/>
  <c r="I5" i="8"/>
  <c r="I5" i="10" s="1"/>
  <c r="J5" i="8"/>
  <c r="J5" i="10" s="1"/>
  <c r="K5" i="8"/>
  <c r="K5" i="10" s="1"/>
  <c r="E6" i="8"/>
  <c r="E6" i="10" s="1"/>
  <c r="F6" i="8"/>
  <c r="F6" i="10" s="1"/>
  <c r="G6" i="8"/>
  <c r="G6" i="10" s="1"/>
  <c r="H6" i="8"/>
  <c r="H6" i="10" s="1"/>
  <c r="I6" i="8"/>
  <c r="I6" i="10" s="1"/>
  <c r="J6" i="8"/>
  <c r="J6" i="10" s="1"/>
  <c r="K6" i="8"/>
  <c r="K6" i="10" s="1"/>
  <c r="E7" i="8"/>
  <c r="E7" i="10" s="1"/>
  <c r="F7" i="8"/>
  <c r="F7" i="10" s="1"/>
  <c r="G7" i="8"/>
  <c r="G7" i="10" s="1"/>
  <c r="H7" i="8"/>
  <c r="H7" i="10" s="1"/>
  <c r="I7" i="8"/>
  <c r="I7" i="10" s="1"/>
  <c r="J7" i="8"/>
  <c r="J7" i="10" s="1"/>
  <c r="K7" i="8"/>
  <c r="K7" i="10" s="1"/>
  <c r="E8" i="8"/>
  <c r="E8" i="10" s="1"/>
  <c r="F8" i="8"/>
  <c r="F8" i="10" s="1"/>
  <c r="G8" i="8"/>
  <c r="G8" i="10" s="1"/>
  <c r="H8" i="8"/>
  <c r="H8" i="10" s="1"/>
  <c r="I8" i="8"/>
  <c r="I8" i="10" s="1"/>
  <c r="J8" i="8"/>
  <c r="J8" i="10" s="1"/>
  <c r="K8" i="8"/>
  <c r="K8" i="10" s="1"/>
  <c r="E9" i="8"/>
  <c r="E9" i="10" s="1"/>
  <c r="F9" i="8"/>
  <c r="F9" i="10" s="1"/>
  <c r="G9" i="8"/>
  <c r="G9" i="10" s="1"/>
  <c r="H9" i="8"/>
  <c r="H9" i="10" s="1"/>
  <c r="I9" i="8"/>
  <c r="I9" i="10" s="1"/>
  <c r="J9" i="8"/>
  <c r="J9" i="10" s="1"/>
  <c r="K9" i="8"/>
  <c r="K9" i="10" s="1"/>
  <c r="E10" i="8"/>
  <c r="E10" i="10" s="1"/>
  <c r="F10" i="8"/>
  <c r="F10" i="10" s="1"/>
  <c r="G10" i="8"/>
  <c r="G10" i="10" s="1"/>
  <c r="H10" i="8"/>
  <c r="H10" i="10" s="1"/>
  <c r="I10" i="8"/>
  <c r="I10" i="10" s="1"/>
  <c r="J10" i="8"/>
  <c r="J10" i="10" s="1"/>
  <c r="K10" i="8"/>
  <c r="K10" i="10" s="1"/>
  <c r="E11" i="8"/>
  <c r="E11" i="10" s="1"/>
  <c r="F11" i="8"/>
  <c r="F11" i="10" s="1"/>
  <c r="G11" i="8"/>
  <c r="G11" i="10" s="1"/>
  <c r="H11" i="8"/>
  <c r="H11" i="10" s="1"/>
  <c r="I11" i="8"/>
  <c r="I11" i="10" s="1"/>
  <c r="J11" i="8"/>
  <c r="J11" i="10" s="1"/>
  <c r="K11" i="8"/>
  <c r="K11" i="10" s="1"/>
  <c r="E12" i="8"/>
  <c r="E12" i="10" s="1"/>
  <c r="F12" i="8"/>
  <c r="F12" i="10" s="1"/>
  <c r="G12" i="8"/>
  <c r="G12" i="10" s="1"/>
  <c r="H12" i="8"/>
  <c r="H12" i="10" s="1"/>
  <c r="I12" i="8"/>
  <c r="I12" i="10" s="1"/>
  <c r="J12" i="8"/>
  <c r="J12" i="10" s="1"/>
  <c r="K12" i="8"/>
  <c r="K12" i="10" s="1"/>
  <c r="E13" i="8"/>
  <c r="E13" i="10" s="1"/>
  <c r="F13" i="8"/>
  <c r="F13" i="10" s="1"/>
  <c r="G13" i="8"/>
  <c r="G13" i="10" s="1"/>
  <c r="H13" i="8"/>
  <c r="H13" i="10" s="1"/>
  <c r="I13" i="8"/>
  <c r="I13" i="10" s="1"/>
  <c r="J13" i="8"/>
  <c r="J13" i="10" s="1"/>
  <c r="K13" i="8"/>
  <c r="K13" i="10" s="1"/>
  <c r="E14" i="8"/>
  <c r="E14" i="10" s="1"/>
  <c r="F14" i="8"/>
  <c r="F14" i="10" s="1"/>
  <c r="G14" i="8"/>
  <c r="G14" i="10" s="1"/>
  <c r="H14" i="8"/>
  <c r="H14" i="10" s="1"/>
  <c r="I14" i="8"/>
  <c r="I14" i="10" s="1"/>
  <c r="J14" i="8"/>
  <c r="J14" i="10" s="1"/>
  <c r="K14" i="8"/>
  <c r="K14" i="10" s="1"/>
  <c r="E15" i="8"/>
  <c r="E15" i="10" s="1"/>
  <c r="F15" i="8"/>
  <c r="F15" i="10" s="1"/>
  <c r="G15" i="8"/>
  <c r="G15" i="10" s="1"/>
  <c r="H15" i="8"/>
  <c r="H15" i="10" s="1"/>
  <c r="I15" i="8"/>
  <c r="I15" i="10" s="1"/>
  <c r="J15" i="8"/>
  <c r="J15" i="10" s="1"/>
  <c r="K15" i="8"/>
  <c r="K15" i="10" s="1"/>
  <c r="E16" i="8"/>
  <c r="E16" i="10" s="1"/>
  <c r="F16" i="8"/>
  <c r="F16" i="10" s="1"/>
  <c r="G16" i="8"/>
  <c r="G16" i="10" s="1"/>
  <c r="H16" i="8"/>
  <c r="H16" i="10" s="1"/>
  <c r="I16" i="8"/>
  <c r="I16" i="10" s="1"/>
  <c r="J16" i="8"/>
  <c r="J16" i="10" s="1"/>
  <c r="K16" i="8"/>
  <c r="K16" i="10" s="1"/>
  <c r="E17" i="8"/>
  <c r="E17" i="10" s="1"/>
  <c r="F17" i="8"/>
  <c r="F17" i="10" s="1"/>
  <c r="G17" i="8"/>
  <c r="G17" i="10" s="1"/>
  <c r="H17" i="8"/>
  <c r="H17" i="10" s="1"/>
  <c r="I17" i="8"/>
  <c r="I17" i="10" s="1"/>
  <c r="J17" i="8"/>
  <c r="J17" i="10" s="1"/>
  <c r="K17" i="8"/>
  <c r="K17" i="10" s="1"/>
  <c r="E18" i="8"/>
  <c r="E18" i="10" s="1"/>
  <c r="F18" i="8"/>
  <c r="F18" i="10" s="1"/>
  <c r="G18" i="8"/>
  <c r="G18" i="10" s="1"/>
  <c r="J18" i="8"/>
  <c r="J18" i="10" s="1"/>
  <c r="K18" i="8"/>
  <c r="K18" i="10" s="1"/>
  <c r="E19" i="8"/>
  <c r="E19" i="10" s="1"/>
  <c r="F19" i="8"/>
  <c r="F19" i="10" s="1"/>
  <c r="G19" i="8"/>
  <c r="G19" i="10" s="1"/>
  <c r="H19" i="8"/>
  <c r="H19" i="10" s="1"/>
  <c r="I19" i="8"/>
  <c r="I19" i="10" s="1"/>
  <c r="J19" i="8"/>
  <c r="J19" i="10" s="1"/>
  <c r="K19" i="8"/>
  <c r="K19" i="10" s="1"/>
  <c r="F2" i="8"/>
  <c r="F2" i="10" s="1"/>
  <c r="G2" i="8"/>
  <c r="G2" i="10" s="1"/>
  <c r="H2" i="8"/>
  <c r="H2" i="10" s="1"/>
  <c r="I2" i="8"/>
  <c r="I2" i="10" s="1"/>
  <c r="J2" i="8"/>
  <c r="J2" i="10" s="1"/>
  <c r="K2" i="8"/>
  <c r="K2" i="10" s="1"/>
  <c r="L2" i="8"/>
  <c r="L2" i="10" s="1"/>
  <c r="E2" i="8"/>
  <c r="E2" i="10" s="1"/>
  <c r="L19" i="10" l="1"/>
  <c r="L18" i="10"/>
  <c r="L17" i="10"/>
  <c r="L16" i="10"/>
  <c r="L15" i="10"/>
  <c r="L14" i="10"/>
  <c r="L13" i="10"/>
  <c r="L12" i="10"/>
  <c r="L11" i="10"/>
  <c r="L10" i="10"/>
  <c r="L9" i="10"/>
  <c r="L8" i="10"/>
  <c r="B19" i="9"/>
  <c r="E19" i="11" s="1"/>
  <c r="B19" i="8"/>
  <c r="B18" i="9"/>
  <c r="E18" i="11" s="1"/>
  <c r="B18" i="8"/>
  <c r="B17" i="9"/>
  <c r="E17" i="11" s="1"/>
  <c r="B17" i="8"/>
  <c r="B16" i="9"/>
  <c r="E16" i="11" s="1"/>
  <c r="B16" i="8"/>
  <c r="B15" i="9"/>
  <c r="E15" i="11" s="1"/>
  <c r="B15" i="8"/>
  <c r="B14" i="9"/>
  <c r="E14" i="11" s="1"/>
  <c r="B14" i="8"/>
  <c r="B13" i="9"/>
  <c r="E13" i="11" s="1"/>
  <c r="B13" i="8"/>
  <c r="B12" i="9"/>
  <c r="E12" i="11" s="1"/>
  <c r="B12" i="8"/>
  <c r="B11" i="9"/>
  <c r="E11" i="11" s="1"/>
  <c r="B11" i="8"/>
  <c r="B10" i="9"/>
  <c r="E10" i="11" s="1"/>
  <c r="B10" i="8"/>
  <c r="B9" i="9"/>
  <c r="E9" i="11" s="1"/>
  <c r="B9" i="8"/>
  <c r="B8" i="9"/>
  <c r="E8" i="11" s="1"/>
  <c r="B8" i="8"/>
  <c r="B7" i="8"/>
  <c r="B6" i="8"/>
  <c r="B5" i="8"/>
  <c r="B4" i="8"/>
  <c r="B3" i="8"/>
  <c r="B2" i="8"/>
  <c r="C19" i="9"/>
  <c r="F19" i="11" s="1"/>
  <c r="C19" i="8"/>
  <c r="C18" i="9"/>
  <c r="F18" i="11" s="1"/>
  <c r="C18" i="8"/>
  <c r="C17" i="9"/>
  <c r="F17" i="11" s="1"/>
  <c r="C17" i="8"/>
  <c r="C16" i="9"/>
  <c r="F16" i="11" s="1"/>
  <c r="C16" i="8"/>
  <c r="C15" i="9"/>
  <c r="F15" i="11" s="1"/>
  <c r="C15" i="8"/>
  <c r="C14" i="9"/>
  <c r="F14" i="11" s="1"/>
  <c r="C14" i="8"/>
  <c r="C13" i="9"/>
  <c r="F13" i="11" s="1"/>
  <c r="C13" i="8"/>
  <c r="C12" i="9"/>
  <c r="F12" i="11" s="1"/>
  <c r="C12" i="8"/>
  <c r="C11" i="9"/>
  <c r="F11" i="11" s="1"/>
  <c r="C11" i="8"/>
  <c r="C10" i="9"/>
  <c r="F10" i="11" s="1"/>
  <c r="C10" i="8"/>
  <c r="C9" i="9"/>
  <c r="F9" i="11" s="1"/>
  <c r="C9" i="8"/>
  <c r="C8" i="9"/>
  <c r="F8" i="11" s="1"/>
  <c r="C8" i="8"/>
  <c r="C7" i="8"/>
  <c r="C6" i="8"/>
  <c r="C5" i="8"/>
  <c r="C4" i="8"/>
  <c r="C3" i="8"/>
  <c r="C2" i="8"/>
  <c r="D19" i="9"/>
  <c r="G19" i="11" s="1"/>
  <c r="D19" i="8"/>
  <c r="D18" i="9"/>
  <c r="G18" i="11" s="1"/>
  <c r="D18" i="8"/>
  <c r="D17" i="9"/>
  <c r="G17" i="11" s="1"/>
  <c r="D17" i="8"/>
  <c r="D16" i="9"/>
  <c r="G16" i="11" s="1"/>
  <c r="D16" i="8"/>
  <c r="D15" i="9"/>
  <c r="G15" i="11" s="1"/>
  <c r="D15" i="8"/>
  <c r="D14" i="9"/>
  <c r="G14" i="11" s="1"/>
  <c r="D14" i="8"/>
  <c r="D13" i="9"/>
  <c r="G13" i="11" s="1"/>
  <c r="D13" i="8"/>
  <c r="D12" i="9"/>
  <c r="G12" i="11" s="1"/>
  <c r="D12" i="8"/>
  <c r="D11" i="9"/>
  <c r="G11" i="11" s="1"/>
  <c r="D11" i="8"/>
  <c r="D10" i="9"/>
  <c r="G10" i="11" s="1"/>
  <c r="D10" i="8"/>
  <c r="D9" i="9"/>
  <c r="G9" i="11" s="1"/>
  <c r="D9" i="8"/>
  <c r="D8" i="9"/>
  <c r="G8" i="11" s="1"/>
  <c r="D8" i="8"/>
  <c r="D7" i="8"/>
  <c r="D6" i="8"/>
  <c r="D5" i="8"/>
  <c r="D4" i="8"/>
  <c r="D3" i="8"/>
  <c r="D2" i="8"/>
  <c r="D2" i="11" l="1"/>
  <c r="D2" i="10"/>
  <c r="D3" i="11"/>
  <c r="D3" i="10"/>
  <c r="D4" i="11"/>
  <c r="D4" i="10"/>
  <c r="D5" i="11"/>
  <c r="D5" i="10"/>
  <c r="D6" i="11"/>
  <c r="D6" i="10"/>
  <c r="D7" i="11"/>
  <c r="D7" i="10"/>
  <c r="D8" i="11"/>
  <c r="D8" i="10"/>
  <c r="D9" i="11"/>
  <c r="D9" i="10"/>
  <c r="D10" i="11"/>
  <c r="D10" i="10"/>
  <c r="D11" i="11"/>
  <c r="D11" i="10"/>
  <c r="D12" i="11"/>
  <c r="D12" i="10"/>
  <c r="D13" i="11"/>
  <c r="D13" i="10"/>
  <c r="D14" i="11"/>
  <c r="D14" i="10"/>
  <c r="D15" i="11"/>
  <c r="D15" i="10"/>
  <c r="D16" i="11"/>
  <c r="D16" i="10"/>
  <c r="D17" i="11"/>
  <c r="D17" i="10"/>
  <c r="D18" i="11"/>
  <c r="D18" i="10"/>
  <c r="D19" i="11"/>
  <c r="D19" i="10"/>
  <c r="C2" i="11"/>
  <c r="C2" i="10"/>
  <c r="C3" i="11"/>
  <c r="C3" i="10"/>
  <c r="C4" i="11"/>
  <c r="C4" i="10"/>
  <c r="C5" i="11"/>
  <c r="C5" i="10"/>
  <c r="C6" i="11"/>
  <c r="C6" i="10"/>
  <c r="C7" i="11"/>
  <c r="C7" i="10"/>
  <c r="C8" i="11"/>
  <c r="C8" i="10"/>
  <c r="C9" i="11"/>
  <c r="C9" i="10"/>
  <c r="C10" i="11"/>
  <c r="C10" i="10"/>
  <c r="C11" i="11"/>
  <c r="C11" i="10"/>
  <c r="C12" i="11"/>
  <c r="C12" i="10"/>
  <c r="C13" i="11"/>
  <c r="C13" i="10"/>
  <c r="C14" i="11"/>
  <c r="C14" i="10"/>
  <c r="C15" i="11"/>
  <c r="C15" i="10"/>
  <c r="C16" i="11"/>
  <c r="C16" i="10"/>
  <c r="C17" i="11"/>
  <c r="C17" i="10"/>
  <c r="C18" i="11"/>
  <c r="C18" i="10"/>
  <c r="C19" i="11"/>
  <c r="C19" i="10"/>
  <c r="B2" i="11"/>
  <c r="B2" i="10"/>
  <c r="B3" i="11"/>
  <c r="B3" i="10"/>
  <c r="B4" i="11"/>
  <c r="B4" i="10"/>
  <c r="B5" i="11"/>
  <c r="B5" i="10"/>
  <c r="B6" i="11"/>
  <c r="B6" i="10"/>
  <c r="B7" i="11"/>
  <c r="B7" i="10"/>
  <c r="B8" i="11"/>
  <c r="B8" i="10"/>
  <c r="B9" i="11"/>
  <c r="B9" i="10"/>
  <c r="B10" i="11"/>
  <c r="B10" i="10"/>
  <c r="B11" i="11"/>
  <c r="B11" i="10"/>
  <c r="B12" i="11"/>
  <c r="B12" i="10"/>
  <c r="B13" i="11"/>
  <c r="B13" i="10"/>
  <c r="B14" i="11"/>
  <c r="B14" i="10"/>
  <c r="B15" i="11"/>
  <c r="B15" i="10"/>
  <c r="B16" i="11"/>
  <c r="B16" i="10"/>
  <c r="B17" i="11"/>
  <c r="B17" i="10"/>
  <c r="B18" i="11"/>
  <c r="B18" i="10"/>
  <c r="B19" i="11"/>
  <c r="B19" i="10"/>
</calcChain>
</file>

<file path=xl/sharedStrings.xml><?xml version="1.0" encoding="utf-8"?>
<sst xmlns="http://schemas.openxmlformats.org/spreadsheetml/2006/main" count="266" uniqueCount="37">
  <si>
    <t>Name</t>
  </si>
  <si>
    <t>Efficacy</t>
  </si>
  <si>
    <t>Utility</t>
  </si>
  <si>
    <t>Timeliness</t>
  </si>
  <si>
    <t>acc_forget</t>
  </si>
  <si>
    <t>acc_retain</t>
  </si>
  <si>
    <t>acc_test</t>
  </si>
  <si>
    <t>js_div</t>
  </si>
  <si>
    <t>l2_params_distance</t>
  </si>
  <si>
    <t>mia_acc</t>
  </si>
  <si>
    <t>mia_tpr</t>
  </si>
  <si>
    <t>time_unlearn</t>
  </si>
  <si>
    <t>dementiaKLepoch</t>
  </si>
  <si>
    <t>dementiaCEepoch</t>
  </si>
  <si>
    <t>dementiaKLonce</t>
  </si>
  <si>
    <t>dementiaCEonce</t>
  </si>
  <si>
    <t>dementiaKLno</t>
  </si>
  <si>
    <t>dementiaCEno</t>
  </si>
  <si>
    <t>blindspot</t>
  </si>
  <si>
    <t>ssd</t>
  </si>
  <si>
    <t>scrub</t>
  </si>
  <si>
    <t>unsir</t>
  </si>
  <si>
    <t>boundary</t>
  </si>
  <si>
    <t>relabel_advanced</t>
  </si>
  <si>
    <t>relabel</t>
  </si>
  <si>
    <t>neggrad_advanced</t>
  </si>
  <si>
    <t>neggrad</t>
  </si>
  <si>
    <t>finetune</t>
  </si>
  <si>
    <t>retrained</t>
  </si>
  <si>
    <t>original</t>
  </si>
  <si>
    <t>NaN</t>
  </si>
  <si>
    <t>EfficacyMean</t>
  </si>
  <si>
    <t>UtilityMean</t>
  </si>
  <si>
    <t>TimelinessMean</t>
  </si>
  <si>
    <t>EfficacyStd</t>
  </si>
  <si>
    <t>UtilityStd</t>
  </si>
  <si>
    <t>TimelinessStd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</si>
</sst>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AB359-FF6B-49C9-B9F1-2DD17DF7A097}" name="Table1" displayName="Table1" ref="A1:L19" totalsRowShown="0">
  <autoFilter ref="A1:L19" xr:uid="{D26AB359-FF6B-49C9-B9F1-2DD17DF7A097}"/>
  <tableColumns count="12">
    <tableColumn id="1" xr3:uid="{525E04BA-7EFB-48BD-90F8-AE6DC8D50E7E}" name="Name"/>
    <tableColumn id="14" xr3:uid="{0B127CE5-701E-48F2-88E5-19C7CF0B3C09}" name="Efficacy" dataDxfId="24">
      <calculatedColumnFormula>100-Table1[[#This Row],[mia_tpr]]</calculatedColumnFormula>
    </tableColumn>
    <tableColumn id="15" xr3:uid="{2A9658C0-B73A-43A3-A386-D6FF28AACC89}" name="Utility" dataDxfId="23">
      <calculatedColumnFormula>ROUND(0.5*(Table1[[#This Row],[acc_retain]]+Table1[[#This Row],[acc_test]]), 2)</calculatedColumnFormula>
    </tableColumn>
    <tableColumn id="16" xr3:uid="{32AA9264-ADB7-4093-8AD5-7E8076969B36}" name="Timeliness" dataDxfId="22">
      <calculatedColumnFormula>ROUND(-(Table1[[#This Row],[time_unlearn]]-$L$18)/$L$18,4)*100</calculatedColumnFormula>
    </tableColumn>
    <tableColumn id="5" xr3:uid="{932E255D-59E5-4865-9D3F-82F2B2B71D2C}" name="acc_forget"/>
    <tableColumn id="6" xr3:uid="{533B375F-C06C-43AB-B03F-92A04C5B26EE}" name="acc_retain"/>
    <tableColumn id="7" xr3:uid="{FA27C42E-01FC-401C-8A2C-D8401E413BDF}" name="acc_test"/>
    <tableColumn id="9" xr3:uid="{08AD4A4A-1172-4D84-B29B-F237B2B46082}" name="js_div"/>
    <tableColumn id="10" xr3:uid="{F44B49D0-9EE1-4393-8F92-DC881BFBDDF6}" name="l2_params_distance"/>
    <tableColumn id="11" xr3:uid="{8EE517DD-9E76-4556-B386-6559495A4C60}" name="mia_acc"/>
    <tableColumn id="12" xr3:uid="{9052C8EC-509B-4F42-8AC6-7D2260AE6B5D}" name="mia_tpr"/>
    <tableColumn id="13" xr3:uid="{659CC5D1-3658-4150-AE9A-26F0383BE185}" name="time_unlearn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4A5258-C1FA-41E6-9B59-9C426FA50B59}" name="Table2" displayName="Table2" ref="A1:L19" totalsRowShown="0">
  <autoFilter ref="A1:L19" xr:uid="{4F4A5258-C1FA-41E6-9B59-9C426FA50B59}"/>
  <tableColumns count="12">
    <tableColumn id="1" xr3:uid="{14C1CF60-8CDD-4C4C-ACF0-450FC9A96ABC}" name="Name"/>
    <tableColumn id="14" xr3:uid="{5E7AC7DA-8813-4C9A-9AF3-B5C4F5F0F382}" name="Efficacy" dataDxfId="21">
      <calculatedColumnFormula>100-Table2[[#This Row],[mia_tpr]]</calculatedColumnFormula>
    </tableColumn>
    <tableColumn id="15" xr3:uid="{FE309E1A-C0BE-4020-85EF-8C5F80F83636}" name="Utility" dataDxfId="20">
      <calculatedColumnFormula>ROUND(0.5*(Table2[[#This Row],[acc_retain]]+Table2[[#This Row],[acc_test]]), 2)</calculatedColumnFormula>
    </tableColumn>
    <tableColumn id="16" xr3:uid="{BFC31B87-03FC-40B0-B2C1-5445C0B6BF4F}" name="Timeliness" dataDxfId="19">
      <calculatedColumnFormula>ROUND(-(Table2[[#This Row],[time_unlearn]]-$L$18)/$L$18,4)*100</calculatedColumnFormula>
    </tableColumn>
    <tableColumn id="5" xr3:uid="{D94AB1A2-9862-4BED-BA32-7DA83609123C}" name="acc_forget"/>
    <tableColumn id="6" xr3:uid="{3A376C38-A14E-4BFE-9696-7D9F01F3B1CD}" name="acc_retain"/>
    <tableColumn id="7" xr3:uid="{F562E67F-94BC-49B6-95E3-4A981F25516E}" name="acc_test"/>
    <tableColumn id="9" xr3:uid="{CAC24FEB-A632-43F2-AD6E-E0F981E6B80E}" name="js_div"/>
    <tableColumn id="10" xr3:uid="{D10D7A4A-EB2E-45F3-B86F-C24D345EEE2C}" name="l2_params_distance"/>
    <tableColumn id="11" xr3:uid="{9B91AA49-2A9A-48BC-915E-8471F3E8FFF5}" name="mia_acc"/>
    <tableColumn id="12" xr3:uid="{03E10895-41D6-49C6-80CC-B4E659BD4E87}" name="mia_tpr"/>
    <tableColumn id="13" xr3:uid="{92C6CEB6-3B95-4F7B-A449-F68F54948724}" name="time_unlearn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4270CE-690C-4B07-AE7C-6054FA301415}" name="Table3" displayName="Table3" ref="A1:L19" totalsRowShown="0">
  <autoFilter ref="A1:L19" xr:uid="{174270CE-690C-4B07-AE7C-6054FA301415}"/>
  <tableColumns count="12">
    <tableColumn id="1" xr3:uid="{B3CF5C22-324A-41C3-AB34-6C6EFABC5A8B}" name="Name"/>
    <tableColumn id="14" xr3:uid="{6EDAABF0-F173-491C-94B0-1CA0B08BFC0E}" name="Efficacy" dataDxfId="18">
      <calculatedColumnFormula>100-Table3[[#This Row],[mia_tpr]]</calculatedColumnFormula>
    </tableColumn>
    <tableColumn id="15" xr3:uid="{20818365-35E6-4F3C-9460-74448CB93F4C}" name="Utility" dataDxfId="17">
      <calculatedColumnFormula>ROUND(0.5*(Table3[[#This Row],[acc_retain]]+Table3[[#This Row],[acc_test]]), 2)</calculatedColumnFormula>
    </tableColumn>
    <tableColumn id="16" xr3:uid="{5C2C9ACD-7B3B-4BC2-BACA-5367D7C473B4}" name="Timeliness" dataDxfId="16">
      <calculatedColumnFormula>ROUND(-(Table3[[#This Row],[time_unlearn]]-$L$18)/$L$18,4)*100</calculatedColumnFormula>
    </tableColumn>
    <tableColumn id="5" xr3:uid="{E03EB3CE-84BA-4D10-8CA2-391F5CA01AC7}" name="acc_forget"/>
    <tableColumn id="6" xr3:uid="{98326E67-7C31-4D92-BDE5-E6ABD4969C23}" name="acc_retain"/>
    <tableColumn id="7" xr3:uid="{982EB71F-E57C-4AEF-B361-9BBD6BB68EE5}" name="acc_test"/>
    <tableColumn id="9" xr3:uid="{5607F039-0E7F-4C9E-A88B-CA7D86CF3B20}" name="js_div"/>
    <tableColumn id="10" xr3:uid="{B8035CE3-3C1C-4BD9-99A1-1101D4B67A03}" name="l2_params_distance"/>
    <tableColumn id="11" xr3:uid="{BC903D11-C503-4597-AC15-8317F6CE2AA8}" name="mia_acc"/>
    <tableColumn id="12" xr3:uid="{859CB463-3DBE-44BA-B919-7D8DB5D23EF4}" name="mia_tpr"/>
    <tableColumn id="13" xr3:uid="{3748470F-12B3-425C-9504-DBC53BB02245}" name="time_unlear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4403DC-CAA1-4D7F-A6A0-6B31FD098171}" name="Table4" displayName="Table4" ref="A1:L19" totalsRowShown="0">
  <autoFilter ref="A1:L19" xr:uid="{304403DC-CAA1-4D7F-A6A0-6B31FD098171}"/>
  <tableColumns count="12">
    <tableColumn id="1" xr3:uid="{4EE42A9B-66EA-4C1A-BD86-B31871D5D65C}" name="Name"/>
    <tableColumn id="14" xr3:uid="{DC91A065-6F3E-4468-B666-60EE7FF6E975}" name="Efficacy" dataDxfId="15">
      <calculatedColumnFormula>100-Table4[[#This Row],[mia_tpr]]</calculatedColumnFormula>
    </tableColumn>
    <tableColumn id="15" xr3:uid="{4751BEF6-CC35-4DF1-A0B9-0042BCC86A2E}" name="Utility" dataDxfId="14">
      <calculatedColumnFormula>ROUND(0.5*(Table4[[#This Row],[acc_retain]]+Table4[[#This Row],[acc_test]]), 2)</calculatedColumnFormula>
    </tableColumn>
    <tableColumn id="16" xr3:uid="{262E3BD3-8204-4A05-87B5-D7F590DE349B}" name="Timeliness" dataDxfId="13">
      <calculatedColumnFormula>ROUND(-(Table4[[#This Row],[time_unlearn]]-$L$18)/$L$18,4)*100</calculatedColumnFormula>
    </tableColumn>
    <tableColumn id="5" xr3:uid="{F6664308-F492-4830-9B39-B8B257C14955}" name="acc_forget"/>
    <tableColumn id="6" xr3:uid="{14DC12C5-179E-4849-920F-B929B1CAC8B5}" name="acc_retain"/>
    <tableColumn id="7" xr3:uid="{82C5D027-658A-49BA-92F6-DC9571DD35CC}" name="acc_test"/>
    <tableColumn id="9" xr3:uid="{0474D01A-DD6C-4BA5-800D-FE22C293E46C}" name="js_div"/>
    <tableColumn id="10" xr3:uid="{89318C10-42E9-4C4D-B1CD-E6EC0485BD78}" name="l2_params_distance"/>
    <tableColumn id="11" xr3:uid="{78F91817-668F-4564-A0B2-20F29B8410DE}" name="mia_acc"/>
    <tableColumn id="12" xr3:uid="{9367B788-795F-4C78-8139-3FCAFEF83F8B}" name="mia_tpr"/>
    <tableColumn id="13" xr3:uid="{C4D06775-7306-4074-B91A-565BD1924246}" name="time_unlear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3C77F9-8DC1-4CCC-8089-C1151B2760F4}" name="Table5" displayName="Table5" ref="A1:L19" totalsRowShown="0">
  <autoFilter ref="A1:L19" xr:uid="{6A3C77F9-8DC1-4CCC-8089-C1151B2760F4}"/>
  <tableColumns count="12">
    <tableColumn id="1" xr3:uid="{EF50558D-A95E-4C45-BDA2-9D70B494CBCE}" name="Name"/>
    <tableColumn id="8" xr3:uid="{AC488957-FA3C-475E-BB26-476BD6500D11}" name="Efficacy" dataDxfId="12">
      <calculatedColumnFormula>100-Table5[[#This Row],[mia_tpr]]</calculatedColumnFormula>
    </tableColumn>
    <tableColumn id="15" xr3:uid="{1BD9A1DA-FEBC-4BB4-A506-CD200A5B92CF}" name="Utility" dataDxfId="11">
      <calculatedColumnFormula>ROUND(0.5*(Table5[[#This Row],[acc_retain]]+Table5[[#This Row],[acc_test]]), 2)</calculatedColumnFormula>
    </tableColumn>
    <tableColumn id="16" xr3:uid="{487E2239-4CBB-44FE-A181-77C6BA7A02D1}" name="Timeliness" dataDxfId="10">
      <calculatedColumnFormula>ROUND(-(Table5[[#This Row],[time_unlearn]]-$L$18)/$L$18,4)*100</calculatedColumnFormula>
    </tableColumn>
    <tableColumn id="5" xr3:uid="{40D78947-0FE4-47E7-9C45-52EE9A869AB4}" name="acc_forget"/>
    <tableColumn id="6" xr3:uid="{5CF42EA9-E6BC-44B3-8B8C-7DA8B216AEFE}" name="acc_retain"/>
    <tableColumn id="7" xr3:uid="{4A3A80BC-721D-4922-A989-6163DA7A5DA0}" name="acc_test"/>
    <tableColumn id="10" xr3:uid="{831521ED-2C7A-451F-BB74-6F1A2F612733}" name="js_div"/>
    <tableColumn id="11" xr3:uid="{58A07477-D0E3-4974-86B0-4E41CAA5E651}" name="l2_params_distance"/>
    <tableColumn id="12" xr3:uid="{E8AE36AC-04AC-4792-8D7B-6B6712D9944A}" name="mia_acc"/>
    <tableColumn id="13" xr3:uid="{267B46A0-637C-48C2-948E-C25A4C03DF2B}" name="mia_tpr"/>
    <tableColumn id="14" xr3:uid="{68E15042-C058-4BD5-B1FD-299AA3028721}" name="time_unlearn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81BDA6-F838-4637-8798-72CF9C390395}" name="Table578" displayName="Table578" ref="A1:L19" totalsRowShown="0">
  <autoFilter ref="A1:L19" xr:uid="{6A3C77F9-8DC1-4CCC-8089-C1151B2760F4}"/>
  <tableColumns count="12">
    <tableColumn id="1" xr3:uid="{D3188A14-0015-4CD1-B6F2-F7C784A31155}" name="Name"/>
    <tableColumn id="8" xr3:uid="{52F0136C-2DFD-4BF4-BF91-82F066F58E93}" name="Efficacy">
      <calculatedColumnFormula>ROUND(AVERAGE('3407'!B2, '1703'!B2, '851'!B2, '425'!B2, '212'!B2),2)</calculatedColumnFormula>
    </tableColumn>
    <tableColumn id="15" xr3:uid="{4D231902-8351-457B-B814-9C2ED77E9E8F}" name="Utility">
      <calculatedColumnFormula>ROUND(AVERAGE('3407'!C2, '1703'!C2, '851'!C2, '425'!C2, '212'!C2),2)</calculatedColumnFormula>
    </tableColumn>
    <tableColumn id="16" xr3:uid="{FBA3E986-B0AE-45B7-9B44-C4AA6A000942}" name="Timeliness">
      <calculatedColumnFormula>ROUND(AVERAGE('3407'!D2, '1703'!D2, '851'!D2, '425'!D2, '212'!D2),2)</calculatedColumnFormula>
    </tableColumn>
    <tableColumn id="5" xr3:uid="{DEE6963E-576F-46CA-B866-47C243866D89}" name="acc_forget" dataDxfId="9">
      <calculatedColumnFormula>ROUND(AVERAGE('3407'!E2, '1703'!E2, '851'!E2, '425'!E2, '212'!E2),2)</calculatedColumnFormula>
    </tableColumn>
    <tableColumn id="6" xr3:uid="{58B6EE40-2C1B-4C06-9841-137F93BB8121}" name="acc_retain">
      <calculatedColumnFormula>ROUND(AVERAGE('3407'!F2, '1703'!F2, '851'!F2, '425'!F2, '212'!F2),2)</calculatedColumnFormula>
    </tableColumn>
    <tableColumn id="7" xr3:uid="{EB2FDFBE-0EDA-4E40-80CB-20D7BEF1224D}" name="acc_test" dataDxfId="8">
      <calculatedColumnFormula>ROUND(AVERAGE('3407'!G2, '1703'!G2, '851'!G2, '425'!G2, '212'!G2),2)</calculatedColumnFormula>
    </tableColumn>
    <tableColumn id="10" xr3:uid="{E500FFAC-57FD-41E3-862F-B657C0003119}" name="js_div">
      <calculatedColumnFormula>ROUND(AVERAGE('3407'!H2, '1703'!H2, '851'!H2, '425'!H2, '212'!H2),2)</calculatedColumnFormula>
    </tableColumn>
    <tableColumn id="11" xr3:uid="{306BBAA9-B287-4AC1-87D3-5753B9591F69}" name="l2_params_distance">
      <calculatedColumnFormula>ROUND(AVERAGE('3407'!I2, '1703'!I2, '851'!I2, '425'!I2, '212'!I2),2)</calculatedColumnFormula>
    </tableColumn>
    <tableColumn id="12" xr3:uid="{B8368001-DF30-4E38-923E-8BF07B2FB88C}" name="mia_acc">
      <calculatedColumnFormula>ROUND(AVERAGE('3407'!J2, '1703'!J2, '851'!J2, '425'!J2, '212'!J2),2)</calculatedColumnFormula>
    </tableColumn>
    <tableColumn id="13" xr3:uid="{EA964F5B-EDCC-4891-AC84-9E35F670F145}" name="mia_tpr">
      <calculatedColumnFormula>ROUND(AVERAGE('3407'!K2, '1703'!K2, '851'!K2, '425'!K2, '212'!K2),2)</calculatedColumnFormula>
    </tableColumn>
    <tableColumn id="14" xr3:uid="{EF8F0BB8-2B8C-4E21-8C0D-4B78273BC40F}" name="time_unlearn">
      <calculatedColumnFormula>ROUND(AVERAGE('3407'!L2, '1703'!L2, '851'!L2, '425'!L2, '212'!L2),2)</calculatedColumnFormula>
    </tableColumn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C77CD5-D8AC-40F8-876A-9B4982E633AD}" name="Table5789" displayName="Table5789" ref="A1:L19" totalsRowShown="0">
  <autoFilter ref="A1:L19" xr:uid="{6A3C77F9-8DC1-4CCC-8089-C1151B2760F4}"/>
  <tableColumns count="12">
    <tableColumn id="1" xr3:uid="{51547F54-8849-4230-BBA2-B8FACBE8A504}" name="Name"/>
    <tableColumn id="8" xr3:uid="{C91D09DC-7CF4-4DD6-A91A-D86528360C59}" name="Efficacy">
      <calculatedColumnFormula>ROUND(_xlfn.STDEV.P('3407'!B2, '1703'!B2, '851'!B2, '425'!B2, '212'!B2),2)</calculatedColumnFormula>
    </tableColumn>
    <tableColumn id="15" xr3:uid="{0AF4D8CD-1484-4728-889C-ACA5614A88D8}" name="Utility">
      <calculatedColumnFormula>ROUND(_xlfn.STDEV.P('3407'!C2, '1703'!C2, '851'!C2, '425'!C2, '212'!C2),2)</calculatedColumnFormula>
    </tableColumn>
    <tableColumn id="16" xr3:uid="{AC2CBCB9-4B69-4410-B61C-1440D66F9D3D}" name="Timeliness">
      <calculatedColumnFormula>ROUND(_xlfn.STDEV.P('3407'!D2, '1703'!D2, '851'!D2, '425'!D2, '212'!D2),2)</calculatedColumnFormula>
    </tableColumn>
    <tableColumn id="5" xr3:uid="{73E8BC7C-B638-4CE8-89CB-76315CABF4EC}" name="acc_forget" dataDxfId="7">
      <calculatedColumnFormula>ROUND(_xlfn.STDEV.P('3407'!E2, '1703'!E2, '851'!E2, '425'!E2, '212'!E2),2)</calculatedColumnFormula>
    </tableColumn>
    <tableColumn id="6" xr3:uid="{77586A15-CD10-43E2-A1B5-407C0D217CA2}" name="acc_retain">
      <calculatedColumnFormula>ROUND(_xlfn.STDEV.P('3407'!F2, '1703'!F2, '851'!F2, '425'!F2, '212'!F2),2)</calculatedColumnFormula>
    </tableColumn>
    <tableColumn id="7" xr3:uid="{904BBEB0-8D0A-4C28-88A3-6953772C9D3D}" name="acc_test" dataDxfId="6">
      <calculatedColumnFormula>ROUND(_xlfn.STDEV.P('3407'!G2, '1703'!G2, '851'!G2, '425'!G2, '212'!G2),2)</calculatedColumnFormula>
    </tableColumn>
    <tableColumn id="10" xr3:uid="{6AC48D44-E9A2-4653-907A-95609FA65200}" name="js_div">
      <calculatedColumnFormula>ROUND(_xlfn.STDEV.P('3407'!H2, '1703'!H2, '851'!H2, '425'!H2, '212'!H2),2)</calculatedColumnFormula>
    </tableColumn>
    <tableColumn id="11" xr3:uid="{F288734A-335A-4540-B467-EBE805D4B6EE}" name="l2_params_distance">
      <calculatedColumnFormula>ROUND(_xlfn.STDEV.P('3407'!I2, '1703'!I2, '851'!I2, '425'!I2, '212'!I2),2)</calculatedColumnFormula>
    </tableColumn>
    <tableColumn id="12" xr3:uid="{56440C74-A06E-448F-B3DB-16A1C949A323}" name="mia_acc">
      <calculatedColumnFormula>ROUND(_xlfn.STDEV.P('3407'!J2, '1703'!J2, '851'!J2, '425'!J2, '212'!J2),2)</calculatedColumnFormula>
    </tableColumn>
    <tableColumn id="13" xr3:uid="{3250B8CC-ACA0-486E-9B47-2D55D6626BFA}" name="mia_tpr">
      <calculatedColumnFormula>ROUND(_xlfn.STDEV.P('3407'!K2, '1703'!K2, '851'!K2, '425'!K2, '212'!K2),2)</calculatedColumnFormula>
    </tableColumn>
    <tableColumn id="14" xr3:uid="{F9B844BE-F0E2-4434-B59B-4AB56AC6971E}" name="time_unlearn">
      <calculatedColumnFormula>ROUND(_xlfn.STDEV.P('3407'!L2, '1703'!L2, '851'!L2, '425'!L2, '212'!L2),2)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565B3C-FF14-401D-B198-0C984DCC4862}" name="Table57897" displayName="Table57897" ref="A1:L19" totalsRowShown="0">
  <autoFilter ref="A1:L19" xr:uid="{34565B3C-FF14-401D-B198-0C984DCC4862}"/>
  <tableColumns count="12">
    <tableColumn id="1" xr3:uid="{5CA1224F-F693-4030-A957-F2353BACD539}" name="Name"/>
    <tableColumn id="8" xr3:uid="{E523E7E7-7CF5-410E-B553-E881F0B33AE6}" name="Efficacy" dataDxfId="5">
      <calculatedColumnFormula>CONCATENATE(Mean!B2, "±", Std!B2)</calculatedColumnFormula>
    </tableColumn>
    <tableColumn id="15" xr3:uid="{05F93723-E078-48AA-8F62-EB0A31BB8BB1}" name="Utility">
      <calculatedColumnFormula>CONCATENATE(Mean!C2, "±", Std!C2)</calculatedColumnFormula>
    </tableColumn>
    <tableColumn id="16" xr3:uid="{F5119E7C-95C4-4BE9-91DB-754811142BFF}" name="Timeliness">
      <calculatedColumnFormula>CONCATENATE(Mean!D2, "±", Std!D2)</calculatedColumnFormula>
    </tableColumn>
    <tableColumn id="5" xr3:uid="{996FD593-53D4-4EE8-84BA-00F324837BEA}" name="acc_forget" dataDxfId="4">
      <calculatedColumnFormula>CONCATENATE(Mean!E2, "±", Std!E2)</calculatedColumnFormula>
    </tableColumn>
    <tableColumn id="6" xr3:uid="{1AF7E574-0AE6-425E-94F8-3B251DC7CF3C}" name="acc_retain">
      <calculatedColumnFormula>CONCATENATE(Mean!F2, "±", Std!F2)</calculatedColumnFormula>
    </tableColumn>
    <tableColumn id="7" xr3:uid="{88E61CC6-A1C2-425E-ADDF-4B82E2C9929E}" name="acc_test" dataDxfId="3">
      <calculatedColumnFormula>CONCATENATE(Mean!G2, "±", Std!G2)</calculatedColumnFormula>
    </tableColumn>
    <tableColumn id="10" xr3:uid="{87734542-C489-40B1-A8C4-70A61A24EF75}" name="js_div">
      <calculatedColumnFormula>CONCATENATE(Mean!H2, "±", Std!H2)</calculatedColumnFormula>
    </tableColumn>
    <tableColumn id="11" xr3:uid="{B80C92FB-2DA4-4357-8421-9A26F1ABE4B9}" name="l2_params_distance">
      <calculatedColumnFormula>CONCATENATE(Mean!I2, "±", Std!I2)</calculatedColumnFormula>
    </tableColumn>
    <tableColumn id="12" xr3:uid="{A33695C4-AFEB-4765-8923-0760A20764E8}" name="mia_acc">
      <calculatedColumnFormula>CONCATENATE(Mean!J2, "±", Std!J2)</calculatedColumnFormula>
    </tableColumn>
    <tableColumn id="13" xr3:uid="{67242BA3-7B45-4CB6-869D-9B439589C684}" name="mia_tpr">
      <calculatedColumnFormula>CONCATENATE(Mean!K2, "±", Std!K2)</calculatedColumnFormula>
    </tableColumn>
    <tableColumn id="14" xr3:uid="{BF268B80-434D-4834-AD9B-D732FE19057E}" name="time_unlearn">
      <calculatedColumnFormula>CONCATENATE(Mean!L2, "±", Std!L2)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1587DD-5D26-43A0-B812-2AB0BB6BA682}" name="Table5789711" displayName="Table5789711" ref="A1:G19" totalsRowShown="0">
  <autoFilter ref="A1:G19" xr:uid="{DC1587DD-5D26-43A0-B812-2AB0BB6BA682}"/>
  <tableColumns count="7">
    <tableColumn id="1" xr3:uid="{152A176C-1581-4F6C-981A-73163B5F496D}" name="Name"/>
    <tableColumn id="8" xr3:uid="{E8CB7326-15D5-4081-9396-14902A57416D}" name="EfficacyMean" dataDxfId="2">
      <calculatedColumnFormula>Table578[[#This Row],[Efficacy]]</calculatedColumnFormula>
    </tableColumn>
    <tableColumn id="15" xr3:uid="{8DA8F84D-D04E-494B-9209-243F7A0187B5}" name="UtilityMean">
      <calculatedColumnFormula>Table578[[#This Row],[Utility]]</calculatedColumnFormula>
    </tableColumn>
    <tableColumn id="16" xr3:uid="{84EEA046-1425-4225-ADB6-F29BFE7D8BA1}" name="TimelinessMean">
      <calculatedColumnFormula>Table578[[#This Row],[Timeliness]]</calculatedColumnFormula>
    </tableColumn>
    <tableColumn id="5" xr3:uid="{3354507F-35B6-4625-9182-165CB1CDB982}" name="EfficacyStd" dataDxfId="1">
      <calculatedColumnFormula>Table5789[[#This Row],[Efficacy]]</calculatedColumnFormula>
    </tableColumn>
    <tableColumn id="6" xr3:uid="{190983D1-323C-44DE-882F-12D6B5C327E5}" name="UtilityStd">
      <calculatedColumnFormula>Table5789[[#This Row],[Utility]]</calculatedColumnFormula>
    </tableColumn>
    <tableColumn id="7" xr3:uid="{E600FB81-D3A5-4723-A529-BF4D83D48694}" name="TimelinessStd" dataDxfId="0">
      <calculatedColumnFormula>Table5789[[#This Row],[Timeliness]]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workbookViewId="0">
      <selection activeCell="E2" sqref="E2:L19"/>
    </sheetView>
  </sheetViews>
  <sheetFormatPr defaultRowHeight="15"/>
  <cols>
    <col min="1" max="1" width="18.85546875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100-Table1[[#This Row],[mia_tpr]]</f>
        <v>37.93</v>
      </c>
      <c r="C2">
        <f>ROUND(0.5*(Table1[[#This Row],[acc_retain]]+Table1[[#This Row],[acc_test]]), 2)</f>
        <v>52.85</v>
      </c>
      <c r="D2">
        <f>ROUND(-(Table1[[#This Row],[time_unlearn]]-$L$18)/$L$18,4)*100</f>
        <v>88.56</v>
      </c>
      <c r="E2">
        <v>43.6</v>
      </c>
      <c r="F2">
        <v>54.37</v>
      </c>
      <c r="G2">
        <v>51.33</v>
      </c>
      <c r="H2">
        <v>0.12809999999999999</v>
      </c>
      <c r="I2">
        <v>4.8499999999999996</v>
      </c>
      <c r="J2">
        <v>45.07</v>
      </c>
      <c r="K2">
        <v>62.07</v>
      </c>
      <c r="L2">
        <v>0.42</v>
      </c>
    </row>
    <row r="3" spans="1:12">
      <c r="A3" t="s">
        <v>13</v>
      </c>
      <c r="B3">
        <f>100-Table1[[#This Row],[mia_tpr]]</f>
        <v>39.33</v>
      </c>
      <c r="C3">
        <f>ROUND(0.5*(Table1[[#This Row],[acc_retain]]+Table1[[#This Row],[acc_test]]), 2)</f>
        <v>53.47</v>
      </c>
      <c r="D3">
        <f>ROUND(-(Table1[[#This Row],[time_unlearn]]-$L$18)/$L$18,4)*100</f>
        <v>88.56</v>
      </c>
      <c r="E3">
        <v>42.13</v>
      </c>
      <c r="F3">
        <v>55.33</v>
      </c>
      <c r="G3">
        <v>51.6</v>
      </c>
      <c r="H3">
        <v>0.13039999999999999</v>
      </c>
      <c r="I3">
        <v>4.8499999999999996</v>
      </c>
      <c r="J3">
        <v>44.53</v>
      </c>
      <c r="K3">
        <v>60.67</v>
      </c>
      <c r="L3">
        <v>0.42</v>
      </c>
    </row>
    <row r="4" spans="1:12">
      <c r="A4" t="s">
        <v>14</v>
      </c>
      <c r="B4">
        <f>100-Table1[[#This Row],[mia_tpr]]</f>
        <v>37.200000000000003</v>
      </c>
      <c r="C4">
        <f>ROUND(0.5*(Table1[[#This Row],[acc_retain]]+Table1[[#This Row],[acc_test]]), 2)</f>
        <v>54.61</v>
      </c>
      <c r="D4">
        <f>ROUND(-(Table1[[#This Row],[time_unlearn]]-$L$18)/$L$18,4)*100</f>
        <v>88.56</v>
      </c>
      <c r="E4">
        <v>41.93</v>
      </c>
      <c r="F4">
        <v>56.49</v>
      </c>
      <c r="G4">
        <v>52.73</v>
      </c>
      <c r="H4">
        <v>0.1411</v>
      </c>
      <c r="I4">
        <v>4.84</v>
      </c>
      <c r="J4">
        <v>45.5</v>
      </c>
      <c r="K4">
        <v>62.8</v>
      </c>
      <c r="L4">
        <v>0.42</v>
      </c>
    </row>
    <row r="5" spans="1:12">
      <c r="A5" t="s">
        <v>15</v>
      </c>
      <c r="B5">
        <f>100-Table1[[#This Row],[mia_tpr]]</f>
        <v>39</v>
      </c>
      <c r="C5">
        <f>ROUND(0.5*(Table1[[#This Row],[acc_retain]]+Table1[[#This Row],[acc_test]]), 2)</f>
        <v>52.94</v>
      </c>
      <c r="D5">
        <f>ROUND(-(Table1[[#This Row],[time_unlearn]]-$L$18)/$L$18,4)*100</f>
        <v>88.56</v>
      </c>
      <c r="E5">
        <v>41.93</v>
      </c>
      <c r="F5">
        <v>53.68</v>
      </c>
      <c r="G5">
        <v>52.19</v>
      </c>
      <c r="H5">
        <v>0.1086</v>
      </c>
      <c r="I5">
        <v>4.8099999999999996</v>
      </c>
      <c r="J5">
        <v>45.74</v>
      </c>
      <c r="K5">
        <v>61</v>
      </c>
      <c r="L5">
        <v>0.42</v>
      </c>
    </row>
    <row r="6" spans="1:12">
      <c r="A6" t="s">
        <v>16</v>
      </c>
      <c r="B6">
        <f>100-Table1[[#This Row],[mia_tpr]]</f>
        <v>36.53</v>
      </c>
      <c r="C6">
        <f>ROUND(0.5*(Table1[[#This Row],[acc_retain]]+Table1[[#This Row],[acc_test]]), 2)</f>
        <v>54.9</v>
      </c>
      <c r="D6">
        <f>ROUND(-(Table1[[#This Row],[time_unlearn]]-$L$18)/$L$18,4)*100</f>
        <v>88.56</v>
      </c>
      <c r="E6">
        <v>44.8</v>
      </c>
      <c r="F6">
        <v>56.93</v>
      </c>
      <c r="G6">
        <v>52.86</v>
      </c>
      <c r="H6">
        <v>0.12709999999999999</v>
      </c>
      <c r="I6">
        <v>2.11</v>
      </c>
      <c r="J6">
        <v>44.6</v>
      </c>
      <c r="K6">
        <v>63.47</v>
      </c>
      <c r="L6">
        <v>0.42</v>
      </c>
    </row>
    <row r="7" spans="1:12">
      <c r="A7" t="s">
        <v>17</v>
      </c>
      <c r="B7">
        <f>100-Table1[[#This Row],[mia_tpr]]</f>
        <v>37.869999999999997</v>
      </c>
      <c r="C7">
        <f>ROUND(0.5*(Table1[[#This Row],[acc_retain]]+Table1[[#This Row],[acc_test]]), 2)</f>
        <v>52.73</v>
      </c>
      <c r="D7">
        <f>ROUND(-(Table1[[#This Row],[time_unlearn]]-$L$18)/$L$18,4)*100</f>
        <v>88.56</v>
      </c>
      <c r="E7">
        <v>44.47</v>
      </c>
      <c r="F7">
        <v>52.79</v>
      </c>
      <c r="G7">
        <v>52.66</v>
      </c>
      <c r="H7">
        <v>9.7000000000000003E-2</v>
      </c>
      <c r="I7">
        <v>2.0499999999999998</v>
      </c>
      <c r="J7">
        <v>46.01</v>
      </c>
      <c r="K7">
        <v>62.13</v>
      </c>
      <c r="L7">
        <v>0.42</v>
      </c>
    </row>
    <row r="8" spans="1:12">
      <c r="A8" t="s">
        <v>18</v>
      </c>
      <c r="B8">
        <f>100-Table1[[#This Row],[mia_tpr]]</f>
        <v>63</v>
      </c>
      <c r="C8">
        <f>ROUND(0.5*(Table1[[#This Row],[acc_retain]]+Table1[[#This Row],[acc_test]]), 2)</f>
        <v>31.81</v>
      </c>
      <c r="D8">
        <f>ROUND(-(Table1[[#This Row],[time_unlearn]]-$L$18)/$L$18,4)*100</f>
        <v>92.64</v>
      </c>
      <c r="E8">
        <v>22.93</v>
      </c>
      <c r="F8">
        <v>29.5</v>
      </c>
      <c r="G8">
        <v>34.11</v>
      </c>
      <c r="H8">
        <v>0.2555</v>
      </c>
      <c r="I8">
        <v>4.53</v>
      </c>
      <c r="J8">
        <v>41.83</v>
      </c>
      <c r="K8">
        <v>37</v>
      </c>
      <c r="L8">
        <v>0.27</v>
      </c>
    </row>
    <row r="9" spans="1:12">
      <c r="A9" t="s">
        <v>19</v>
      </c>
      <c r="B9">
        <f>100-Table1[[#This Row],[mia_tpr]]</f>
        <v>36.200000000000003</v>
      </c>
      <c r="C9">
        <f>ROUND(0.5*(Table1[[#This Row],[acc_retain]]+Table1[[#This Row],[acc_test]]), 2)</f>
        <v>46.95</v>
      </c>
      <c r="D9">
        <f>ROUND(-(Table1[[#This Row],[time_unlearn]]-$L$18)/$L$18,4)*100</f>
        <v>86.92</v>
      </c>
      <c r="E9">
        <v>42.93</v>
      </c>
      <c r="F9">
        <v>47.16</v>
      </c>
      <c r="G9">
        <v>46.74</v>
      </c>
      <c r="H9">
        <v>0.13880000000000001</v>
      </c>
      <c r="I9">
        <v>1.78</v>
      </c>
      <c r="J9">
        <v>49.48</v>
      </c>
      <c r="K9">
        <v>63.8</v>
      </c>
      <c r="L9">
        <v>0.48</v>
      </c>
    </row>
    <row r="10" spans="1:12">
      <c r="A10" t="s">
        <v>20</v>
      </c>
      <c r="B10">
        <f>100-Table1[[#This Row],[mia_tpr]]</f>
        <v>36.200000000000003</v>
      </c>
      <c r="C10">
        <f>ROUND(0.5*(Table1[[#This Row],[acc_retain]]+Table1[[#This Row],[acc_test]]), 2)</f>
        <v>46.98</v>
      </c>
      <c r="D10">
        <f>ROUND(-(Table1[[#This Row],[time_unlearn]]-$L$18)/$L$18,4)*100</f>
        <v>85.289999999999992</v>
      </c>
      <c r="E10">
        <v>43.07</v>
      </c>
      <c r="F10">
        <v>47.14</v>
      </c>
      <c r="G10">
        <v>46.81</v>
      </c>
      <c r="H10">
        <v>0.1386</v>
      </c>
      <c r="I10">
        <v>1.78</v>
      </c>
      <c r="J10">
        <v>49.48</v>
      </c>
      <c r="K10">
        <v>63.8</v>
      </c>
      <c r="L10">
        <v>0.54</v>
      </c>
    </row>
    <row r="11" spans="1:12">
      <c r="A11" t="s">
        <v>21</v>
      </c>
      <c r="B11">
        <f>100-Table1[[#This Row],[mia_tpr]]</f>
        <v>34.53</v>
      </c>
      <c r="C11">
        <f>ROUND(0.5*(Table1[[#This Row],[acc_retain]]+Table1[[#This Row],[acc_test]]), 2)</f>
        <v>49.52</v>
      </c>
      <c r="D11">
        <f>ROUND(-(Table1[[#This Row],[time_unlearn]]-$L$18)/$L$18,4)*100</f>
        <v>79.84</v>
      </c>
      <c r="E11">
        <v>46.07</v>
      </c>
      <c r="F11">
        <v>54.56</v>
      </c>
      <c r="G11">
        <v>44.48</v>
      </c>
      <c r="H11">
        <v>0.1328</v>
      </c>
      <c r="I11">
        <v>2.39</v>
      </c>
      <c r="J11">
        <v>48.98</v>
      </c>
      <c r="K11">
        <v>65.47</v>
      </c>
      <c r="L11">
        <v>0.74</v>
      </c>
    </row>
    <row r="12" spans="1:12">
      <c r="A12" t="s">
        <v>22</v>
      </c>
      <c r="B12">
        <f>100-Table1[[#This Row],[mia_tpr]]</f>
        <v>30.200000000000003</v>
      </c>
      <c r="C12">
        <f>ROUND(0.5*(Table1[[#This Row],[acc_retain]]+Table1[[#This Row],[acc_test]]), 2)</f>
        <v>49.39</v>
      </c>
      <c r="D12">
        <f>ROUND(-(Table1[[#This Row],[time_unlearn]]-$L$18)/$L$18,4)*100</f>
        <v>95.91</v>
      </c>
      <c r="E12">
        <v>49.4</v>
      </c>
      <c r="F12">
        <v>53.83</v>
      </c>
      <c r="G12">
        <v>44.95</v>
      </c>
      <c r="H12">
        <v>7.8200000000000006E-2</v>
      </c>
      <c r="I12">
        <v>1.78</v>
      </c>
      <c r="J12">
        <v>49.58</v>
      </c>
      <c r="K12">
        <v>69.8</v>
      </c>
      <c r="L12">
        <v>0.15</v>
      </c>
    </row>
    <row r="13" spans="1:12">
      <c r="A13" t="s">
        <v>23</v>
      </c>
      <c r="B13">
        <f>100-Table1[[#This Row],[mia_tpr]]</f>
        <v>32.400000000000006</v>
      </c>
      <c r="C13">
        <f>ROUND(0.5*(Table1[[#This Row],[acc_retain]]+Table1[[#This Row],[acc_test]]), 2)</f>
        <v>54.72</v>
      </c>
      <c r="D13">
        <f>ROUND(-(Table1[[#This Row],[time_unlearn]]-$L$18)/$L$18,4)*100</f>
        <v>87.47</v>
      </c>
      <c r="E13">
        <v>43.6</v>
      </c>
      <c r="F13">
        <v>57.83</v>
      </c>
      <c r="G13">
        <v>51.6</v>
      </c>
      <c r="H13">
        <v>0.1084</v>
      </c>
      <c r="I13">
        <v>2.12</v>
      </c>
      <c r="J13">
        <v>45.37</v>
      </c>
      <c r="K13">
        <v>67.599999999999994</v>
      </c>
      <c r="L13">
        <v>0.46</v>
      </c>
    </row>
    <row r="14" spans="1:12">
      <c r="A14" t="s">
        <v>24</v>
      </c>
      <c r="B14">
        <f>100-Table1[[#This Row],[mia_tpr]]</f>
        <v>47.67</v>
      </c>
      <c r="C14">
        <f>ROUND(0.5*(Table1[[#This Row],[acc_retain]]+Table1[[#This Row],[acc_test]]), 2)</f>
        <v>47.39</v>
      </c>
      <c r="D14">
        <f>ROUND(-(Table1[[#This Row],[time_unlearn]]-$L$18)/$L$18,4)*100</f>
        <v>86.92</v>
      </c>
      <c r="E14">
        <v>37.47</v>
      </c>
      <c r="F14">
        <v>47.89</v>
      </c>
      <c r="G14">
        <v>46.88</v>
      </c>
      <c r="H14">
        <v>0.1149</v>
      </c>
      <c r="I14">
        <v>2.08</v>
      </c>
      <c r="J14">
        <v>43.58</v>
      </c>
      <c r="K14">
        <v>52.33</v>
      </c>
      <c r="L14">
        <v>0.48</v>
      </c>
    </row>
    <row r="15" spans="1:12">
      <c r="A15" t="s">
        <v>25</v>
      </c>
      <c r="B15">
        <f>100-Table1[[#This Row],[mia_tpr]]</f>
        <v>81.33</v>
      </c>
      <c r="C15">
        <f>ROUND(0.5*(Table1[[#This Row],[acc_retain]]+Table1[[#This Row],[acc_test]]), 2)</f>
        <v>20.91</v>
      </c>
      <c r="D15">
        <f>ROUND(-(Table1[[#This Row],[time_unlearn]]-$L$18)/$L$18,4)*100</f>
        <v>96.460000000000008</v>
      </c>
      <c r="E15">
        <v>12.2</v>
      </c>
      <c r="F15">
        <v>19.68</v>
      </c>
      <c r="G15">
        <v>22.14</v>
      </c>
      <c r="H15">
        <v>0.51770000000000005</v>
      </c>
      <c r="I15">
        <v>1.98</v>
      </c>
      <c r="J15">
        <v>44.13</v>
      </c>
      <c r="K15">
        <v>18.670000000000002</v>
      </c>
      <c r="L15">
        <v>0.13</v>
      </c>
    </row>
    <row r="16" spans="1:12">
      <c r="A16" t="s">
        <v>26</v>
      </c>
      <c r="B16">
        <f>100-Table1[[#This Row],[mia_tpr]]</f>
        <v>29.799999999999997</v>
      </c>
      <c r="C16">
        <f>ROUND(0.5*(Table1[[#This Row],[acc_retain]]+Table1[[#This Row],[acc_test]]), 2)</f>
        <v>55.34</v>
      </c>
      <c r="D16">
        <f>ROUND(-(Table1[[#This Row],[time_unlearn]]-$L$18)/$L$18,4)*100</f>
        <v>88.83</v>
      </c>
      <c r="E16">
        <v>46.93</v>
      </c>
      <c r="F16">
        <v>57.95</v>
      </c>
      <c r="G16">
        <v>52.73</v>
      </c>
      <c r="H16">
        <v>0.13339999999999999</v>
      </c>
      <c r="I16">
        <v>2.16</v>
      </c>
      <c r="J16">
        <v>47.64</v>
      </c>
      <c r="K16">
        <v>70.2</v>
      </c>
      <c r="L16">
        <v>0.41</v>
      </c>
    </row>
    <row r="17" spans="1:12">
      <c r="A17" t="s">
        <v>27</v>
      </c>
      <c r="B17">
        <f>100-Table1[[#This Row],[mia_tpr]]</f>
        <v>31.200000000000003</v>
      </c>
      <c r="C17">
        <f>ROUND(0.5*(Table1[[#This Row],[acc_retain]]+Table1[[#This Row],[acc_test]]), 2)</f>
        <v>55.47</v>
      </c>
      <c r="D17">
        <f>ROUND(-(Table1[[#This Row],[time_unlearn]]-$L$18)/$L$18,4)*100</f>
        <v>90.46</v>
      </c>
      <c r="E17">
        <v>46.13</v>
      </c>
      <c r="F17">
        <v>59.53</v>
      </c>
      <c r="G17">
        <v>51.4</v>
      </c>
      <c r="H17">
        <v>0.1153</v>
      </c>
      <c r="I17">
        <v>2.11</v>
      </c>
      <c r="J17">
        <v>46.58</v>
      </c>
      <c r="K17">
        <v>68.8</v>
      </c>
      <c r="L17">
        <v>0.35</v>
      </c>
    </row>
    <row r="18" spans="1:12">
      <c r="A18" t="s">
        <v>28</v>
      </c>
      <c r="B18">
        <f>100-Table1[[#This Row],[mia_tpr]]</f>
        <v>44.27</v>
      </c>
      <c r="C18">
        <f>ROUND(0.5*(Table1[[#This Row],[acc_retain]]+Table1[[#This Row],[acc_test]]), 2)</f>
        <v>48.78</v>
      </c>
      <c r="D18">
        <f>ROUND(-(Table1[[#This Row],[time_unlearn]]-$L$18)/$L$18,4)*100</f>
        <v>0</v>
      </c>
      <c r="E18">
        <v>39.799999999999997</v>
      </c>
      <c r="F18">
        <v>49.62</v>
      </c>
      <c r="G18">
        <v>47.94</v>
      </c>
      <c r="J18">
        <v>46.48</v>
      </c>
      <c r="K18">
        <v>55.73</v>
      </c>
      <c r="L18">
        <v>3.67</v>
      </c>
    </row>
    <row r="19" spans="1:12">
      <c r="A19" t="s">
        <v>29</v>
      </c>
      <c r="B19">
        <f>100-Table1[[#This Row],[mia_tpr]]</f>
        <v>34.930000000000007</v>
      </c>
      <c r="C19">
        <f>ROUND(0.5*(Table1[[#This Row],[acc_retain]]+Table1[[#This Row],[acc_test]]), 2)</f>
        <v>47.34</v>
      </c>
      <c r="D19">
        <f>ROUND(-(Table1[[#This Row],[time_unlearn]]-$L$18)/$L$18,4)*100</f>
        <v>-9.26</v>
      </c>
      <c r="E19">
        <v>43.07</v>
      </c>
      <c r="F19">
        <v>47.86</v>
      </c>
      <c r="G19">
        <v>46.81</v>
      </c>
      <c r="H19">
        <v>1.83E-2</v>
      </c>
      <c r="I19">
        <v>1.78</v>
      </c>
      <c r="J19">
        <v>50.11</v>
      </c>
      <c r="K19">
        <v>65.069999999999993</v>
      </c>
      <c r="L19">
        <v>4.01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4048D-4663-4347-89A6-24924565E89A}">
  <dimension ref="A1:L19"/>
  <sheetViews>
    <sheetView workbookViewId="0">
      <selection activeCell="E2" sqref="E2:L19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100-Table2[[#This Row],[mia_tpr]]</f>
        <v>27</v>
      </c>
      <c r="C2">
        <f>ROUND(0.5*(Table2[[#This Row],[acc_retain]]+Table2[[#This Row],[acc_test]]), 2)</f>
        <v>44.85</v>
      </c>
      <c r="D2">
        <f>ROUND(-(Table2[[#This Row],[time_unlearn]]-$L$18)/$L$18,4)*100</f>
        <v>89.24</v>
      </c>
      <c r="E2">
        <v>36.729999999999997</v>
      </c>
      <c r="F2">
        <v>45.14</v>
      </c>
      <c r="G2">
        <v>44.55</v>
      </c>
      <c r="H2">
        <v>0.115</v>
      </c>
      <c r="I2">
        <v>4.6500000000000004</v>
      </c>
      <c r="J2">
        <v>45.4</v>
      </c>
      <c r="K2">
        <v>73</v>
      </c>
      <c r="L2">
        <v>0.41</v>
      </c>
    </row>
    <row r="3" spans="1:12">
      <c r="A3" t="s">
        <v>13</v>
      </c>
      <c r="B3">
        <f>100-Table2[[#This Row],[mia_tpr]]</f>
        <v>25.799999999999997</v>
      </c>
      <c r="C3">
        <f>ROUND(0.5*(Table2[[#This Row],[acc_retain]]+Table2[[#This Row],[acc_test]]), 2)</f>
        <v>45.36</v>
      </c>
      <c r="D3">
        <f>ROUND(-(Table2[[#This Row],[time_unlearn]]-$L$18)/$L$18,4)*100</f>
        <v>88.98</v>
      </c>
      <c r="E3">
        <v>36.93</v>
      </c>
      <c r="F3">
        <v>45.91</v>
      </c>
      <c r="G3">
        <v>44.81</v>
      </c>
      <c r="H3">
        <v>0.1113</v>
      </c>
      <c r="I3">
        <v>4.6500000000000004</v>
      </c>
      <c r="J3">
        <v>45.45</v>
      </c>
      <c r="K3">
        <v>74.2</v>
      </c>
      <c r="L3">
        <v>0.42</v>
      </c>
    </row>
    <row r="4" spans="1:12">
      <c r="A4" t="s">
        <v>14</v>
      </c>
      <c r="B4">
        <f>100-Table2[[#This Row],[mia_tpr]]</f>
        <v>25.069999999999993</v>
      </c>
      <c r="C4">
        <f>ROUND(0.5*(Table2[[#This Row],[acc_retain]]+Table2[[#This Row],[acc_test]]), 2)</f>
        <v>47.97</v>
      </c>
      <c r="D4">
        <f>ROUND(-(Table2[[#This Row],[time_unlearn]]-$L$18)/$L$18,4)*100</f>
        <v>88.98</v>
      </c>
      <c r="E4">
        <v>38.53</v>
      </c>
      <c r="F4">
        <v>48.32</v>
      </c>
      <c r="G4">
        <v>47.61</v>
      </c>
      <c r="H4">
        <v>0.1067</v>
      </c>
      <c r="I4">
        <v>4.7</v>
      </c>
      <c r="J4">
        <v>45.59</v>
      </c>
      <c r="K4">
        <v>74.930000000000007</v>
      </c>
      <c r="L4">
        <v>0.42</v>
      </c>
    </row>
    <row r="5" spans="1:12">
      <c r="A5" t="s">
        <v>15</v>
      </c>
      <c r="B5">
        <f>100-Table2[[#This Row],[mia_tpr]]</f>
        <v>26.930000000000007</v>
      </c>
      <c r="C5">
        <f>ROUND(0.5*(Table2[[#This Row],[acc_retain]]+Table2[[#This Row],[acc_test]]), 2)</f>
        <v>44.12</v>
      </c>
      <c r="D5">
        <f>ROUND(-(Table2[[#This Row],[time_unlearn]]-$L$18)/$L$18,4)*100</f>
        <v>88.98</v>
      </c>
      <c r="E5">
        <v>35.67</v>
      </c>
      <c r="F5">
        <v>45.14</v>
      </c>
      <c r="G5">
        <v>43.09</v>
      </c>
      <c r="H5">
        <v>0.1114</v>
      </c>
      <c r="I5">
        <v>4.6900000000000004</v>
      </c>
      <c r="J5">
        <v>45.86</v>
      </c>
      <c r="K5">
        <v>73.069999999999993</v>
      </c>
      <c r="L5">
        <v>0.42</v>
      </c>
    </row>
    <row r="6" spans="1:12">
      <c r="A6" t="s">
        <v>16</v>
      </c>
      <c r="B6">
        <f>100-Table2[[#This Row],[mia_tpr]]</f>
        <v>26</v>
      </c>
      <c r="C6">
        <f>ROUND(0.5*(Table2[[#This Row],[acc_retain]]+Table2[[#This Row],[acc_test]]), 2)</f>
        <v>46.8</v>
      </c>
      <c r="D6">
        <f>ROUND(-(Table2[[#This Row],[time_unlearn]]-$L$18)/$L$18,4)*100</f>
        <v>88.98</v>
      </c>
      <c r="E6">
        <v>37.93</v>
      </c>
      <c r="F6">
        <v>47.11</v>
      </c>
      <c r="G6">
        <v>46.48</v>
      </c>
      <c r="H6">
        <v>0.1032</v>
      </c>
      <c r="I6">
        <v>1.61</v>
      </c>
      <c r="J6">
        <v>45.8</v>
      </c>
      <c r="K6">
        <v>74</v>
      </c>
      <c r="L6">
        <v>0.42</v>
      </c>
    </row>
    <row r="7" spans="1:12">
      <c r="A7" t="s">
        <v>17</v>
      </c>
      <c r="B7">
        <f>100-Table2[[#This Row],[mia_tpr]]</f>
        <v>27</v>
      </c>
      <c r="C7">
        <f>ROUND(0.5*(Table2[[#This Row],[acc_retain]]+Table2[[#This Row],[acc_test]]), 2)</f>
        <v>43.97</v>
      </c>
      <c r="D7">
        <f>ROUND(-(Table2[[#This Row],[time_unlearn]]-$L$18)/$L$18,4)*100</f>
        <v>88.98</v>
      </c>
      <c r="E7">
        <v>36.200000000000003</v>
      </c>
      <c r="F7">
        <v>44.11</v>
      </c>
      <c r="G7">
        <v>43.82</v>
      </c>
      <c r="H7">
        <v>0.11600000000000001</v>
      </c>
      <c r="I7">
        <v>1.61</v>
      </c>
      <c r="J7">
        <v>45.5</v>
      </c>
      <c r="K7">
        <v>73</v>
      </c>
      <c r="L7">
        <v>0.42</v>
      </c>
    </row>
    <row r="8" spans="1:12">
      <c r="A8" t="s">
        <v>18</v>
      </c>
      <c r="B8">
        <f>100-Table2[[#This Row],[mia_tpr]]</f>
        <v>69.8</v>
      </c>
      <c r="C8">
        <f>ROUND(0.5*(Table2[[#This Row],[acc_retain]]+Table2[[#This Row],[acc_test]]), 2)</f>
        <v>6.39</v>
      </c>
      <c r="D8">
        <f>ROUND(-(Table2[[#This Row],[time_unlearn]]-$L$18)/$L$18,4)*100</f>
        <v>92.65</v>
      </c>
      <c r="E8">
        <v>9.6</v>
      </c>
      <c r="F8">
        <v>7.85</v>
      </c>
      <c r="G8">
        <v>4.92</v>
      </c>
      <c r="H8">
        <v>0.32590000000000002</v>
      </c>
      <c r="I8">
        <v>4.1100000000000003</v>
      </c>
      <c r="J8">
        <v>55.16</v>
      </c>
      <c r="K8">
        <v>30.2</v>
      </c>
      <c r="L8">
        <v>0.28000000000000003</v>
      </c>
    </row>
    <row r="9" spans="1:12">
      <c r="A9" t="s">
        <v>19</v>
      </c>
      <c r="B9">
        <f>100-Table2[[#This Row],[mia_tpr]]</f>
        <v>52.67</v>
      </c>
      <c r="C9">
        <f>ROUND(0.5*(Table2[[#This Row],[acc_retain]]+Table2[[#This Row],[acc_test]]), 2)</f>
        <v>17.059999999999999</v>
      </c>
      <c r="D9">
        <f>ROUND(-(Table2[[#This Row],[time_unlearn]]-$L$18)/$L$18,4)*100</f>
        <v>87.14</v>
      </c>
      <c r="E9">
        <v>15.93</v>
      </c>
      <c r="F9">
        <v>16.420000000000002</v>
      </c>
      <c r="G9">
        <v>17.690000000000001</v>
      </c>
      <c r="H9">
        <v>0.28199999999999997</v>
      </c>
      <c r="I9">
        <v>1.48</v>
      </c>
      <c r="J9">
        <v>51.44</v>
      </c>
      <c r="K9">
        <v>47.33</v>
      </c>
      <c r="L9">
        <v>0.49</v>
      </c>
    </row>
    <row r="10" spans="1:12">
      <c r="A10" t="s">
        <v>20</v>
      </c>
      <c r="B10">
        <f>100-Table2[[#This Row],[mia_tpr]]</f>
        <v>52.67</v>
      </c>
      <c r="C10">
        <f>ROUND(0.5*(Table2[[#This Row],[acc_retain]]+Table2[[#This Row],[acc_test]]), 2)</f>
        <v>17.059999999999999</v>
      </c>
      <c r="D10">
        <f>ROUND(-(Table2[[#This Row],[time_unlearn]]-$L$18)/$L$18,4)*100</f>
        <v>85.3</v>
      </c>
      <c r="E10">
        <v>15.93</v>
      </c>
      <c r="F10">
        <v>16.420000000000002</v>
      </c>
      <c r="G10">
        <v>17.690000000000001</v>
      </c>
      <c r="H10">
        <v>0.28199999999999997</v>
      </c>
      <c r="I10">
        <v>1.48</v>
      </c>
      <c r="J10">
        <v>51.44</v>
      </c>
      <c r="K10">
        <v>47.33</v>
      </c>
      <c r="L10">
        <v>0.56000000000000005</v>
      </c>
    </row>
    <row r="11" spans="1:12">
      <c r="A11" t="s">
        <v>21</v>
      </c>
      <c r="B11">
        <f>100-Table2[[#This Row],[mia_tpr]]</f>
        <v>24.67</v>
      </c>
      <c r="C11">
        <f>ROUND(0.5*(Table2[[#This Row],[acc_retain]]+Table2[[#This Row],[acc_test]]), 2)</f>
        <v>41.42</v>
      </c>
      <c r="D11">
        <f>ROUND(-(Table2[[#This Row],[time_unlearn]]-$L$18)/$L$18,4)*100</f>
        <v>80.05</v>
      </c>
      <c r="E11">
        <v>34.93</v>
      </c>
      <c r="F11">
        <v>43.21</v>
      </c>
      <c r="G11">
        <v>39.630000000000003</v>
      </c>
      <c r="H11">
        <v>9.3600000000000003E-2</v>
      </c>
      <c r="I11">
        <v>1.7</v>
      </c>
      <c r="J11">
        <v>46.24</v>
      </c>
      <c r="K11">
        <v>75.33</v>
      </c>
      <c r="L11">
        <v>0.76</v>
      </c>
    </row>
    <row r="12" spans="1:12">
      <c r="A12" t="s">
        <v>22</v>
      </c>
      <c r="B12">
        <f>100-Table2[[#This Row],[mia_tpr]]</f>
        <v>29.53</v>
      </c>
      <c r="C12">
        <f>ROUND(0.5*(Table2[[#This Row],[acc_retain]]+Table2[[#This Row],[acc_test]]), 2)</f>
        <v>31.13</v>
      </c>
      <c r="D12">
        <f>ROUND(-(Table2[[#This Row],[time_unlearn]]-$L$18)/$L$18,4)*100</f>
        <v>96.06</v>
      </c>
      <c r="E12">
        <v>29.8</v>
      </c>
      <c r="F12">
        <v>31.81</v>
      </c>
      <c r="G12">
        <v>30.45</v>
      </c>
      <c r="H12">
        <v>0.16800000000000001</v>
      </c>
      <c r="I12">
        <v>1.48</v>
      </c>
      <c r="J12">
        <v>47.94</v>
      </c>
      <c r="K12">
        <v>70.47</v>
      </c>
      <c r="L12">
        <v>0.15</v>
      </c>
    </row>
    <row r="13" spans="1:12">
      <c r="A13" t="s">
        <v>23</v>
      </c>
      <c r="B13">
        <f>100-Table2[[#This Row],[mia_tpr]]</f>
        <v>26.799999999999997</v>
      </c>
      <c r="C13">
        <f>ROUND(0.5*(Table2[[#This Row],[acc_retain]]+Table2[[#This Row],[acc_test]]), 2)</f>
        <v>44.27</v>
      </c>
      <c r="D13">
        <f>ROUND(-(Table2[[#This Row],[time_unlearn]]-$L$18)/$L$18,4)*100</f>
        <v>87.660000000000011</v>
      </c>
      <c r="E13">
        <v>34.869999999999997</v>
      </c>
      <c r="F13">
        <v>43.79</v>
      </c>
      <c r="G13">
        <v>44.75</v>
      </c>
      <c r="H13">
        <v>0.1108</v>
      </c>
      <c r="I13">
        <v>1.68</v>
      </c>
      <c r="J13">
        <v>44.59</v>
      </c>
      <c r="K13">
        <v>73.2</v>
      </c>
      <c r="L13">
        <v>0.47</v>
      </c>
    </row>
    <row r="14" spans="1:12">
      <c r="A14" t="s">
        <v>24</v>
      </c>
      <c r="B14">
        <f>100-Table2[[#This Row],[mia_tpr]]</f>
        <v>28.069999999999993</v>
      </c>
      <c r="C14">
        <f>ROUND(0.5*(Table2[[#This Row],[acc_retain]]+Table2[[#This Row],[acc_test]]), 2)</f>
        <v>44.41</v>
      </c>
      <c r="D14">
        <f>ROUND(-(Table2[[#This Row],[time_unlearn]]-$L$18)/$L$18,4)*100</f>
        <v>87.14</v>
      </c>
      <c r="E14">
        <v>34.200000000000003</v>
      </c>
      <c r="F14">
        <v>44.26</v>
      </c>
      <c r="G14">
        <v>44.55</v>
      </c>
      <c r="H14">
        <v>0.1211</v>
      </c>
      <c r="I14">
        <v>1.62</v>
      </c>
      <c r="J14">
        <v>44.38</v>
      </c>
      <c r="K14">
        <v>71.930000000000007</v>
      </c>
      <c r="L14">
        <v>0.49</v>
      </c>
    </row>
    <row r="15" spans="1:12">
      <c r="A15" t="s">
        <v>25</v>
      </c>
      <c r="B15">
        <f>100-Table2[[#This Row],[mia_tpr]]</f>
        <v>65.930000000000007</v>
      </c>
      <c r="C15">
        <f>ROUND(0.5*(Table2[[#This Row],[acc_retain]]+Table2[[#This Row],[acc_test]]), 2)</f>
        <v>23.96</v>
      </c>
      <c r="D15">
        <f>ROUND(-(Table2[[#This Row],[time_unlearn]]-$L$18)/$L$18,4)*100</f>
        <v>96.33</v>
      </c>
      <c r="E15">
        <v>14</v>
      </c>
      <c r="F15">
        <v>23.32</v>
      </c>
      <c r="G15">
        <v>24.6</v>
      </c>
      <c r="H15">
        <v>0.33069999999999999</v>
      </c>
      <c r="I15">
        <v>1.52</v>
      </c>
      <c r="J15">
        <v>42.96</v>
      </c>
      <c r="K15">
        <v>34.07</v>
      </c>
      <c r="L15">
        <v>0.14000000000000001</v>
      </c>
    </row>
    <row r="16" spans="1:12">
      <c r="A16" t="s">
        <v>26</v>
      </c>
      <c r="B16">
        <f>100-Table2[[#This Row],[mia_tpr]]</f>
        <v>21.33</v>
      </c>
      <c r="C16">
        <f>ROUND(0.5*(Table2[[#This Row],[acc_retain]]+Table2[[#This Row],[acc_test]]), 2)</f>
        <v>47.52</v>
      </c>
      <c r="D16">
        <f>ROUND(-(Table2[[#This Row],[time_unlearn]]-$L$18)/$L$18,4)*100</f>
        <v>88.71</v>
      </c>
      <c r="E16">
        <v>41.73</v>
      </c>
      <c r="F16">
        <v>48.23</v>
      </c>
      <c r="G16">
        <v>46.81</v>
      </c>
      <c r="H16">
        <v>0.10150000000000001</v>
      </c>
      <c r="I16">
        <v>1.64</v>
      </c>
      <c r="J16">
        <v>46.61</v>
      </c>
      <c r="K16">
        <v>78.67</v>
      </c>
      <c r="L16">
        <v>0.43</v>
      </c>
    </row>
    <row r="17" spans="1:12">
      <c r="A17" t="s">
        <v>27</v>
      </c>
      <c r="B17">
        <f>100-Table2[[#This Row],[mia_tpr]]</f>
        <v>23.47</v>
      </c>
      <c r="C17">
        <f>ROUND(0.5*(Table2[[#This Row],[acc_retain]]+Table2[[#This Row],[acc_test]]), 2)</f>
        <v>47.31</v>
      </c>
      <c r="D17">
        <f>ROUND(-(Table2[[#This Row],[time_unlearn]]-$L$18)/$L$18,4)*100</f>
        <v>90.55</v>
      </c>
      <c r="E17">
        <v>36.869999999999997</v>
      </c>
      <c r="F17">
        <v>47.55</v>
      </c>
      <c r="G17">
        <v>47.07</v>
      </c>
      <c r="H17">
        <v>0.1095</v>
      </c>
      <c r="I17">
        <v>1.6</v>
      </c>
      <c r="J17">
        <v>45.9</v>
      </c>
      <c r="K17">
        <v>76.53</v>
      </c>
      <c r="L17">
        <v>0.36</v>
      </c>
    </row>
    <row r="18" spans="1:12">
      <c r="A18" t="s">
        <v>28</v>
      </c>
      <c r="B18">
        <f>100-Table2[[#This Row],[mia_tpr]]</f>
        <v>24.400000000000006</v>
      </c>
      <c r="C18">
        <f>ROUND(0.5*(Table2[[#This Row],[acc_retain]]+Table2[[#This Row],[acc_test]]), 2)</f>
        <v>48.76</v>
      </c>
      <c r="D18">
        <f>ROUND(-(Table2[[#This Row],[time_unlearn]]-$L$18)/$L$18,4)*100</f>
        <v>0</v>
      </c>
      <c r="E18">
        <v>37</v>
      </c>
      <c r="F18">
        <v>49.98</v>
      </c>
      <c r="G18">
        <v>47.54</v>
      </c>
      <c r="J18">
        <v>46.21</v>
      </c>
      <c r="K18">
        <v>75.599999999999994</v>
      </c>
      <c r="L18">
        <v>3.81</v>
      </c>
    </row>
    <row r="19" spans="1:12">
      <c r="A19" t="s">
        <v>29</v>
      </c>
      <c r="B19">
        <f>100-Table2[[#This Row],[mia_tpr]]</f>
        <v>52.47</v>
      </c>
      <c r="C19">
        <f>ROUND(0.5*(Table2[[#This Row],[acc_retain]]+Table2[[#This Row],[acc_test]]), 2)</f>
        <v>16.989999999999998</v>
      </c>
      <c r="D19">
        <f>ROUND(-(Table2[[#This Row],[time_unlearn]]-$L$18)/$L$18,4)*100</f>
        <v>88.19</v>
      </c>
      <c r="E19">
        <v>16.329999999999998</v>
      </c>
      <c r="F19">
        <v>16.29</v>
      </c>
      <c r="G19">
        <v>17.690000000000001</v>
      </c>
      <c r="H19">
        <v>3.9800000000000002E-2</v>
      </c>
      <c r="I19">
        <v>1.48</v>
      </c>
      <c r="J19">
        <v>51.54</v>
      </c>
      <c r="K19">
        <v>47.53</v>
      </c>
      <c r="L19">
        <v>0.45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7A65-DB5C-4CD1-962C-F50FACCAE424}">
  <dimension ref="A1:L19"/>
  <sheetViews>
    <sheetView topLeftCell="C1" workbookViewId="0">
      <selection activeCell="E2" sqref="E2:L19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100-Table3[[#This Row],[mia_tpr]]</f>
        <v>40.67</v>
      </c>
      <c r="C2">
        <f>ROUND(0.5*(Table3[[#This Row],[acc_retain]]+Table3[[#This Row],[acc_test]]), 2)</f>
        <v>52.98</v>
      </c>
      <c r="D2">
        <f>ROUND(-(Table3[[#This Row],[time_unlearn]]-$L$18)/$L$18,4)*100</f>
        <v>88</v>
      </c>
      <c r="E2">
        <v>44.27</v>
      </c>
      <c r="F2">
        <v>54.56</v>
      </c>
      <c r="G2">
        <v>51.4</v>
      </c>
      <c r="H2">
        <v>0.2064</v>
      </c>
      <c r="I2">
        <v>4.84</v>
      </c>
      <c r="J2">
        <v>46.63</v>
      </c>
      <c r="K2">
        <v>59.33</v>
      </c>
      <c r="L2">
        <v>0.42</v>
      </c>
    </row>
    <row r="3" spans="1:12">
      <c r="A3" t="s">
        <v>13</v>
      </c>
      <c r="B3">
        <f>100-Table3[[#This Row],[mia_tpr]]</f>
        <v>41.73</v>
      </c>
      <c r="C3">
        <f>ROUND(0.5*(Table3[[#This Row],[acc_retain]]+Table3[[#This Row],[acc_test]]), 2)</f>
        <v>53.35</v>
      </c>
      <c r="D3">
        <f>ROUND(-(Table3[[#This Row],[time_unlearn]]-$L$18)/$L$18,4)*100</f>
        <v>88.29</v>
      </c>
      <c r="E3">
        <v>44.87</v>
      </c>
      <c r="F3">
        <v>55.84</v>
      </c>
      <c r="G3">
        <v>50.86</v>
      </c>
      <c r="H3">
        <v>0.2</v>
      </c>
      <c r="I3">
        <v>4.84</v>
      </c>
      <c r="J3">
        <v>46.29</v>
      </c>
      <c r="K3">
        <v>58.27</v>
      </c>
      <c r="L3">
        <v>0.41</v>
      </c>
    </row>
    <row r="4" spans="1:12">
      <c r="A4" t="s">
        <v>14</v>
      </c>
      <c r="B4">
        <f>100-Table3[[#This Row],[mia_tpr]]</f>
        <v>38.47</v>
      </c>
      <c r="C4">
        <f>ROUND(0.5*(Table3[[#This Row],[acc_retain]]+Table3[[#This Row],[acc_test]]), 2)</f>
        <v>54.95</v>
      </c>
      <c r="D4">
        <f>ROUND(-(Table3[[#This Row],[time_unlearn]]-$L$18)/$L$18,4)*100</f>
        <v>88</v>
      </c>
      <c r="E4">
        <v>46.73</v>
      </c>
      <c r="F4">
        <v>59.03</v>
      </c>
      <c r="G4">
        <v>50.86</v>
      </c>
      <c r="H4">
        <v>0.2049</v>
      </c>
      <c r="I4">
        <v>4.83</v>
      </c>
      <c r="J4">
        <v>46.1</v>
      </c>
      <c r="K4">
        <v>61.53</v>
      </c>
      <c r="L4">
        <v>0.42</v>
      </c>
    </row>
    <row r="5" spans="1:12">
      <c r="A5" t="s">
        <v>15</v>
      </c>
      <c r="B5">
        <f>100-Table3[[#This Row],[mia_tpr]]</f>
        <v>47.2</v>
      </c>
      <c r="C5">
        <f>ROUND(0.5*(Table3[[#This Row],[acc_retain]]+Table3[[#This Row],[acc_test]]), 2)</f>
        <v>51.36</v>
      </c>
      <c r="D5">
        <f>ROUND(-(Table3[[#This Row],[time_unlearn]]-$L$18)/$L$18,4)*100</f>
        <v>88.29</v>
      </c>
      <c r="E5">
        <v>44.33</v>
      </c>
      <c r="F5">
        <v>53.71</v>
      </c>
      <c r="G5">
        <v>49</v>
      </c>
      <c r="H5">
        <v>0.17</v>
      </c>
      <c r="I5">
        <v>4.8</v>
      </c>
      <c r="J5">
        <v>44.98</v>
      </c>
      <c r="K5">
        <v>52.8</v>
      </c>
      <c r="L5">
        <v>0.41</v>
      </c>
    </row>
    <row r="6" spans="1:12">
      <c r="A6" t="s">
        <v>16</v>
      </c>
      <c r="B6">
        <f>100-Table3[[#This Row],[mia_tpr]]</f>
        <v>39.4</v>
      </c>
      <c r="C6">
        <f>ROUND(0.5*(Table3[[#This Row],[acc_retain]]+Table3[[#This Row],[acc_test]]), 2)</f>
        <v>56.12</v>
      </c>
      <c r="D6">
        <f>ROUND(-(Table3[[#This Row],[time_unlearn]]-$L$18)/$L$18,4)*100</f>
        <v>88</v>
      </c>
      <c r="E6">
        <v>46.8</v>
      </c>
      <c r="F6">
        <v>58.65</v>
      </c>
      <c r="G6">
        <v>53.59</v>
      </c>
      <c r="H6">
        <v>0.19409999999999999</v>
      </c>
      <c r="I6">
        <v>2.0499999999999998</v>
      </c>
      <c r="J6">
        <v>46.54</v>
      </c>
      <c r="K6">
        <v>60.6</v>
      </c>
      <c r="L6">
        <v>0.42</v>
      </c>
    </row>
    <row r="7" spans="1:12">
      <c r="A7" t="s">
        <v>17</v>
      </c>
      <c r="B7">
        <f>100-Table3[[#This Row],[mia_tpr]]</f>
        <v>47.73</v>
      </c>
      <c r="C7">
        <f>ROUND(0.5*(Table3[[#This Row],[acc_retain]]+Table3[[#This Row],[acc_test]]), 2)</f>
        <v>51.69</v>
      </c>
      <c r="D7">
        <f>ROUND(-(Table3[[#This Row],[time_unlearn]]-$L$18)/$L$18,4)*100</f>
        <v>88</v>
      </c>
      <c r="E7">
        <v>44</v>
      </c>
      <c r="F7">
        <v>54.3</v>
      </c>
      <c r="G7">
        <v>49.07</v>
      </c>
      <c r="H7">
        <v>0.1638</v>
      </c>
      <c r="I7">
        <v>1.99</v>
      </c>
      <c r="J7">
        <v>45.2</v>
      </c>
      <c r="K7">
        <v>52.27</v>
      </c>
      <c r="L7">
        <v>0.42</v>
      </c>
    </row>
    <row r="8" spans="1:12">
      <c r="A8" t="s">
        <v>18</v>
      </c>
      <c r="B8">
        <f>100-Table3[[#This Row],[mia_tpr]]</f>
        <v>69.67</v>
      </c>
      <c r="C8">
        <f>ROUND(0.5*(Table3[[#This Row],[acc_retain]]+Table3[[#This Row],[acc_test]]), 2)</f>
        <v>35.03</v>
      </c>
      <c r="D8">
        <f>ROUND(-(Table3[[#This Row],[time_unlearn]]-$L$18)/$L$18,4)*100</f>
        <v>92</v>
      </c>
      <c r="E8">
        <v>26.87</v>
      </c>
      <c r="F8">
        <v>32.75</v>
      </c>
      <c r="G8">
        <v>37.299999999999997</v>
      </c>
      <c r="H8">
        <v>0.27689999999999998</v>
      </c>
      <c r="I8">
        <v>4.3499999999999996</v>
      </c>
      <c r="J8">
        <v>48.08</v>
      </c>
      <c r="K8">
        <v>30.33</v>
      </c>
      <c r="L8">
        <v>0.28000000000000003</v>
      </c>
    </row>
    <row r="9" spans="1:12">
      <c r="A9" t="s">
        <v>19</v>
      </c>
      <c r="B9">
        <f>100-Table3[[#This Row],[mia_tpr]]</f>
        <v>45.93</v>
      </c>
      <c r="C9">
        <f>ROUND(0.5*(Table3[[#This Row],[acc_retain]]+Table3[[#This Row],[acc_test]]), 2)</f>
        <v>48.49</v>
      </c>
      <c r="D9">
        <f>ROUND(-(Table3[[#This Row],[time_unlearn]]-$L$18)/$L$18,4)*100</f>
        <v>86</v>
      </c>
      <c r="E9">
        <v>43.73</v>
      </c>
      <c r="F9">
        <v>49.96</v>
      </c>
      <c r="G9">
        <v>47.01</v>
      </c>
      <c r="H9">
        <v>0.22919999999999999</v>
      </c>
      <c r="I9">
        <v>1.73</v>
      </c>
      <c r="J9">
        <v>49.61</v>
      </c>
      <c r="K9">
        <v>54.07</v>
      </c>
      <c r="L9">
        <v>0.49</v>
      </c>
    </row>
    <row r="10" spans="1:12">
      <c r="A10" t="s">
        <v>20</v>
      </c>
      <c r="B10">
        <f>100-Table3[[#This Row],[mia_tpr]]</f>
        <v>46</v>
      </c>
      <c r="C10">
        <f>ROUND(0.5*(Table3[[#This Row],[acc_retain]]+Table3[[#This Row],[acc_test]]), 2)</f>
        <v>48.49</v>
      </c>
      <c r="D10">
        <f>ROUND(-(Table3[[#This Row],[time_unlearn]]-$L$18)/$L$18,4)*100</f>
        <v>84</v>
      </c>
      <c r="E10">
        <v>43.8</v>
      </c>
      <c r="F10">
        <v>49.97</v>
      </c>
      <c r="G10">
        <v>47.01</v>
      </c>
      <c r="H10">
        <v>0.22919999999999999</v>
      </c>
      <c r="I10">
        <v>1.73</v>
      </c>
      <c r="J10">
        <v>49.55</v>
      </c>
      <c r="K10">
        <v>54</v>
      </c>
      <c r="L10">
        <v>0.56000000000000005</v>
      </c>
    </row>
    <row r="11" spans="1:12">
      <c r="A11" t="s">
        <v>21</v>
      </c>
      <c r="B11">
        <f>100-Table3[[#This Row],[mia_tpr]]</f>
        <v>39.07</v>
      </c>
      <c r="C11">
        <f>ROUND(0.5*(Table3[[#This Row],[acc_retain]]+Table3[[#This Row],[acc_test]]), 2)</f>
        <v>51.61</v>
      </c>
      <c r="D11">
        <f>ROUND(-(Table3[[#This Row],[time_unlearn]]-$L$18)/$L$18,4)*100</f>
        <v>78.569999999999993</v>
      </c>
      <c r="E11">
        <v>45.73</v>
      </c>
      <c r="F11">
        <v>57</v>
      </c>
      <c r="G11">
        <v>46.21</v>
      </c>
      <c r="H11">
        <v>0.15659999999999999</v>
      </c>
      <c r="I11">
        <v>2.36</v>
      </c>
      <c r="J11">
        <v>49.76</v>
      </c>
      <c r="K11">
        <v>60.93</v>
      </c>
      <c r="L11">
        <v>0.75</v>
      </c>
    </row>
    <row r="12" spans="1:12">
      <c r="A12" t="s">
        <v>22</v>
      </c>
      <c r="B12">
        <f>100-Table3[[#This Row],[mia_tpr]]</f>
        <v>39.130000000000003</v>
      </c>
      <c r="C12">
        <f>ROUND(0.5*(Table3[[#This Row],[acc_retain]]+Table3[[#This Row],[acc_test]]), 2)</f>
        <v>50.61</v>
      </c>
      <c r="D12">
        <f>ROUND(-(Table3[[#This Row],[time_unlearn]]-$L$18)/$L$18,4)*100</f>
        <v>95.71</v>
      </c>
      <c r="E12">
        <v>49</v>
      </c>
      <c r="F12">
        <v>54.67</v>
      </c>
      <c r="G12">
        <v>46.54</v>
      </c>
      <c r="H12">
        <v>0.14929999999999999</v>
      </c>
      <c r="I12">
        <v>1.73</v>
      </c>
      <c r="J12">
        <v>51.36</v>
      </c>
      <c r="K12">
        <v>60.87</v>
      </c>
      <c r="L12">
        <v>0.15</v>
      </c>
    </row>
    <row r="13" spans="1:12">
      <c r="A13" t="s">
        <v>23</v>
      </c>
      <c r="B13">
        <f>100-Table3[[#This Row],[mia_tpr]]</f>
        <v>39.6</v>
      </c>
      <c r="C13">
        <f>ROUND(0.5*(Table3[[#This Row],[acc_retain]]+Table3[[#This Row],[acc_test]]), 2)</f>
        <v>53.12</v>
      </c>
      <c r="D13">
        <f>ROUND(-(Table3[[#This Row],[time_unlearn]]-$L$18)/$L$18,4)*100</f>
        <v>86.570000000000007</v>
      </c>
      <c r="E13">
        <v>46.73</v>
      </c>
      <c r="F13">
        <v>58.04</v>
      </c>
      <c r="G13">
        <v>48.2</v>
      </c>
      <c r="H13">
        <v>0.1749</v>
      </c>
      <c r="I13">
        <v>2.0699999999999998</v>
      </c>
      <c r="J13">
        <v>47.58</v>
      </c>
      <c r="K13">
        <v>60.4</v>
      </c>
      <c r="L13">
        <v>0.47</v>
      </c>
    </row>
    <row r="14" spans="1:12">
      <c r="A14" t="s">
        <v>24</v>
      </c>
      <c r="B14">
        <f>100-Table3[[#This Row],[mia_tpr]]</f>
        <v>59.47</v>
      </c>
      <c r="C14">
        <f>ROUND(0.5*(Table3[[#This Row],[acc_retain]]+Table3[[#This Row],[acc_test]]), 2)</f>
        <v>47.94</v>
      </c>
      <c r="D14">
        <f>ROUND(-(Table3[[#This Row],[time_unlearn]]-$L$18)/$L$18,4)*100</f>
        <v>86</v>
      </c>
      <c r="E14">
        <v>38.47</v>
      </c>
      <c r="F14">
        <v>48.94</v>
      </c>
      <c r="G14">
        <v>46.94</v>
      </c>
      <c r="H14">
        <v>0.1648</v>
      </c>
      <c r="I14">
        <v>2.02</v>
      </c>
      <c r="J14">
        <v>43.5</v>
      </c>
      <c r="K14">
        <v>40.53</v>
      </c>
      <c r="L14">
        <v>0.49</v>
      </c>
    </row>
    <row r="15" spans="1:12">
      <c r="A15" t="s">
        <v>25</v>
      </c>
      <c r="B15">
        <f>100-Table3[[#This Row],[mia_tpr]]</f>
        <v>81.13</v>
      </c>
      <c r="C15">
        <f>ROUND(0.5*(Table3[[#This Row],[acc_retain]]+Table3[[#This Row],[acc_test]]), 2)</f>
        <v>23.69</v>
      </c>
      <c r="D15">
        <f>ROUND(-(Table3[[#This Row],[time_unlearn]]-$L$18)/$L$18,4)*100</f>
        <v>96</v>
      </c>
      <c r="E15">
        <v>15.07</v>
      </c>
      <c r="F15">
        <v>23.38</v>
      </c>
      <c r="G15">
        <v>24</v>
      </c>
      <c r="H15">
        <v>0.50470000000000004</v>
      </c>
      <c r="I15">
        <v>1.96</v>
      </c>
      <c r="J15">
        <v>45.27</v>
      </c>
      <c r="K15">
        <v>18.87</v>
      </c>
      <c r="L15">
        <v>0.14000000000000001</v>
      </c>
    </row>
    <row r="16" spans="1:12">
      <c r="A16" t="s">
        <v>26</v>
      </c>
      <c r="B16">
        <f>100-Table3[[#This Row],[mia_tpr]]</f>
        <v>34.67</v>
      </c>
      <c r="C16">
        <f>ROUND(0.5*(Table3[[#This Row],[acc_retain]]+Table3[[#This Row],[acc_test]]), 2)</f>
        <v>55.28</v>
      </c>
      <c r="D16">
        <f>ROUND(-(Table3[[#This Row],[time_unlearn]]-$L$18)/$L$18,4)*100</f>
        <v>87.71</v>
      </c>
      <c r="E16">
        <v>50.53</v>
      </c>
      <c r="F16">
        <v>58.49</v>
      </c>
      <c r="G16">
        <v>52.06</v>
      </c>
      <c r="H16">
        <v>0.20019999999999999</v>
      </c>
      <c r="I16">
        <v>2.1</v>
      </c>
      <c r="J16">
        <v>48.55</v>
      </c>
      <c r="K16">
        <v>65.33</v>
      </c>
      <c r="L16">
        <v>0.43</v>
      </c>
    </row>
    <row r="17" spans="1:12">
      <c r="A17" t="s">
        <v>27</v>
      </c>
      <c r="B17">
        <f>100-Table3[[#This Row],[mia_tpr]]</f>
        <v>39.200000000000003</v>
      </c>
      <c r="C17">
        <f>ROUND(0.5*(Table3[[#This Row],[acc_retain]]+Table3[[#This Row],[acc_test]]), 2)</f>
        <v>56.1</v>
      </c>
      <c r="D17">
        <f>ROUND(-(Table3[[#This Row],[time_unlearn]]-$L$18)/$L$18,4)*100</f>
        <v>89.710000000000008</v>
      </c>
      <c r="E17">
        <v>45.2</v>
      </c>
      <c r="F17">
        <v>59.13</v>
      </c>
      <c r="G17">
        <v>53.06</v>
      </c>
      <c r="H17">
        <v>0.1968</v>
      </c>
      <c r="I17">
        <v>2.0499999999999998</v>
      </c>
      <c r="J17">
        <v>46.38</v>
      </c>
      <c r="K17">
        <v>60.8</v>
      </c>
      <c r="L17">
        <v>0.36</v>
      </c>
    </row>
    <row r="18" spans="1:12">
      <c r="A18" t="s">
        <v>28</v>
      </c>
      <c r="B18">
        <f>100-Table3[[#This Row],[mia_tpr]]</f>
        <v>61.93</v>
      </c>
      <c r="C18">
        <f>ROUND(0.5*(Table3[[#This Row],[acc_retain]]+Table3[[#This Row],[acc_test]]), 2)</f>
        <v>40.03</v>
      </c>
      <c r="D18">
        <f>ROUND(-(Table3[[#This Row],[time_unlearn]]-$L$18)/$L$18,4)*100</f>
        <v>0</v>
      </c>
      <c r="E18">
        <v>29.73</v>
      </c>
      <c r="F18">
        <v>40.96</v>
      </c>
      <c r="G18">
        <v>39.1</v>
      </c>
      <c r="H18">
        <v>3.6700000000000003E-2</v>
      </c>
      <c r="I18">
        <v>1.73</v>
      </c>
      <c r="J18">
        <v>46.52</v>
      </c>
      <c r="K18">
        <v>38.07</v>
      </c>
      <c r="L18">
        <v>3.5</v>
      </c>
    </row>
    <row r="19" spans="1:12">
      <c r="A19" t="s">
        <v>29</v>
      </c>
      <c r="B19">
        <f>100-Table3[[#This Row],[mia_tpr]]</f>
        <v>46.73</v>
      </c>
      <c r="C19">
        <f>ROUND(0.5*(Table3[[#This Row],[acc_retain]]+Table3[[#This Row],[acc_test]]), 2)</f>
        <v>48.41</v>
      </c>
      <c r="D19">
        <f>ROUND(-(Table3[[#This Row],[time_unlearn]]-$L$18)/$L$18,4)*100</f>
        <v>-17.71</v>
      </c>
      <c r="E19">
        <v>44.87</v>
      </c>
      <c r="F19">
        <v>49.81</v>
      </c>
      <c r="G19">
        <v>47.01</v>
      </c>
      <c r="J19">
        <v>49.18</v>
      </c>
      <c r="K19">
        <v>53.27</v>
      </c>
      <c r="L19">
        <v>4.12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4138-DD85-4788-8E24-EC26934B3E9D}">
  <dimension ref="A1:L19"/>
  <sheetViews>
    <sheetView topLeftCell="C1" workbookViewId="0">
      <selection activeCell="E2" sqref="E2:L19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100-Table4[[#This Row],[mia_tpr]]</f>
        <v>4.4000000000000057</v>
      </c>
      <c r="C2">
        <f>ROUND(0.5*(Table4[[#This Row],[acc_retain]]+Table4[[#This Row],[acc_test]]), 2)</f>
        <v>51.04</v>
      </c>
      <c r="D2">
        <f>ROUND(-(Table4[[#This Row],[time_unlearn]]-$L$18)/$L$18,4)*100</f>
        <v>87.460000000000008</v>
      </c>
      <c r="E2">
        <v>43.2</v>
      </c>
      <c r="F2">
        <v>54.94</v>
      </c>
      <c r="G2">
        <v>47.14</v>
      </c>
      <c r="H2">
        <v>0.1138</v>
      </c>
      <c r="I2">
        <v>4.8899999999999997</v>
      </c>
      <c r="J2">
        <v>49.39</v>
      </c>
      <c r="K2">
        <v>95.6</v>
      </c>
      <c r="L2">
        <v>0.42</v>
      </c>
    </row>
    <row r="3" spans="1:12">
      <c r="A3" t="s">
        <v>13</v>
      </c>
      <c r="B3">
        <f>100-Table4[[#This Row],[mia_tpr]]</f>
        <v>3.7999999999999972</v>
      </c>
      <c r="C3">
        <f>ROUND(0.5*(Table4[[#This Row],[acc_retain]]+Table4[[#This Row],[acc_test]]), 2)</f>
        <v>52.27</v>
      </c>
      <c r="D3">
        <f>ROUND(-(Table4[[#This Row],[time_unlearn]]-$L$18)/$L$18,4)*100</f>
        <v>87.460000000000008</v>
      </c>
      <c r="E3">
        <v>43.87</v>
      </c>
      <c r="F3">
        <v>55.54</v>
      </c>
      <c r="G3">
        <v>49</v>
      </c>
      <c r="H3">
        <v>0.1182</v>
      </c>
      <c r="I3">
        <v>4.8899999999999997</v>
      </c>
      <c r="J3">
        <v>49.82</v>
      </c>
      <c r="K3">
        <v>96.2</v>
      </c>
      <c r="L3">
        <v>0.42</v>
      </c>
    </row>
    <row r="4" spans="1:12">
      <c r="A4" t="s">
        <v>14</v>
      </c>
      <c r="B4">
        <f>100-Table4[[#This Row],[mia_tpr]]</f>
        <v>4.4699999999999989</v>
      </c>
      <c r="C4">
        <f>ROUND(0.5*(Table4[[#This Row],[acc_retain]]+Table4[[#This Row],[acc_test]]), 2)</f>
        <v>53.58</v>
      </c>
      <c r="D4">
        <f>ROUND(-(Table4[[#This Row],[time_unlearn]]-$L$18)/$L$18,4)*100</f>
        <v>87.460000000000008</v>
      </c>
      <c r="E4">
        <v>44.73</v>
      </c>
      <c r="F4">
        <v>57.63</v>
      </c>
      <c r="G4">
        <v>49.53</v>
      </c>
      <c r="H4">
        <v>0.1144</v>
      </c>
      <c r="I4">
        <v>4.87</v>
      </c>
      <c r="J4">
        <v>49.59</v>
      </c>
      <c r="K4">
        <v>95.53</v>
      </c>
      <c r="L4">
        <v>0.42</v>
      </c>
    </row>
    <row r="5" spans="1:12">
      <c r="A5" t="s">
        <v>15</v>
      </c>
      <c r="B5">
        <f>100-Table4[[#This Row],[mia_tpr]]</f>
        <v>2.3299999999999983</v>
      </c>
      <c r="C5">
        <f>ROUND(0.5*(Table4[[#This Row],[acc_retain]]+Table4[[#This Row],[acc_test]]), 2)</f>
        <v>51.65</v>
      </c>
      <c r="D5">
        <f>ROUND(-(Table4[[#This Row],[time_unlearn]]-$L$18)/$L$18,4)*100</f>
        <v>87.76</v>
      </c>
      <c r="E5">
        <v>43.6</v>
      </c>
      <c r="F5">
        <v>54.35</v>
      </c>
      <c r="G5">
        <v>48.94</v>
      </c>
      <c r="H5">
        <v>0.1024</v>
      </c>
      <c r="I5">
        <v>4.83</v>
      </c>
      <c r="J5">
        <v>49.94</v>
      </c>
      <c r="K5">
        <v>97.67</v>
      </c>
      <c r="L5">
        <v>0.41</v>
      </c>
    </row>
    <row r="6" spans="1:12">
      <c r="A6" t="s">
        <v>16</v>
      </c>
      <c r="B6">
        <f>100-Table4[[#This Row],[mia_tpr]]</f>
        <v>3.5300000000000011</v>
      </c>
      <c r="C6">
        <f>ROUND(0.5*(Table4[[#This Row],[acc_retain]]+Table4[[#This Row],[acc_test]]), 2)</f>
        <v>53.34</v>
      </c>
      <c r="D6">
        <f>ROUND(-(Table4[[#This Row],[time_unlearn]]-$L$18)/$L$18,4)*100</f>
        <v>87.460000000000008</v>
      </c>
      <c r="E6">
        <v>44.47</v>
      </c>
      <c r="F6">
        <v>57.61</v>
      </c>
      <c r="G6">
        <v>49.07</v>
      </c>
      <c r="H6">
        <v>0.1211</v>
      </c>
      <c r="I6">
        <v>2.0099999999999998</v>
      </c>
      <c r="J6">
        <v>49.53</v>
      </c>
      <c r="K6">
        <v>96.47</v>
      </c>
      <c r="L6">
        <v>0.42</v>
      </c>
    </row>
    <row r="7" spans="1:12">
      <c r="A7" t="s">
        <v>17</v>
      </c>
      <c r="B7">
        <f>100-Table4[[#This Row],[mia_tpr]]</f>
        <v>2.5300000000000011</v>
      </c>
      <c r="C7">
        <f>ROUND(0.5*(Table4[[#This Row],[acc_retain]]+Table4[[#This Row],[acc_test]]), 2)</f>
        <v>49.06</v>
      </c>
      <c r="D7">
        <f>ROUND(-(Table4[[#This Row],[time_unlearn]]-$L$18)/$L$18,4)*100</f>
        <v>87.76</v>
      </c>
      <c r="E7">
        <v>39.270000000000003</v>
      </c>
      <c r="F7">
        <v>51.18</v>
      </c>
      <c r="G7">
        <v>46.94</v>
      </c>
      <c r="H7">
        <v>9.7799999999999998E-2</v>
      </c>
      <c r="I7">
        <v>2</v>
      </c>
      <c r="J7">
        <v>50.1</v>
      </c>
      <c r="K7">
        <v>97.47</v>
      </c>
      <c r="L7">
        <v>0.41</v>
      </c>
    </row>
    <row r="8" spans="1:12">
      <c r="A8" t="s">
        <v>18</v>
      </c>
      <c r="B8">
        <f>100-Table4[[#This Row],[mia_tpr]]</f>
        <v>15.930000000000007</v>
      </c>
      <c r="C8">
        <f>ROUND(0.5*(Table4[[#This Row],[acc_retain]]+Table4[[#This Row],[acc_test]]), 2)</f>
        <v>8.11</v>
      </c>
      <c r="D8">
        <f>ROUND(-(Table4[[#This Row],[time_unlearn]]-$L$18)/$L$18,4)*100</f>
        <v>91.34</v>
      </c>
      <c r="E8">
        <v>9.5299999999999994</v>
      </c>
      <c r="F8">
        <v>8.9</v>
      </c>
      <c r="G8">
        <v>7.31</v>
      </c>
      <c r="H8">
        <v>0.48170000000000002</v>
      </c>
      <c r="I8">
        <v>4.17</v>
      </c>
      <c r="J8">
        <v>52.62</v>
      </c>
      <c r="K8">
        <v>84.07</v>
      </c>
      <c r="L8">
        <v>0.28999999999999998</v>
      </c>
    </row>
    <row r="9" spans="1:12">
      <c r="A9" t="s">
        <v>19</v>
      </c>
      <c r="B9">
        <f>100-Table4[[#This Row],[mia_tpr]]</f>
        <v>41.4</v>
      </c>
      <c r="C9">
        <f>ROUND(0.5*(Table4[[#This Row],[acc_retain]]+Table4[[#This Row],[acc_test]]), 2)</f>
        <v>24.38</v>
      </c>
      <c r="D9">
        <f>ROUND(-(Table4[[#This Row],[time_unlearn]]-$L$18)/$L$18,4)*100</f>
        <v>84.78</v>
      </c>
      <c r="E9">
        <v>20.87</v>
      </c>
      <c r="F9">
        <v>22.43</v>
      </c>
      <c r="G9">
        <v>26.33</v>
      </c>
      <c r="H9">
        <v>0.50029999999999997</v>
      </c>
      <c r="I9">
        <v>1.71</v>
      </c>
      <c r="J9">
        <v>52.82</v>
      </c>
      <c r="K9">
        <v>58.6</v>
      </c>
      <c r="L9">
        <v>0.51</v>
      </c>
    </row>
    <row r="10" spans="1:12">
      <c r="A10" t="s">
        <v>20</v>
      </c>
      <c r="B10">
        <f>100-Table4[[#This Row],[mia_tpr]]</f>
        <v>41.4</v>
      </c>
      <c r="C10">
        <f>ROUND(0.5*(Table4[[#This Row],[acc_retain]]+Table4[[#This Row],[acc_test]]), 2)</f>
        <v>24.38</v>
      </c>
      <c r="D10">
        <f>ROUND(-(Table4[[#This Row],[time_unlearn]]-$L$18)/$L$18,4)*100</f>
        <v>82.69</v>
      </c>
      <c r="E10">
        <v>20.87</v>
      </c>
      <c r="F10">
        <v>22.43</v>
      </c>
      <c r="G10">
        <v>26.33</v>
      </c>
      <c r="H10">
        <v>0.50029999999999997</v>
      </c>
      <c r="I10">
        <v>1.71</v>
      </c>
      <c r="J10">
        <v>52.82</v>
      </c>
      <c r="K10">
        <v>58.6</v>
      </c>
      <c r="L10">
        <v>0.57999999999999996</v>
      </c>
    </row>
    <row r="11" spans="1:12">
      <c r="A11" t="s">
        <v>21</v>
      </c>
      <c r="B11">
        <f>100-Table4[[#This Row],[mia_tpr]]</f>
        <v>6.9300000000000068</v>
      </c>
      <c r="C11">
        <f>ROUND(0.5*(Table4[[#This Row],[acc_retain]]+Table4[[#This Row],[acc_test]]), 2)</f>
        <v>51.46</v>
      </c>
      <c r="D11">
        <f>ROUND(-(Table4[[#This Row],[time_unlearn]]-$L$18)/$L$18,4)*100</f>
        <v>76.72</v>
      </c>
      <c r="E11">
        <v>48.8</v>
      </c>
      <c r="F11">
        <v>55.64</v>
      </c>
      <c r="G11">
        <v>47.27</v>
      </c>
      <c r="H11">
        <v>0.12770000000000001</v>
      </c>
      <c r="I11">
        <v>2.31</v>
      </c>
      <c r="J11">
        <v>49.49</v>
      </c>
      <c r="K11">
        <v>93.07</v>
      </c>
      <c r="L11">
        <v>0.78</v>
      </c>
    </row>
    <row r="12" spans="1:12">
      <c r="A12" t="s">
        <v>22</v>
      </c>
      <c r="B12">
        <f>100-Table4[[#This Row],[mia_tpr]]</f>
        <v>1.5999999999999943</v>
      </c>
      <c r="C12">
        <f>ROUND(0.5*(Table4[[#This Row],[acc_retain]]+Table4[[#This Row],[acc_test]]), 2)</f>
        <v>49.54</v>
      </c>
      <c r="D12">
        <f>ROUND(-(Table4[[#This Row],[time_unlearn]]-$L$18)/$L$18,4)*100</f>
        <v>95.22</v>
      </c>
      <c r="E12">
        <v>47</v>
      </c>
      <c r="F12">
        <v>53.13</v>
      </c>
      <c r="G12">
        <v>45.94</v>
      </c>
      <c r="H12">
        <v>0.12139999999999999</v>
      </c>
      <c r="I12">
        <v>1.71</v>
      </c>
      <c r="J12">
        <v>50.63</v>
      </c>
      <c r="K12">
        <v>98.4</v>
      </c>
      <c r="L12">
        <v>0.16</v>
      </c>
    </row>
    <row r="13" spans="1:12">
      <c r="A13" t="s">
        <v>23</v>
      </c>
      <c r="B13">
        <f>100-Table4[[#This Row],[mia_tpr]]</f>
        <v>1.4000000000000057</v>
      </c>
      <c r="C13">
        <f>ROUND(0.5*(Table4[[#This Row],[acc_retain]]+Table4[[#This Row],[acc_test]]), 2)</f>
        <v>52.53</v>
      </c>
      <c r="D13">
        <f>ROUND(-(Table4[[#This Row],[time_unlearn]]-$L$18)/$L$18,4)*100</f>
        <v>85.67</v>
      </c>
      <c r="E13">
        <v>44</v>
      </c>
      <c r="F13">
        <v>54.26</v>
      </c>
      <c r="G13">
        <v>50.8</v>
      </c>
      <c r="H13">
        <v>0.1018</v>
      </c>
      <c r="I13">
        <v>2.0299999999999998</v>
      </c>
      <c r="J13">
        <v>50.05</v>
      </c>
      <c r="K13">
        <v>98.6</v>
      </c>
      <c r="L13">
        <v>0.48</v>
      </c>
    </row>
    <row r="14" spans="1:12">
      <c r="A14" t="s">
        <v>24</v>
      </c>
      <c r="B14">
        <f>100-Table4[[#This Row],[mia_tpr]]</f>
        <v>4.4699999999999989</v>
      </c>
      <c r="C14">
        <f>ROUND(0.5*(Table4[[#This Row],[acc_retain]]+Table4[[#This Row],[acc_test]]), 2)</f>
        <v>45.11</v>
      </c>
      <c r="D14">
        <f>ROUND(-(Table4[[#This Row],[time_unlearn]]-$L$18)/$L$18,4)*100</f>
        <v>85.070000000000007</v>
      </c>
      <c r="E14">
        <v>34.270000000000003</v>
      </c>
      <c r="F14">
        <v>46.19</v>
      </c>
      <c r="G14">
        <v>44.02</v>
      </c>
      <c r="H14">
        <v>0.1118</v>
      </c>
      <c r="I14">
        <v>2.0499999999999998</v>
      </c>
      <c r="J14">
        <v>48.97</v>
      </c>
      <c r="K14">
        <v>95.53</v>
      </c>
      <c r="L14">
        <v>0.5</v>
      </c>
    </row>
    <row r="15" spans="1:12">
      <c r="A15" t="s">
        <v>25</v>
      </c>
      <c r="B15">
        <f>100-Table4[[#This Row],[mia_tpr]]</f>
        <v>52.47</v>
      </c>
      <c r="C15">
        <f>ROUND(0.5*(Table4[[#This Row],[acc_retain]]+Table4[[#This Row],[acc_test]]), 2)</f>
        <v>23.93</v>
      </c>
      <c r="D15">
        <f>ROUND(-(Table4[[#This Row],[time_unlearn]]-$L$18)/$L$18,4)*100</f>
        <v>95.820000000000007</v>
      </c>
      <c r="E15">
        <v>15.87</v>
      </c>
      <c r="F15">
        <v>22.05</v>
      </c>
      <c r="G15">
        <v>25.8</v>
      </c>
      <c r="H15" t="s">
        <v>30</v>
      </c>
      <c r="I15">
        <v>1.93</v>
      </c>
      <c r="J15">
        <v>41.9</v>
      </c>
      <c r="K15">
        <v>47.53</v>
      </c>
      <c r="L15">
        <v>0.14000000000000001</v>
      </c>
    </row>
    <row r="16" spans="1:12">
      <c r="A16" t="s">
        <v>26</v>
      </c>
      <c r="B16">
        <f>100-Table4[[#This Row],[mia_tpr]]</f>
        <v>2.9300000000000068</v>
      </c>
      <c r="C16">
        <f>ROUND(0.5*(Table4[[#This Row],[acc_retain]]+Table4[[#This Row],[acc_test]]), 2)</f>
        <v>55.13</v>
      </c>
      <c r="D16">
        <f>ROUND(-(Table4[[#This Row],[time_unlearn]]-$L$18)/$L$18,4)*100</f>
        <v>86.87</v>
      </c>
      <c r="E16">
        <v>49</v>
      </c>
      <c r="F16">
        <v>58.33</v>
      </c>
      <c r="G16">
        <v>51.93</v>
      </c>
      <c r="H16">
        <v>0.12</v>
      </c>
      <c r="I16">
        <v>2.0499999999999998</v>
      </c>
      <c r="J16">
        <v>49.83</v>
      </c>
      <c r="K16">
        <v>97.07</v>
      </c>
      <c r="L16">
        <v>0.44</v>
      </c>
    </row>
    <row r="17" spans="1:12">
      <c r="A17" t="s">
        <v>27</v>
      </c>
      <c r="B17">
        <f>100-Table4[[#This Row],[mia_tpr]]</f>
        <v>3.6700000000000017</v>
      </c>
      <c r="C17">
        <f>ROUND(0.5*(Table4[[#This Row],[acc_retain]]+Table4[[#This Row],[acc_test]]), 2)</f>
        <v>54.93</v>
      </c>
      <c r="D17">
        <f>ROUND(-(Table4[[#This Row],[time_unlearn]]-$L$18)/$L$18,4)*100</f>
        <v>88.660000000000011</v>
      </c>
      <c r="E17">
        <v>44.6</v>
      </c>
      <c r="F17">
        <v>59.06</v>
      </c>
      <c r="G17">
        <v>50.8</v>
      </c>
      <c r="H17">
        <v>0.12520000000000001</v>
      </c>
      <c r="I17">
        <v>2</v>
      </c>
      <c r="J17">
        <v>49.92</v>
      </c>
      <c r="K17">
        <v>96.33</v>
      </c>
      <c r="L17">
        <v>0.38</v>
      </c>
    </row>
    <row r="18" spans="1:12">
      <c r="A18" t="s">
        <v>28</v>
      </c>
      <c r="B18">
        <f>100-Table4[[#This Row],[mia_tpr]]</f>
        <v>9.4699999999999989</v>
      </c>
      <c r="C18">
        <f>ROUND(0.5*(Table4[[#This Row],[acc_retain]]+Table4[[#This Row],[acc_test]]), 2)</f>
        <v>45.58</v>
      </c>
      <c r="D18">
        <f>ROUND(-(Table4[[#This Row],[time_unlearn]]-$L$18)/$L$18,4)*100</f>
        <v>0</v>
      </c>
      <c r="E18">
        <v>30.93</v>
      </c>
      <c r="F18">
        <v>43.62</v>
      </c>
      <c r="G18">
        <v>47.54</v>
      </c>
      <c r="H18">
        <v>0.50449999999999995</v>
      </c>
      <c r="I18">
        <v>1.71</v>
      </c>
      <c r="J18">
        <v>47.35</v>
      </c>
      <c r="K18">
        <v>90.53</v>
      </c>
      <c r="L18">
        <v>3.35</v>
      </c>
    </row>
    <row r="19" spans="1:12">
      <c r="A19" t="s">
        <v>29</v>
      </c>
      <c r="B19">
        <f>100-Table4[[#This Row],[mia_tpr]]</f>
        <v>40.729999999999997</v>
      </c>
      <c r="C19">
        <f>ROUND(0.5*(Table4[[#This Row],[acc_retain]]+Table4[[#This Row],[acc_test]]), 2)</f>
        <v>24.47</v>
      </c>
      <c r="D19">
        <f>ROUND(-(Table4[[#This Row],[time_unlearn]]-$L$18)/$L$18,4)*100</f>
        <v>-29.849999999999998</v>
      </c>
      <c r="E19">
        <v>21.53</v>
      </c>
      <c r="F19">
        <v>22.6</v>
      </c>
      <c r="G19">
        <v>26.33</v>
      </c>
      <c r="J19">
        <v>53.16</v>
      </c>
      <c r="K19">
        <v>59.27</v>
      </c>
      <c r="L19">
        <v>4.3499999999999996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D0E2-08A4-4369-B185-D0094AFF06FD}">
  <dimension ref="A1:L19"/>
  <sheetViews>
    <sheetView topLeftCell="C1" workbookViewId="0">
      <selection activeCell="E2" sqref="E2:L19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100-Table5[[#This Row],[mia_tpr]]</f>
        <v>29.930000000000007</v>
      </c>
      <c r="C2">
        <f>ROUND(0.5*(Table5[[#This Row],[acc_retain]]+Table5[[#This Row],[acc_test]]), 2)</f>
        <v>53.31</v>
      </c>
      <c r="D2">
        <f>ROUND(-(Table5[[#This Row],[time_unlearn]]-$L$18)/$L$18,4)*100</f>
        <v>87.9</v>
      </c>
      <c r="E2">
        <v>44.2</v>
      </c>
      <c r="F2">
        <v>53.75</v>
      </c>
      <c r="G2">
        <v>52.86</v>
      </c>
      <c r="H2">
        <v>0.1668</v>
      </c>
      <c r="I2">
        <v>4.83</v>
      </c>
      <c r="J2">
        <v>46.96</v>
      </c>
      <c r="K2">
        <v>70.069999999999993</v>
      </c>
      <c r="L2">
        <v>0.42</v>
      </c>
    </row>
    <row r="3" spans="1:12">
      <c r="A3" t="s">
        <v>13</v>
      </c>
      <c r="B3">
        <f>100-Table5[[#This Row],[mia_tpr]]</f>
        <v>28.799999999999997</v>
      </c>
      <c r="C3">
        <f>ROUND(0.5*(Table5[[#This Row],[acc_retain]]+Table5[[#This Row],[acc_test]]), 2)</f>
        <v>53.41</v>
      </c>
      <c r="D3">
        <f>ROUND(-(Table5[[#This Row],[time_unlearn]]-$L$18)/$L$18,4)*100</f>
        <v>87.9</v>
      </c>
      <c r="E3">
        <v>44.73</v>
      </c>
      <c r="F3">
        <v>54.96</v>
      </c>
      <c r="G3">
        <v>51.86</v>
      </c>
      <c r="H3">
        <v>0.16450000000000001</v>
      </c>
      <c r="I3">
        <v>4.83</v>
      </c>
      <c r="J3">
        <v>47.95</v>
      </c>
      <c r="K3">
        <v>71.2</v>
      </c>
      <c r="L3">
        <v>0.42</v>
      </c>
    </row>
    <row r="4" spans="1:12">
      <c r="A4" t="s">
        <v>14</v>
      </c>
      <c r="B4">
        <f>100-Table5[[#This Row],[mia_tpr]]</f>
        <v>28.53</v>
      </c>
      <c r="C4">
        <f>ROUND(0.5*(Table5[[#This Row],[acc_retain]]+Table5[[#This Row],[acc_test]]), 2)</f>
        <v>54.14</v>
      </c>
      <c r="D4">
        <f>ROUND(-(Table5[[#This Row],[time_unlearn]]-$L$18)/$L$18,4)*100</f>
        <v>87.9</v>
      </c>
      <c r="E4">
        <v>44.73</v>
      </c>
      <c r="F4">
        <v>57.27</v>
      </c>
      <c r="G4">
        <v>51</v>
      </c>
      <c r="H4">
        <v>0.1681</v>
      </c>
      <c r="I4">
        <v>4.79</v>
      </c>
      <c r="J4">
        <v>48.5</v>
      </c>
      <c r="K4">
        <v>71.47</v>
      </c>
      <c r="L4">
        <v>0.42</v>
      </c>
    </row>
    <row r="5" spans="1:12">
      <c r="A5" t="s">
        <v>15</v>
      </c>
      <c r="B5">
        <f>100-Table5[[#This Row],[mia_tpr]]</f>
        <v>36.67</v>
      </c>
      <c r="C5">
        <f>ROUND(0.5*(Table5[[#This Row],[acc_retain]]+Table5[[#This Row],[acc_test]]), 2)</f>
        <v>51.27</v>
      </c>
      <c r="D5">
        <f>ROUND(-(Table5[[#This Row],[time_unlearn]]-$L$18)/$L$18,4)*100</f>
        <v>87.9</v>
      </c>
      <c r="E5">
        <v>40.729999999999997</v>
      </c>
      <c r="F5">
        <v>51.41</v>
      </c>
      <c r="G5">
        <v>51.13</v>
      </c>
      <c r="H5">
        <v>0.14630000000000001</v>
      </c>
      <c r="I5">
        <v>4.76</v>
      </c>
      <c r="J5">
        <v>45.77</v>
      </c>
      <c r="K5">
        <v>63.33</v>
      </c>
      <c r="L5">
        <v>0.42</v>
      </c>
    </row>
    <row r="6" spans="1:12">
      <c r="A6" t="s">
        <v>16</v>
      </c>
      <c r="B6">
        <f>100-Table5[[#This Row],[mia_tpr]]</f>
        <v>27.599999999999994</v>
      </c>
      <c r="C6">
        <f>ROUND(0.5*(Table5[[#This Row],[acc_retain]]+Table5[[#This Row],[acc_test]]), 2)</f>
        <v>54.99</v>
      </c>
      <c r="D6">
        <f>ROUND(-(Table5[[#This Row],[time_unlearn]]-$L$18)/$L$18,4)*100</f>
        <v>88.18</v>
      </c>
      <c r="E6">
        <v>46.27</v>
      </c>
      <c r="F6">
        <v>57.11</v>
      </c>
      <c r="G6">
        <v>52.86</v>
      </c>
      <c r="H6">
        <v>0.16500000000000001</v>
      </c>
      <c r="I6">
        <v>2.0299999999999998</v>
      </c>
      <c r="J6">
        <v>48.74</v>
      </c>
      <c r="K6">
        <v>72.400000000000006</v>
      </c>
      <c r="L6">
        <v>0.41</v>
      </c>
    </row>
    <row r="7" spans="1:12">
      <c r="A7" t="s">
        <v>17</v>
      </c>
      <c r="B7">
        <f>100-Table5[[#This Row],[mia_tpr]]</f>
        <v>31.33</v>
      </c>
      <c r="C7">
        <f>ROUND(0.5*(Table5[[#This Row],[acc_retain]]+Table5[[#This Row],[acc_test]]), 2)</f>
        <v>51.82</v>
      </c>
      <c r="D7">
        <f>ROUND(-(Table5[[#This Row],[time_unlearn]]-$L$18)/$L$18,4)*100</f>
        <v>87.9</v>
      </c>
      <c r="E7">
        <v>42.4</v>
      </c>
      <c r="F7">
        <v>52.3</v>
      </c>
      <c r="G7">
        <v>51.33</v>
      </c>
      <c r="H7">
        <v>0.1472</v>
      </c>
      <c r="I7">
        <v>2.0099999999999998</v>
      </c>
      <c r="J7">
        <v>48.69</v>
      </c>
      <c r="K7">
        <v>68.67</v>
      </c>
      <c r="L7">
        <v>0.42</v>
      </c>
    </row>
    <row r="8" spans="1:12">
      <c r="A8" t="s">
        <v>18</v>
      </c>
      <c r="B8">
        <f>100-Table5[[#This Row],[mia_tpr]]</f>
        <v>56.2</v>
      </c>
      <c r="C8">
        <f>ROUND(0.5*(Table5[[#This Row],[acc_retain]]+Table5[[#This Row],[acc_test]]), 2)</f>
        <v>36.46</v>
      </c>
      <c r="D8">
        <f>ROUND(-(Table5[[#This Row],[time_unlearn]]-$L$18)/$L$18,4)*100</f>
        <v>91.93</v>
      </c>
      <c r="E8">
        <v>29.67</v>
      </c>
      <c r="F8">
        <v>34.29</v>
      </c>
      <c r="G8">
        <v>38.630000000000003</v>
      </c>
      <c r="H8">
        <v>0.2606</v>
      </c>
      <c r="I8">
        <v>4.16</v>
      </c>
      <c r="J8">
        <v>42.76</v>
      </c>
      <c r="K8">
        <v>43.8</v>
      </c>
      <c r="L8">
        <v>0.28000000000000003</v>
      </c>
    </row>
    <row r="9" spans="1:12">
      <c r="A9" t="s">
        <v>19</v>
      </c>
      <c r="B9">
        <f>100-Table5[[#This Row],[mia_tpr]]</f>
        <v>36.869999999999997</v>
      </c>
      <c r="C9">
        <f>ROUND(0.5*(Table5[[#This Row],[acc_retain]]+Table5[[#This Row],[acc_test]]), 2)</f>
        <v>48.2</v>
      </c>
      <c r="D9">
        <f>ROUND(-(Table5[[#This Row],[time_unlearn]]-$L$18)/$L$18,4)*100</f>
        <v>85.88</v>
      </c>
      <c r="E9">
        <v>40.270000000000003</v>
      </c>
      <c r="F9">
        <v>47.25</v>
      </c>
      <c r="G9">
        <v>49.14</v>
      </c>
      <c r="H9">
        <v>0.23569999999999999</v>
      </c>
      <c r="I9">
        <v>1.72</v>
      </c>
      <c r="J9">
        <v>46.02</v>
      </c>
      <c r="K9">
        <v>63.13</v>
      </c>
      <c r="L9">
        <v>0.49</v>
      </c>
    </row>
    <row r="10" spans="1:12">
      <c r="A10" t="s">
        <v>20</v>
      </c>
      <c r="B10">
        <f>100-Table5[[#This Row],[mia_tpr]]</f>
        <v>36.869999999999997</v>
      </c>
      <c r="C10">
        <f>ROUND(0.5*(Table5[[#This Row],[acc_retain]]+Table5[[#This Row],[acc_test]]), 2)</f>
        <v>48.2</v>
      </c>
      <c r="D10">
        <f>ROUND(-(Table5[[#This Row],[time_unlearn]]-$L$18)/$L$18,4)*100</f>
        <v>83.86</v>
      </c>
      <c r="E10">
        <v>40.270000000000003</v>
      </c>
      <c r="F10">
        <v>47.25</v>
      </c>
      <c r="G10">
        <v>49.14</v>
      </c>
      <c r="H10">
        <v>0.23569999999999999</v>
      </c>
      <c r="I10">
        <v>1.72</v>
      </c>
      <c r="J10">
        <v>46.06</v>
      </c>
      <c r="K10">
        <v>63.13</v>
      </c>
      <c r="L10">
        <v>0.56000000000000005</v>
      </c>
    </row>
    <row r="11" spans="1:12">
      <c r="A11" t="s">
        <v>21</v>
      </c>
      <c r="B11">
        <f>100-Table5[[#This Row],[mia_tpr]]</f>
        <v>30.400000000000006</v>
      </c>
      <c r="C11">
        <f>ROUND(0.5*(Table5[[#This Row],[acc_retain]]+Table5[[#This Row],[acc_test]]), 2)</f>
        <v>50.84</v>
      </c>
      <c r="D11">
        <f>ROUND(-(Table5[[#This Row],[time_unlearn]]-$L$18)/$L$18,4)*100</f>
        <v>78.100000000000009</v>
      </c>
      <c r="E11">
        <v>45.27</v>
      </c>
      <c r="F11">
        <v>54.33</v>
      </c>
      <c r="G11">
        <v>47.34</v>
      </c>
      <c r="H11">
        <v>0.1835</v>
      </c>
      <c r="I11">
        <v>2.2599999999999998</v>
      </c>
      <c r="J11">
        <v>48.64</v>
      </c>
      <c r="K11">
        <v>69.599999999999994</v>
      </c>
      <c r="L11">
        <v>0.76</v>
      </c>
    </row>
    <row r="12" spans="1:12">
      <c r="A12" t="s">
        <v>22</v>
      </c>
      <c r="B12">
        <f>100-Table5[[#This Row],[mia_tpr]]</f>
        <v>23.069999999999993</v>
      </c>
      <c r="C12">
        <f>ROUND(0.5*(Table5[[#This Row],[acc_retain]]+Table5[[#This Row],[acc_test]]), 2)</f>
        <v>49.47</v>
      </c>
      <c r="D12">
        <f>ROUND(-(Table5[[#This Row],[time_unlearn]]-$L$18)/$L$18,4)*100</f>
        <v>95.679999999999993</v>
      </c>
      <c r="E12">
        <v>49.8</v>
      </c>
      <c r="F12">
        <v>53.78</v>
      </c>
      <c r="G12">
        <v>45.15</v>
      </c>
      <c r="H12">
        <v>0.1169</v>
      </c>
      <c r="I12">
        <v>1.72</v>
      </c>
      <c r="J12">
        <v>51.04</v>
      </c>
      <c r="K12">
        <v>76.930000000000007</v>
      </c>
      <c r="L12">
        <v>0.15</v>
      </c>
    </row>
    <row r="13" spans="1:12">
      <c r="A13" t="s">
        <v>23</v>
      </c>
      <c r="B13">
        <f>100-Table5[[#This Row],[mia_tpr]]</f>
        <v>28.930000000000007</v>
      </c>
      <c r="C13">
        <f>ROUND(0.5*(Table5[[#This Row],[acc_retain]]+Table5[[#This Row],[acc_test]]), 2)</f>
        <v>54.41</v>
      </c>
      <c r="D13">
        <f>ROUND(-(Table5[[#This Row],[time_unlearn]]-$L$18)/$L$18,4)*100</f>
        <v>86.74</v>
      </c>
      <c r="E13">
        <v>44.73</v>
      </c>
      <c r="F13">
        <v>56.36</v>
      </c>
      <c r="G13">
        <v>52.46</v>
      </c>
      <c r="H13">
        <v>0.16539999999999999</v>
      </c>
      <c r="I13">
        <v>2.0299999999999998</v>
      </c>
      <c r="J13">
        <v>47.03</v>
      </c>
      <c r="K13">
        <v>71.069999999999993</v>
      </c>
      <c r="L13">
        <v>0.46</v>
      </c>
    </row>
    <row r="14" spans="1:12">
      <c r="A14" t="s">
        <v>24</v>
      </c>
      <c r="B14">
        <f>100-Table5[[#This Row],[mia_tpr]]</f>
        <v>44.47</v>
      </c>
      <c r="C14">
        <f>ROUND(0.5*(Table5[[#This Row],[acc_retain]]+Table5[[#This Row],[acc_test]]), 2)</f>
        <v>47.31</v>
      </c>
      <c r="D14">
        <f>ROUND(-(Table5[[#This Row],[time_unlearn]]-$L$18)/$L$18,4)*100</f>
        <v>85.88</v>
      </c>
      <c r="E14">
        <v>36.200000000000003</v>
      </c>
      <c r="F14">
        <v>48.34</v>
      </c>
      <c r="G14">
        <v>46.28</v>
      </c>
      <c r="H14">
        <v>0.15260000000000001</v>
      </c>
      <c r="I14">
        <v>2.04</v>
      </c>
      <c r="J14">
        <v>42.91</v>
      </c>
      <c r="K14">
        <v>55.53</v>
      </c>
      <c r="L14">
        <v>0.49</v>
      </c>
    </row>
    <row r="15" spans="1:12">
      <c r="A15" t="s">
        <v>25</v>
      </c>
      <c r="B15">
        <f>100-Table5[[#This Row],[mia_tpr]]</f>
        <v>78.33</v>
      </c>
      <c r="C15">
        <f>ROUND(0.5*(Table5[[#This Row],[acc_retain]]+Table5[[#This Row],[acc_test]]), 2)</f>
        <v>21.75</v>
      </c>
      <c r="D15">
        <f>ROUND(-(Table5[[#This Row],[time_unlearn]]-$L$18)/$L$18,4)*100</f>
        <v>95.97</v>
      </c>
      <c r="E15">
        <v>13.53</v>
      </c>
      <c r="F15">
        <v>20.43</v>
      </c>
      <c r="G15">
        <v>23.07</v>
      </c>
      <c r="H15">
        <v>0.49109999999999998</v>
      </c>
      <c r="I15">
        <v>1.93</v>
      </c>
      <c r="J15">
        <v>44.07</v>
      </c>
      <c r="K15">
        <v>21.67</v>
      </c>
      <c r="L15">
        <v>0.14000000000000001</v>
      </c>
    </row>
    <row r="16" spans="1:12">
      <c r="A16" t="s">
        <v>26</v>
      </c>
      <c r="B16">
        <f>100-Table5[[#This Row],[mia_tpr]]</f>
        <v>24.67</v>
      </c>
      <c r="C16">
        <f>ROUND(0.5*(Table5[[#This Row],[acc_retain]]+Table5[[#This Row],[acc_test]]), 2)</f>
        <v>55.05</v>
      </c>
      <c r="D16">
        <f>ROUND(-(Table5[[#This Row],[time_unlearn]]-$L$18)/$L$18,4)*100</f>
        <v>87.9</v>
      </c>
      <c r="E16">
        <v>48.2</v>
      </c>
      <c r="F16">
        <v>57.03</v>
      </c>
      <c r="G16">
        <v>53.06</v>
      </c>
      <c r="H16">
        <v>0.17019999999999999</v>
      </c>
      <c r="I16">
        <v>2.0699999999999998</v>
      </c>
      <c r="J16">
        <v>50.63</v>
      </c>
      <c r="K16">
        <v>75.33</v>
      </c>
      <c r="L16">
        <v>0.42</v>
      </c>
    </row>
    <row r="17" spans="1:12">
      <c r="A17" t="s">
        <v>27</v>
      </c>
      <c r="B17">
        <f>100-Table5[[#This Row],[mia_tpr]]</f>
        <v>25.47</v>
      </c>
      <c r="C17">
        <f>ROUND(0.5*(Table5[[#This Row],[acc_retain]]+Table5[[#This Row],[acc_test]]), 2)</f>
        <v>56.64</v>
      </c>
      <c r="D17">
        <f>ROUND(-(Table5[[#This Row],[time_unlearn]]-$L$18)/$L$18,4)*100</f>
        <v>89.63</v>
      </c>
      <c r="E17">
        <v>45.2</v>
      </c>
      <c r="F17">
        <v>58.62</v>
      </c>
      <c r="G17">
        <v>54.65</v>
      </c>
      <c r="H17">
        <v>0.15190000000000001</v>
      </c>
      <c r="I17">
        <v>2.02</v>
      </c>
      <c r="J17">
        <v>48.25</v>
      </c>
      <c r="K17">
        <v>74.53</v>
      </c>
      <c r="L17">
        <v>0.36</v>
      </c>
    </row>
    <row r="18" spans="1:12">
      <c r="A18" t="s">
        <v>28</v>
      </c>
      <c r="B18">
        <f>100-Table5[[#This Row],[mia_tpr]]</f>
        <v>46.53</v>
      </c>
      <c r="C18">
        <f>ROUND(0.5*(Table5[[#This Row],[acc_retain]]+Table5[[#This Row],[acc_test]]), 2)</f>
        <v>46.26</v>
      </c>
      <c r="D18">
        <f>ROUND(-(Table5[[#This Row],[time_unlearn]]-$L$18)/$L$18,4)*100</f>
        <v>0</v>
      </c>
      <c r="E18">
        <v>36.47</v>
      </c>
      <c r="F18">
        <v>45.37</v>
      </c>
      <c r="G18">
        <v>47.14</v>
      </c>
      <c r="J18">
        <v>44.76</v>
      </c>
      <c r="K18">
        <v>53.47</v>
      </c>
      <c r="L18">
        <v>3.47</v>
      </c>
    </row>
    <row r="19" spans="1:12">
      <c r="A19" t="s">
        <v>29</v>
      </c>
      <c r="B19">
        <f>100-Table5[[#This Row],[mia_tpr]]</f>
        <v>35.200000000000003</v>
      </c>
      <c r="C19">
        <f>ROUND(0.5*(Table5[[#This Row],[acc_retain]]+Table5[[#This Row],[acc_test]]), 2)</f>
        <v>48</v>
      </c>
      <c r="D19">
        <f>ROUND(-(Table5[[#This Row],[time_unlearn]]-$L$18)/$L$18,4)*100</f>
        <v>-11.82</v>
      </c>
      <c r="E19">
        <v>38.93</v>
      </c>
      <c r="F19">
        <v>46.85</v>
      </c>
      <c r="G19">
        <v>49.14</v>
      </c>
      <c r="H19">
        <v>0.23469999999999999</v>
      </c>
      <c r="I19">
        <v>1.72</v>
      </c>
      <c r="J19">
        <v>46.86</v>
      </c>
      <c r="K19">
        <v>64.8</v>
      </c>
      <c r="L19">
        <v>3.88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0FBF-4D5D-4751-9A47-C5C56EE0964C}">
  <dimension ref="A1:L19"/>
  <sheetViews>
    <sheetView workbookViewId="0">
      <selection activeCell="E4" sqref="E4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ROUND(AVERAGE('3407'!B2, '1703'!B2, '851'!B2, '425'!B2, '212'!B2),2)</f>
        <v>27.99</v>
      </c>
      <c r="C2">
        <f>ROUND(AVERAGE('3407'!C2, '1703'!C2, '851'!C2, '425'!C2, '212'!C2),2)</f>
        <v>51.01</v>
      </c>
      <c r="D2">
        <f>ROUND(AVERAGE('3407'!D2, '1703'!D2, '851'!D2, '425'!D2, '212'!D2),2)</f>
        <v>88.23</v>
      </c>
      <c r="E2">
        <f>ROUND(AVERAGE('3407'!E2, '1703'!E2, '851'!E2, '425'!E2, '212'!E2),2)</f>
        <v>42.4</v>
      </c>
      <c r="F2">
        <f>ROUND(AVERAGE('3407'!F2, '1703'!F2, '851'!F2, '425'!F2, '212'!F2),2)</f>
        <v>52.55</v>
      </c>
      <c r="G2">
        <f>ROUND(AVERAGE('3407'!G2, '1703'!G2, '851'!G2, '425'!G2, '212'!G2),2)</f>
        <v>49.46</v>
      </c>
      <c r="H2">
        <f>ROUND(AVERAGE('3407'!H2, '1703'!H2, '851'!H2, '425'!H2, '212'!H2),2)</f>
        <v>0.15</v>
      </c>
      <c r="I2">
        <f>ROUND(AVERAGE('3407'!I2, '1703'!I2, '851'!I2, '425'!I2, '212'!I2),2)</f>
        <v>4.8099999999999996</v>
      </c>
      <c r="J2">
        <f>ROUND(AVERAGE('3407'!J2, '1703'!J2, '851'!J2, '425'!J2, '212'!J2),2)</f>
        <v>46.69</v>
      </c>
      <c r="K2">
        <f>ROUND(AVERAGE('3407'!K2, '1703'!K2, '851'!K2, '425'!K2, '212'!K2),2)</f>
        <v>72.010000000000005</v>
      </c>
      <c r="L2">
        <f>ROUND(AVERAGE('3407'!L2, '1703'!L2, '851'!L2, '425'!L2, '212'!L2),2)</f>
        <v>0.42</v>
      </c>
    </row>
    <row r="3" spans="1:12">
      <c r="A3" t="s">
        <v>13</v>
      </c>
      <c r="B3">
        <f>ROUND(AVERAGE('3407'!B3, '1703'!B3, '851'!B3, '425'!B3, '212'!B3),2)</f>
        <v>27.89</v>
      </c>
      <c r="C3">
        <f>ROUND(AVERAGE('3407'!C3, '1703'!C3, '851'!C3, '425'!C3, '212'!C3),2)</f>
        <v>51.57</v>
      </c>
      <c r="D3">
        <f>ROUND(AVERAGE('3407'!D3, '1703'!D3, '851'!D3, '425'!D3, '212'!D3),2)</f>
        <v>88.24</v>
      </c>
      <c r="E3">
        <f>ROUND(AVERAGE('3407'!E3, '1703'!E3, '851'!E3, '425'!E3, '212'!E3),2)</f>
        <v>42.51</v>
      </c>
      <c r="F3">
        <f>ROUND(AVERAGE('3407'!F3, '1703'!F3, '851'!F3, '425'!F3, '212'!F3),2)</f>
        <v>53.52</v>
      </c>
      <c r="G3">
        <f>ROUND(AVERAGE('3407'!G3, '1703'!G3, '851'!G3, '425'!G3, '212'!G3),2)</f>
        <v>49.63</v>
      </c>
      <c r="H3">
        <f>ROUND(AVERAGE('3407'!H3, '1703'!H3, '851'!H3, '425'!H3, '212'!H3),2)</f>
        <v>0.14000000000000001</v>
      </c>
      <c r="I3">
        <f>ROUND(AVERAGE('3407'!I3, '1703'!I3, '851'!I3, '425'!I3, '212'!I3),2)</f>
        <v>4.8099999999999996</v>
      </c>
      <c r="J3">
        <f>ROUND(AVERAGE('3407'!J3, '1703'!J3, '851'!J3, '425'!J3, '212'!J3),2)</f>
        <v>46.81</v>
      </c>
      <c r="K3">
        <f>ROUND(AVERAGE('3407'!K3, '1703'!K3, '851'!K3, '425'!K3, '212'!K3),2)</f>
        <v>72.11</v>
      </c>
      <c r="L3">
        <f>ROUND(AVERAGE('3407'!L3, '1703'!L3, '851'!L3, '425'!L3, '212'!L3),2)</f>
        <v>0.42</v>
      </c>
    </row>
    <row r="4" spans="1:12">
      <c r="A4" t="s">
        <v>14</v>
      </c>
      <c r="B4">
        <f>ROUND(AVERAGE('3407'!B4, '1703'!B4, '851'!B4, '425'!B4, '212'!B4),2)</f>
        <v>26.75</v>
      </c>
      <c r="C4">
        <f>ROUND(AVERAGE('3407'!C4, '1703'!C4, '851'!C4, '425'!C4, '212'!C4),2)</f>
        <v>53.05</v>
      </c>
      <c r="D4">
        <f>ROUND(AVERAGE('3407'!D4, '1703'!D4, '851'!D4, '425'!D4, '212'!D4),2)</f>
        <v>88.18</v>
      </c>
      <c r="E4">
        <f>ROUND(AVERAGE('3407'!E4, '1703'!E4, '851'!E4, '425'!E4, '212'!E4),2)</f>
        <v>43.33</v>
      </c>
      <c r="F4">
        <f>ROUND(AVERAGE('3407'!F4, '1703'!F4, '851'!F4, '425'!F4, '212'!F4),2)</f>
        <v>55.75</v>
      </c>
      <c r="G4">
        <f>ROUND(AVERAGE('3407'!G4, '1703'!G4, '851'!G4, '425'!G4, '212'!G4),2)</f>
        <v>50.35</v>
      </c>
      <c r="H4">
        <f>ROUND(AVERAGE('3407'!H4, '1703'!H4, '851'!H4, '425'!H4, '212'!H4),2)</f>
        <v>0.15</v>
      </c>
      <c r="I4">
        <f>ROUND(AVERAGE('3407'!I4, '1703'!I4, '851'!I4, '425'!I4, '212'!I4),2)</f>
        <v>4.8099999999999996</v>
      </c>
      <c r="J4">
        <f>ROUND(AVERAGE('3407'!J4, '1703'!J4, '851'!J4, '425'!J4, '212'!J4),2)</f>
        <v>47.06</v>
      </c>
      <c r="K4">
        <f>ROUND(AVERAGE('3407'!K4, '1703'!K4, '851'!K4, '425'!K4, '212'!K4),2)</f>
        <v>73.25</v>
      </c>
      <c r="L4">
        <f>ROUND(AVERAGE('3407'!L4, '1703'!L4, '851'!L4, '425'!L4, '212'!L4),2)</f>
        <v>0.42</v>
      </c>
    </row>
    <row r="5" spans="1:12">
      <c r="A5" t="s">
        <v>15</v>
      </c>
      <c r="B5">
        <f>ROUND(AVERAGE('3407'!B5, '1703'!B5, '851'!B5, '425'!B5, '212'!B5),2)</f>
        <v>30.43</v>
      </c>
      <c r="C5">
        <f>ROUND(AVERAGE('3407'!C5, '1703'!C5, '851'!C5, '425'!C5, '212'!C5),2)</f>
        <v>50.27</v>
      </c>
      <c r="D5">
        <f>ROUND(AVERAGE('3407'!D5, '1703'!D5, '851'!D5, '425'!D5, '212'!D5),2)</f>
        <v>88.3</v>
      </c>
      <c r="E5">
        <f>ROUND(AVERAGE('3407'!E5, '1703'!E5, '851'!E5, '425'!E5, '212'!E5),2)</f>
        <v>41.25</v>
      </c>
      <c r="F5">
        <f>ROUND(AVERAGE('3407'!F5, '1703'!F5, '851'!F5, '425'!F5, '212'!F5),2)</f>
        <v>51.66</v>
      </c>
      <c r="G5">
        <f>ROUND(AVERAGE('3407'!G5, '1703'!G5, '851'!G5, '425'!G5, '212'!G5),2)</f>
        <v>48.87</v>
      </c>
      <c r="H5">
        <f>ROUND(AVERAGE('3407'!H5, '1703'!H5, '851'!H5, '425'!H5, '212'!H5),2)</f>
        <v>0.13</v>
      </c>
      <c r="I5">
        <f>ROUND(AVERAGE('3407'!I5, '1703'!I5, '851'!I5, '425'!I5, '212'!I5),2)</f>
        <v>4.78</v>
      </c>
      <c r="J5">
        <f>ROUND(AVERAGE('3407'!J5, '1703'!J5, '851'!J5, '425'!J5, '212'!J5),2)</f>
        <v>46.46</v>
      </c>
      <c r="K5">
        <f>ROUND(AVERAGE('3407'!K5, '1703'!K5, '851'!K5, '425'!K5, '212'!K5),2)</f>
        <v>69.569999999999993</v>
      </c>
      <c r="L5">
        <f>ROUND(AVERAGE('3407'!L5, '1703'!L5, '851'!L5, '425'!L5, '212'!L5),2)</f>
        <v>0.42</v>
      </c>
    </row>
    <row r="6" spans="1:12">
      <c r="A6" t="s">
        <v>16</v>
      </c>
      <c r="B6">
        <f>ROUND(AVERAGE('3407'!B6, '1703'!B6, '851'!B6, '425'!B6, '212'!B6),2)</f>
        <v>26.61</v>
      </c>
      <c r="C6">
        <f>ROUND(AVERAGE('3407'!C6, '1703'!C6, '851'!C6, '425'!C6, '212'!C6),2)</f>
        <v>53.23</v>
      </c>
      <c r="D6">
        <f>ROUND(AVERAGE('3407'!D6, '1703'!D6, '851'!D6, '425'!D6, '212'!D6),2)</f>
        <v>88.24</v>
      </c>
      <c r="E6">
        <f>ROUND(AVERAGE('3407'!E6, '1703'!E6, '851'!E6, '425'!E6, '212'!E6),2)</f>
        <v>44.05</v>
      </c>
      <c r="F6">
        <f>ROUND(AVERAGE('3407'!F6, '1703'!F6, '851'!F6, '425'!F6, '212'!F6),2)</f>
        <v>55.48</v>
      </c>
      <c r="G6">
        <f>ROUND(AVERAGE('3407'!G6, '1703'!G6, '851'!G6, '425'!G6, '212'!G6),2)</f>
        <v>50.97</v>
      </c>
      <c r="H6">
        <f>ROUND(AVERAGE('3407'!H6, '1703'!H6, '851'!H6, '425'!H6, '212'!H6),2)</f>
        <v>0.14000000000000001</v>
      </c>
      <c r="I6">
        <f>ROUND(AVERAGE('3407'!I6, '1703'!I6, '851'!I6, '425'!I6, '212'!I6),2)</f>
        <v>1.96</v>
      </c>
      <c r="J6">
        <f>ROUND(AVERAGE('3407'!J6, '1703'!J6, '851'!J6, '425'!J6, '212'!J6),2)</f>
        <v>47.04</v>
      </c>
      <c r="K6">
        <f>ROUND(AVERAGE('3407'!K6, '1703'!K6, '851'!K6, '425'!K6, '212'!K6),2)</f>
        <v>73.39</v>
      </c>
      <c r="L6">
        <f>ROUND(AVERAGE('3407'!L6, '1703'!L6, '851'!L6, '425'!L6, '212'!L6),2)</f>
        <v>0.42</v>
      </c>
    </row>
    <row r="7" spans="1:12">
      <c r="A7" t="s">
        <v>17</v>
      </c>
      <c r="B7">
        <f>ROUND(AVERAGE('3407'!B7, '1703'!B7, '851'!B7, '425'!B7, '212'!B7),2)</f>
        <v>29.29</v>
      </c>
      <c r="C7">
        <f>ROUND(AVERAGE('3407'!C7, '1703'!C7, '851'!C7, '425'!C7, '212'!C7),2)</f>
        <v>49.85</v>
      </c>
      <c r="D7">
        <f>ROUND(AVERAGE('3407'!D7, '1703'!D7, '851'!D7, '425'!D7, '212'!D7),2)</f>
        <v>88.24</v>
      </c>
      <c r="E7">
        <f>ROUND(AVERAGE('3407'!E7, '1703'!E7, '851'!E7, '425'!E7, '212'!E7),2)</f>
        <v>41.27</v>
      </c>
      <c r="F7">
        <f>ROUND(AVERAGE('3407'!F7, '1703'!F7, '851'!F7, '425'!F7, '212'!F7),2)</f>
        <v>50.94</v>
      </c>
      <c r="G7">
        <f>ROUND(AVERAGE('3407'!G7, '1703'!G7, '851'!G7, '425'!G7, '212'!G7),2)</f>
        <v>48.76</v>
      </c>
      <c r="H7">
        <f>ROUND(AVERAGE('3407'!H7, '1703'!H7, '851'!H7, '425'!H7, '212'!H7),2)</f>
        <v>0.12</v>
      </c>
      <c r="I7">
        <f>ROUND(AVERAGE('3407'!I7, '1703'!I7, '851'!I7, '425'!I7, '212'!I7),2)</f>
        <v>1.93</v>
      </c>
      <c r="J7">
        <f>ROUND(AVERAGE('3407'!J7, '1703'!J7, '851'!J7, '425'!J7, '212'!J7),2)</f>
        <v>47.1</v>
      </c>
      <c r="K7">
        <f>ROUND(AVERAGE('3407'!K7, '1703'!K7, '851'!K7, '425'!K7, '212'!K7),2)</f>
        <v>70.709999999999994</v>
      </c>
      <c r="L7">
        <f>ROUND(AVERAGE('3407'!L7, '1703'!L7, '851'!L7, '425'!L7, '212'!L7),2)</f>
        <v>0.42</v>
      </c>
    </row>
    <row r="8" spans="1:12">
      <c r="A8" t="s">
        <v>18</v>
      </c>
      <c r="B8">
        <f>ROUND(AVERAGE('3407'!B8, '1703'!B8, '851'!B8, '425'!B8, '212'!B8),2)</f>
        <v>54.92</v>
      </c>
      <c r="C8">
        <f>ROUND(AVERAGE('3407'!C8, '1703'!C8, '851'!C8, '425'!C8, '212'!C8),2)</f>
        <v>23.56</v>
      </c>
      <c r="D8">
        <f>ROUND(AVERAGE('3407'!D8, '1703'!D8, '851'!D8, '425'!D8, '212'!D8),2)</f>
        <v>92.11</v>
      </c>
      <c r="E8">
        <f>ROUND(AVERAGE('3407'!E8, '1703'!E8, '851'!E8, '425'!E8, '212'!E8),2)</f>
        <v>19.72</v>
      </c>
      <c r="F8">
        <f>ROUND(AVERAGE('3407'!F8, '1703'!F8, '851'!F8, '425'!F8, '212'!F8),2)</f>
        <v>22.66</v>
      </c>
      <c r="G8">
        <f>ROUND(AVERAGE('3407'!G8, '1703'!G8, '851'!G8, '425'!G8, '212'!G8),2)</f>
        <v>24.45</v>
      </c>
      <c r="H8">
        <f>ROUND(AVERAGE('3407'!H8, '1703'!H8, '851'!H8, '425'!H8, '212'!H8),2)</f>
        <v>0.32</v>
      </c>
      <c r="I8">
        <f>ROUND(AVERAGE('3407'!I8, '1703'!I8, '851'!I8, '425'!I8, '212'!I8),2)</f>
        <v>4.26</v>
      </c>
      <c r="J8">
        <f>ROUND(AVERAGE('3407'!J8, '1703'!J8, '851'!J8, '425'!J8, '212'!J8),2)</f>
        <v>48.09</v>
      </c>
      <c r="K8">
        <f>ROUND(AVERAGE('3407'!K8, '1703'!K8, '851'!K8, '425'!K8, '212'!K8),2)</f>
        <v>45.08</v>
      </c>
      <c r="L8">
        <f>ROUND(AVERAGE('3407'!L8, '1703'!L8, '851'!L8, '425'!L8, '212'!L8),2)</f>
        <v>0.28000000000000003</v>
      </c>
    </row>
    <row r="9" spans="1:12">
      <c r="A9" t="s">
        <v>19</v>
      </c>
      <c r="B9">
        <f>ROUND(AVERAGE('3407'!B9, '1703'!B9, '851'!B9, '425'!B9, '212'!B9),2)</f>
        <v>42.61</v>
      </c>
      <c r="C9">
        <f>ROUND(AVERAGE('3407'!C9, '1703'!C9, '851'!C9, '425'!C9, '212'!C9),2)</f>
        <v>37.020000000000003</v>
      </c>
      <c r="D9">
        <f>ROUND(AVERAGE('3407'!D9, '1703'!D9, '851'!D9, '425'!D9, '212'!D9),2)</f>
        <v>86.14</v>
      </c>
      <c r="E9">
        <f>ROUND(AVERAGE('3407'!E9, '1703'!E9, '851'!E9, '425'!E9, '212'!E9),2)</f>
        <v>32.75</v>
      </c>
      <c r="F9">
        <f>ROUND(AVERAGE('3407'!F9, '1703'!F9, '851'!F9, '425'!F9, '212'!F9),2)</f>
        <v>36.64</v>
      </c>
      <c r="G9">
        <f>ROUND(AVERAGE('3407'!G9, '1703'!G9, '851'!G9, '425'!G9, '212'!G9),2)</f>
        <v>37.380000000000003</v>
      </c>
      <c r="H9">
        <f>ROUND(AVERAGE('3407'!H9, '1703'!H9, '851'!H9, '425'!H9, '212'!H9),2)</f>
        <v>0.28000000000000003</v>
      </c>
      <c r="I9">
        <f>ROUND(AVERAGE('3407'!I9, '1703'!I9, '851'!I9, '425'!I9, '212'!I9),2)</f>
        <v>1.68</v>
      </c>
      <c r="J9">
        <f>ROUND(AVERAGE('3407'!J9, '1703'!J9, '851'!J9, '425'!J9, '212'!J9),2)</f>
        <v>49.87</v>
      </c>
      <c r="K9">
        <f>ROUND(AVERAGE('3407'!K9, '1703'!K9, '851'!K9, '425'!K9, '212'!K9),2)</f>
        <v>57.39</v>
      </c>
      <c r="L9">
        <f>ROUND(AVERAGE('3407'!L9, '1703'!L9, '851'!L9, '425'!L9, '212'!L9),2)</f>
        <v>0.49</v>
      </c>
    </row>
    <row r="10" spans="1:12">
      <c r="A10" t="s">
        <v>20</v>
      </c>
      <c r="B10">
        <f>ROUND(AVERAGE('3407'!B10, '1703'!B10, '851'!B10, '425'!B10, '212'!B10),2)</f>
        <v>42.63</v>
      </c>
      <c r="C10">
        <f>ROUND(AVERAGE('3407'!C10, '1703'!C10, '851'!C10, '425'!C10, '212'!C10),2)</f>
        <v>37.020000000000003</v>
      </c>
      <c r="D10">
        <f>ROUND(AVERAGE('3407'!D10, '1703'!D10, '851'!D10, '425'!D10, '212'!D10),2)</f>
        <v>84.23</v>
      </c>
      <c r="E10">
        <f>ROUND(AVERAGE('3407'!E10, '1703'!E10, '851'!E10, '425'!E10, '212'!E10),2)</f>
        <v>32.79</v>
      </c>
      <c r="F10">
        <f>ROUND(AVERAGE('3407'!F10, '1703'!F10, '851'!F10, '425'!F10, '212'!F10),2)</f>
        <v>36.64</v>
      </c>
      <c r="G10">
        <f>ROUND(AVERAGE('3407'!G10, '1703'!G10, '851'!G10, '425'!G10, '212'!G10),2)</f>
        <v>37.4</v>
      </c>
      <c r="H10">
        <f>ROUND(AVERAGE('3407'!H10, '1703'!H10, '851'!H10, '425'!H10, '212'!H10),2)</f>
        <v>0.28000000000000003</v>
      </c>
      <c r="I10">
        <f>ROUND(AVERAGE('3407'!I10, '1703'!I10, '851'!I10, '425'!I10, '212'!I10),2)</f>
        <v>1.68</v>
      </c>
      <c r="J10">
        <f>ROUND(AVERAGE('3407'!J10, '1703'!J10, '851'!J10, '425'!J10, '212'!J10),2)</f>
        <v>49.87</v>
      </c>
      <c r="K10">
        <f>ROUND(AVERAGE('3407'!K10, '1703'!K10, '851'!K10, '425'!K10, '212'!K10),2)</f>
        <v>57.37</v>
      </c>
      <c r="L10">
        <f>ROUND(AVERAGE('3407'!L10, '1703'!L10, '851'!L10, '425'!L10, '212'!L10),2)</f>
        <v>0.56000000000000005</v>
      </c>
    </row>
    <row r="11" spans="1:12">
      <c r="A11" t="s">
        <v>21</v>
      </c>
      <c r="B11">
        <f>ROUND(AVERAGE('3407'!B11, '1703'!B11, '851'!B11, '425'!B11, '212'!B11),2)</f>
        <v>27.12</v>
      </c>
      <c r="C11">
        <f>ROUND(AVERAGE('3407'!C11, '1703'!C11, '851'!C11, '425'!C11, '212'!C11),2)</f>
        <v>48.97</v>
      </c>
      <c r="D11">
        <f>ROUND(AVERAGE('3407'!D11, '1703'!D11, '851'!D11, '425'!D11, '212'!D11),2)</f>
        <v>78.66</v>
      </c>
      <c r="E11">
        <f>ROUND(AVERAGE('3407'!E11, '1703'!E11, '851'!E11, '425'!E11, '212'!E11),2)</f>
        <v>44.16</v>
      </c>
      <c r="F11">
        <f>ROUND(AVERAGE('3407'!F11, '1703'!F11, '851'!F11, '425'!F11, '212'!F11),2)</f>
        <v>52.95</v>
      </c>
      <c r="G11">
        <f>ROUND(AVERAGE('3407'!G11, '1703'!G11, '851'!G11, '425'!G11, '212'!G11),2)</f>
        <v>44.99</v>
      </c>
      <c r="H11">
        <f>ROUND(AVERAGE('3407'!H11, '1703'!H11, '851'!H11, '425'!H11, '212'!H11),2)</f>
        <v>0.14000000000000001</v>
      </c>
      <c r="I11">
        <f>ROUND(AVERAGE('3407'!I11, '1703'!I11, '851'!I11, '425'!I11, '212'!I11),2)</f>
        <v>2.2000000000000002</v>
      </c>
      <c r="J11">
        <f>ROUND(AVERAGE('3407'!J11, '1703'!J11, '851'!J11, '425'!J11, '212'!J11),2)</f>
        <v>48.62</v>
      </c>
      <c r="K11">
        <f>ROUND(AVERAGE('3407'!K11, '1703'!K11, '851'!K11, '425'!K11, '212'!K11),2)</f>
        <v>72.88</v>
      </c>
      <c r="L11">
        <f>ROUND(AVERAGE('3407'!L11, '1703'!L11, '851'!L11, '425'!L11, '212'!L11),2)</f>
        <v>0.76</v>
      </c>
    </row>
    <row r="12" spans="1:12">
      <c r="A12" t="s">
        <v>22</v>
      </c>
      <c r="B12">
        <f>ROUND(AVERAGE('3407'!B12, '1703'!B12, '851'!B12, '425'!B12, '212'!B12),2)</f>
        <v>24.71</v>
      </c>
      <c r="C12">
        <f>ROUND(AVERAGE('3407'!C12, '1703'!C12, '851'!C12, '425'!C12, '212'!C12),2)</f>
        <v>46.03</v>
      </c>
      <c r="D12">
        <f>ROUND(AVERAGE('3407'!D12, '1703'!D12, '851'!D12, '425'!D12, '212'!D12),2)</f>
        <v>95.72</v>
      </c>
      <c r="E12">
        <f>ROUND(AVERAGE('3407'!E12, '1703'!E12, '851'!E12, '425'!E12, '212'!E12),2)</f>
        <v>45</v>
      </c>
      <c r="F12">
        <f>ROUND(AVERAGE('3407'!F12, '1703'!F12, '851'!F12, '425'!F12, '212'!F12),2)</f>
        <v>49.44</v>
      </c>
      <c r="G12">
        <f>ROUND(AVERAGE('3407'!G12, '1703'!G12, '851'!G12, '425'!G12, '212'!G12),2)</f>
        <v>42.61</v>
      </c>
      <c r="H12">
        <f>ROUND(AVERAGE('3407'!H12, '1703'!H12, '851'!H12, '425'!H12, '212'!H12),2)</f>
        <v>0.13</v>
      </c>
      <c r="I12">
        <f>ROUND(AVERAGE('3407'!I12, '1703'!I12, '851'!I12, '425'!I12, '212'!I12),2)</f>
        <v>1.68</v>
      </c>
      <c r="J12">
        <f>ROUND(AVERAGE('3407'!J12, '1703'!J12, '851'!J12, '425'!J12, '212'!J12),2)</f>
        <v>50.11</v>
      </c>
      <c r="K12">
        <f>ROUND(AVERAGE('3407'!K12, '1703'!K12, '851'!K12, '425'!K12, '212'!K12),2)</f>
        <v>75.290000000000006</v>
      </c>
      <c r="L12">
        <f>ROUND(AVERAGE('3407'!L12, '1703'!L12, '851'!L12, '425'!L12, '212'!L12),2)</f>
        <v>0.15</v>
      </c>
    </row>
    <row r="13" spans="1:12">
      <c r="A13" t="s">
        <v>23</v>
      </c>
      <c r="B13">
        <f>ROUND(AVERAGE('3407'!B13, '1703'!B13, '851'!B13, '425'!B13, '212'!B13),2)</f>
        <v>25.83</v>
      </c>
      <c r="C13">
        <f>ROUND(AVERAGE('3407'!C13, '1703'!C13, '851'!C13, '425'!C13, '212'!C13),2)</f>
        <v>51.81</v>
      </c>
      <c r="D13">
        <f>ROUND(AVERAGE('3407'!D13, '1703'!D13, '851'!D13, '425'!D13, '212'!D13),2)</f>
        <v>86.82</v>
      </c>
      <c r="E13">
        <f>ROUND(AVERAGE('3407'!E13, '1703'!E13, '851'!E13, '425'!E13, '212'!E13),2)</f>
        <v>42.79</v>
      </c>
      <c r="F13">
        <f>ROUND(AVERAGE('3407'!F13, '1703'!F13, '851'!F13, '425'!F13, '212'!F13),2)</f>
        <v>54.06</v>
      </c>
      <c r="G13">
        <f>ROUND(AVERAGE('3407'!G13, '1703'!G13, '851'!G13, '425'!G13, '212'!G13),2)</f>
        <v>49.56</v>
      </c>
      <c r="H13">
        <f>ROUND(AVERAGE('3407'!H13, '1703'!H13, '851'!H13, '425'!H13, '212'!H13),2)</f>
        <v>0.13</v>
      </c>
      <c r="I13">
        <f>ROUND(AVERAGE('3407'!I13, '1703'!I13, '851'!I13, '425'!I13, '212'!I13),2)</f>
        <v>1.99</v>
      </c>
      <c r="J13">
        <f>ROUND(AVERAGE('3407'!J13, '1703'!J13, '851'!J13, '425'!J13, '212'!J13),2)</f>
        <v>46.92</v>
      </c>
      <c r="K13">
        <f>ROUND(AVERAGE('3407'!K13, '1703'!K13, '851'!K13, '425'!K13, '212'!K13),2)</f>
        <v>74.17</v>
      </c>
      <c r="L13">
        <f>ROUND(AVERAGE('3407'!L13, '1703'!L13, '851'!L13, '425'!L13, '212'!L13),2)</f>
        <v>0.47</v>
      </c>
    </row>
    <row r="14" spans="1:12">
      <c r="A14" t="s">
        <v>24</v>
      </c>
      <c r="B14">
        <f>ROUND(AVERAGE('3407'!B14, '1703'!B14, '851'!B14, '425'!B14, '212'!B14),2)</f>
        <v>36.83</v>
      </c>
      <c r="C14">
        <f>ROUND(AVERAGE('3407'!C14, '1703'!C14, '851'!C14, '425'!C14, '212'!C14),2)</f>
        <v>46.43</v>
      </c>
      <c r="D14">
        <f>ROUND(AVERAGE('3407'!D14, '1703'!D14, '851'!D14, '425'!D14, '212'!D14),2)</f>
        <v>86.2</v>
      </c>
      <c r="E14">
        <f>ROUND(AVERAGE('3407'!E14, '1703'!E14, '851'!E14, '425'!E14, '212'!E14),2)</f>
        <v>36.119999999999997</v>
      </c>
      <c r="F14">
        <f>ROUND(AVERAGE('3407'!F14, '1703'!F14, '851'!F14, '425'!F14, '212'!F14),2)</f>
        <v>47.12</v>
      </c>
      <c r="G14">
        <f>ROUND(AVERAGE('3407'!G14, '1703'!G14, '851'!G14, '425'!G14, '212'!G14),2)</f>
        <v>45.73</v>
      </c>
      <c r="H14">
        <f>ROUND(AVERAGE('3407'!H14, '1703'!H14, '851'!H14, '425'!H14, '212'!H14),2)</f>
        <v>0.13</v>
      </c>
      <c r="I14">
        <f>ROUND(AVERAGE('3407'!I14, '1703'!I14, '851'!I14, '425'!I14, '212'!I14),2)</f>
        <v>1.96</v>
      </c>
      <c r="J14">
        <f>ROUND(AVERAGE('3407'!J14, '1703'!J14, '851'!J14, '425'!J14, '212'!J14),2)</f>
        <v>44.67</v>
      </c>
      <c r="K14">
        <f>ROUND(AVERAGE('3407'!K14, '1703'!K14, '851'!K14, '425'!K14, '212'!K14),2)</f>
        <v>63.17</v>
      </c>
      <c r="L14">
        <f>ROUND(AVERAGE('3407'!L14, '1703'!L14, '851'!L14, '425'!L14, '212'!L14),2)</f>
        <v>0.49</v>
      </c>
    </row>
    <row r="15" spans="1:12">
      <c r="A15" t="s">
        <v>25</v>
      </c>
      <c r="B15">
        <f>ROUND(AVERAGE('3407'!B15, '1703'!B15, '851'!B15, '425'!B15, '212'!B15),2)</f>
        <v>71.84</v>
      </c>
      <c r="C15">
        <f>ROUND(AVERAGE('3407'!C15, '1703'!C15, '851'!C15, '425'!C15, '212'!C15),2)</f>
        <v>22.85</v>
      </c>
      <c r="D15">
        <f>ROUND(AVERAGE('3407'!D15, '1703'!D15, '851'!D15, '425'!D15, '212'!D15),2)</f>
        <v>96.12</v>
      </c>
      <c r="E15">
        <f>ROUND(AVERAGE('3407'!E15, '1703'!E15, '851'!E15, '425'!E15, '212'!E15),2)</f>
        <v>14.13</v>
      </c>
      <c r="F15">
        <f>ROUND(AVERAGE('3407'!F15, '1703'!F15, '851'!F15, '425'!F15, '212'!F15),2)</f>
        <v>21.77</v>
      </c>
      <c r="G15">
        <f>ROUND(AVERAGE('3407'!G15, '1703'!G15, '851'!G15, '425'!G15, '212'!G15),2)</f>
        <v>23.92</v>
      </c>
      <c r="H15">
        <f>ROUND(AVERAGE('3407'!H15, '1703'!H15, '851'!H15, '425'!H15, '212'!H15),2)</f>
        <v>0.46</v>
      </c>
      <c r="I15">
        <f>ROUND(AVERAGE('3407'!I15, '1703'!I15, '851'!I15, '425'!I15, '212'!I15),2)</f>
        <v>1.86</v>
      </c>
      <c r="J15">
        <f>ROUND(AVERAGE('3407'!J15, '1703'!J15, '851'!J15, '425'!J15, '212'!J15),2)</f>
        <v>43.67</v>
      </c>
      <c r="K15">
        <f>ROUND(AVERAGE('3407'!K15, '1703'!K15, '851'!K15, '425'!K15, '212'!K15),2)</f>
        <v>28.16</v>
      </c>
      <c r="L15">
        <f>ROUND(AVERAGE('3407'!L15, '1703'!L15, '851'!L15, '425'!L15, '212'!L15),2)</f>
        <v>0.14000000000000001</v>
      </c>
    </row>
    <row r="16" spans="1:12">
      <c r="A16" t="s">
        <v>26</v>
      </c>
      <c r="B16">
        <f>ROUND(AVERAGE('3407'!B16, '1703'!B16, '851'!B16, '425'!B16, '212'!B16),2)</f>
        <v>22.68</v>
      </c>
      <c r="C16">
        <f>ROUND(AVERAGE('3407'!C16, '1703'!C16, '851'!C16, '425'!C16, '212'!C16),2)</f>
        <v>53.66</v>
      </c>
      <c r="D16">
        <f>ROUND(AVERAGE('3407'!D16, '1703'!D16, '851'!D16, '425'!D16, '212'!D16),2)</f>
        <v>88</v>
      </c>
      <c r="E16">
        <f>ROUND(AVERAGE('3407'!E16, '1703'!E16, '851'!E16, '425'!E16, '212'!E16),2)</f>
        <v>47.28</v>
      </c>
      <c r="F16">
        <f>ROUND(AVERAGE('3407'!F16, '1703'!F16, '851'!F16, '425'!F16, '212'!F16),2)</f>
        <v>56.01</v>
      </c>
      <c r="G16">
        <f>ROUND(AVERAGE('3407'!G16, '1703'!G16, '851'!G16, '425'!G16, '212'!G16),2)</f>
        <v>51.32</v>
      </c>
      <c r="H16">
        <f>ROUND(AVERAGE('3407'!H16, '1703'!H16, '851'!H16, '425'!H16, '212'!H16),2)</f>
        <v>0.15</v>
      </c>
      <c r="I16">
        <f>ROUND(AVERAGE('3407'!I16, '1703'!I16, '851'!I16, '425'!I16, '212'!I16),2)</f>
        <v>2</v>
      </c>
      <c r="J16">
        <f>ROUND(AVERAGE('3407'!J16, '1703'!J16, '851'!J16, '425'!J16, '212'!J16),2)</f>
        <v>48.65</v>
      </c>
      <c r="K16">
        <f>ROUND(AVERAGE('3407'!K16, '1703'!K16, '851'!K16, '425'!K16, '212'!K16),2)</f>
        <v>77.319999999999993</v>
      </c>
      <c r="L16">
        <f>ROUND(AVERAGE('3407'!L16, '1703'!L16, '851'!L16, '425'!L16, '212'!L16),2)</f>
        <v>0.43</v>
      </c>
    </row>
    <row r="17" spans="1:12">
      <c r="A17" t="s">
        <v>27</v>
      </c>
      <c r="B17">
        <f>ROUND(AVERAGE('3407'!B17, '1703'!B17, '851'!B17, '425'!B17, '212'!B17),2)</f>
        <v>24.6</v>
      </c>
      <c r="C17">
        <f>ROUND(AVERAGE('3407'!C17, '1703'!C17, '851'!C17, '425'!C17, '212'!C17),2)</f>
        <v>54.09</v>
      </c>
      <c r="D17">
        <f>ROUND(AVERAGE('3407'!D17, '1703'!D17, '851'!D17, '425'!D17, '212'!D17),2)</f>
        <v>89.8</v>
      </c>
      <c r="E17">
        <f>ROUND(AVERAGE('3407'!E17, '1703'!E17, '851'!E17, '425'!E17, '212'!E17),2)</f>
        <v>43.6</v>
      </c>
      <c r="F17">
        <f>ROUND(AVERAGE('3407'!F17, '1703'!F17, '851'!F17, '425'!F17, '212'!F17),2)</f>
        <v>56.78</v>
      </c>
      <c r="G17">
        <f>ROUND(AVERAGE('3407'!G17, '1703'!G17, '851'!G17, '425'!G17, '212'!G17),2)</f>
        <v>51.4</v>
      </c>
      <c r="H17">
        <f>ROUND(AVERAGE('3407'!H17, '1703'!H17, '851'!H17, '425'!H17, '212'!H17),2)</f>
        <v>0.14000000000000001</v>
      </c>
      <c r="I17">
        <f>ROUND(AVERAGE('3407'!I17, '1703'!I17, '851'!I17, '425'!I17, '212'!I17),2)</f>
        <v>1.96</v>
      </c>
      <c r="J17">
        <f>ROUND(AVERAGE('3407'!J17, '1703'!J17, '851'!J17, '425'!J17, '212'!J17),2)</f>
        <v>47.41</v>
      </c>
      <c r="K17">
        <f>ROUND(AVERAGE('3407'!K17, '1703'!K17, '851'!K17, '425'!K17, '212'!K17),2)</f>
        <v>75.400000000000006</v>
      </c>
      <c r="L17">
        <f>ROUND(AVERAGE('3407'!L17, '1703'!L17, '851'!L17, '425'!L17, '212'!L17),2)</f>
        <v>0.36</v>
      </c>
    </row>
    <row r="18" spans="1:12">
      <c r="A18" t="s">
        <v>28</v>
      </c>
      <c r="B18">
        <f>ROUND(AVERAGE('3407'!B18, '1703'!B18, '851'!B18, '425'!B18, '212'!B18),2)</f>
        <v>37.32</v>
      </c>
      <c r="C18">
        <f>ROUND(AVERAGE('3407'!C18, '1703'!C18, '851'!C18, '425'!C18, '212'!C18),2)</f>
        <v>45.88</v>
      </c>
      <c r="D18">
        <f>ROUND(AVERAGE('3407'!D18, '1703'!D18, '851'!D18, '425'!D18, '212'!D18),2)</f>
        <v>0</v>
      </c>
      <c r="E18">
        <f>ROUND(AVERAGE('3407'!E18, '1703'!E18, '851'!E18, '425'!E18, '212'!E18),2)</f>
        <v>34.79</v>
      </c>
      <c r="F18">
        <f>ROUND(AVERAGE('3407'!F18, '1703'!F18, '851'!F18, '425'!F18, '212'!F18),2)</f>
        <v>45.91</v>
      </c>
      <c r="G18">
        <f>ROUND(AVERAGE('3407'!G18, '1703'!G18, '851'!G18, '425'!G18, '212'!G18),2)</f>
        <v>45.85</v>
      </c>
      <c r="J18">
        <f>ROUND(AVERAGE('3407'!J18, '1703'!J18, '851'!J18, '425'!J18, '212'!J18),2)</f>
        <v>46.26</v>
      </c>
      <c r="K18">
        <f>ROUND(AVERAGE('3407'!K18, '1703'!K18, '851'!K18, '425'!K18, '212'!K18),2)</f>
        <v>62.68</v>
      </c>
      <c r="L18">
        <f>ROUND(AVERAGE('3407'!L18, '1703'!L18, '851'!L18, '425'!L18, '212'!L18),2)</f>
        <v>3.56</v>
      </c>
    </row>
    <row r="19" spans="1:12">
      <c r="A19" t="s">
        <v>29</v>
      </c>
      <c r="B19">
        <f>ROUND(AVERAGE('3407'!B19, '1703'!B19, '851'!B19, '425'!B19, '212'!B19),2)</f>
        <v>42.01</v>
      </c>
      <c r="C19">
        <f>ROUND(AVERAGE('3407'!C19, '1703'!C19, '851'!C19, '425'!C19, '212'!C19),2)</f>
        <v>37.04</v>
      </c>
      <c r="D19">
        <f>ROUND(AVERAGE('3407'!D19, '1703'!D19, '851'!D19, '425'!D19, '212'!D19),2)</f>
        <v>3.91</v>
      </c>
      <c r="E19">
        <f>ROUND(AVERAGE('3407'!E19, '1703'!E19, '851'!E19, '425'!E19, '212'!E19),2)</f>
        <v>32.950000000000003</v>
      </c>
      <c r="F19">
        <f>ROUND(AVERAGE('3407'!F19, '1703'!F19, '851'!F19, '425'!F19, '212'!F19),2)</f>
        <v>36.68</v>
      </c>
      <c r="G19">
        <f>ROUND(AVERAGE('3407'!G19, '1703'!G19, '851'!G19, '425'!G19, '212'!G19),2)</f>
        <v>37.4</v>
      </c>
      <c r="H19">
        <f>ROUND(AVERAGE('3407'!H19, '1703'!H19, '851'!H19, '425'!H19, '212'!H19),2)</f>
        <v>0.1</v>
      </c>
      <c r="I19">
        <f>ROUND(AVERAGE('3407'!I19, '1703'!I19, '851'!I19, '425'!I19, '212'!I19),2)</f>
        <v>1.66</v>
      </c>
      <c r="J19">
        <f>ROUND(AVERAGE('3407'!J19, '1703'!J19, '851'!J19, '425'!J19, '212'!J19),2)</f>
        <v>50.17</v>
      </c>
      <c r="K19">
        <f>ROUND(AVERAGE('3407'!K19, '1703'!K19, '851'!K19, '425'!K19, '212'!K19),2)</f>
        <v>57.99</v>
      </c>
      <c r="L19">
        <f>ROUND(AVERAGE('3407'!L19, '1703'!L19, '851'!L19, '425'!L19, '212'!L19),2)</f>
        <v>3.36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4C21-A7D2-4B76-9C32-634BC0794038}">
  <dimension ref="A1:L27"/>
  <sheetViews>
    <sheetView workbookViewId="0">
      <selection activeCell="B2" sqref="B2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ROUND(_xlfn.STDEV.P('3407'!B2, '1703'!B2, '851'!B2, '425'!B2, '212'!B2),2)</f>
        <v>12.81</v>
      </c>
      <c r="C2">
        <f>ROUND(_xlfn.STDEV.P('3407'!C2, '1703'!C2, '851'!C2, '425'!C2, '212'!C2),2)</f>
        <v>3.18</v>
      </c>
      <c r="D2">
        <f>ROUND(_xlfn.STDEV.P('3407'!D2, '1703'!D2, '851'!D2, '425'!D2, '212'!D2),2)</f>
        <v>0.61</v>
      </c>
      <c r="E2">
        <f>ROUND(_xlfn.STDEV.P('3407'!E2, '1703'!E2, '851'!E2, '425'!E2, '212'!E2),2)</f>
        <v>2.86</v>
      </c>
      <c r="F2">
        <f>ROUND(_xlfn.STDEV.P('3407'!F2, '1703'!F2, '851'!F2, '425'!F2, '212'!F2),2)</f>
        <v>3.73</v>
      </c>
      <c r="G2">
        <f>ROUND(_xlfn.STDEV.P('3407'!G2, '1703'!G2, '851'!G2, '425'!G2, '212'!G2),2)</f>
        <v>3.11</v>
      </c>
      <c r="H2">
        <f>ROUND(_xlfn.STDEV.P('3407'!H2, '1703'!H2, '851'!H2, '425'!H2, '212'!H2),2)</f>
        <v>0.04</v>
      </c>
      <c r="I2">
        <f>ROUND(_xlfn.STDEV.P('3407'!I2, '1703'!I2, '851'!I2, '425'!I2, '212'!I2),2)</f>
        <v>0.08</v>
      </c>
      <c r="J2">
        <f>ROUND(_xlfn.STDEV.P('3407'!J2, '1703'!J2, '851'!J2, '425'!J2, '212'!J2),2)</f>
        <v>1.53</v>
      </c>
      <c r="K2">
        <f>ROUND(_xlfn.STDEV.P('3407'!K2, '1703'!K2, '851'!K2, '425'!K2, '212'!K2),2)</f>
        <v>12.81</v>
      </c>
      <c r="L2">
        <f>ROUND(_xlfn.STDEV.P('3407'!L2, '1703'!L2, '851'!L2, '425'!L2, '212'!L2),2)</f>
        <v>0</v>
      </c>
    </row>
    <row r="3" spans="1:12">
      <c r="A3" t="s">
        <v>13</v>
      </c>
      <c r="B3">
        <f>ROUND(_xlfn.STDEV.P('3407'!B3, '1703'!B3, '851'!B3, '425'!B3, '212'!B3),2)</f>
        <v>13.48</v>
      </c>
      <c r="C3">
        <f>ROUND(_xlfn.STDEV.P('3407'!C3, '1703'!C3, '851'!C3, '425'!C3, '212'!C3),2)</f>
        <v>3.14</v>
      </c>
      <c r="D3">
        <f>ROUND(_xlfn.STDEV.P('3407'!D3, '1703'!D3, '851'!D3, '425'!D3, '212'!D3),2)</f>
        <v>0.52</v>
      </c>
      <c r="E3">
        <f>ROUND(_xlfn.STDEV.P('3407'!E3, '1703'!E3, '851'!E3, '425'!E3, '212'!E3),2)</f>
        <v>2.95</v>
      </c>
      <c r="F3">
        <f>ROUND(_xlfn.STDEV.P('3407'!F3, '1703'!F3, '851'!F3, '425'!F3, '212'!F3),2)</f>
        <v>3.81</v>
      </c>
      <c r="G3">
        <f>ROUND(_xlfn.STDEV.P('3407'!G3, '1703'!G3, '851'!G3, '425'!G3, '212'!G3),2)</f>
        <v>2.61</v>
      </c>
      <c r="H3">
        <f>ROUND(_xlfn.STDEV.P('3407'!H3, '1703'!H3, '851'!H3, '425'!H3, '212'!H3),2)</f>
        <v>0.03</v>
      </c>
      <c r="I3">
        <f>ROUND(_xlfn.STDEV.P('3407'!I3, '1703'!I3, '851'!I3, '425'!I3, '212'!I3),2)</f>
        <v>0.08</v>
      </c>
      <c r="J3">
        <f>ROUND(_xlfn.STDEV.P('3407'!J3, '1703'!J3, '851'!J3, '425'!J3, '212'!J3),2)</f>
        <v>1.88</v>
      </c>
      <c r="K3">
        <f>ROUND(_xlfn.STDEV.P('3407'!K3, '1703'!K3, '851'!K3, '425'!K3, '212'!K3),2)</f>
        <v>13.48</v>
      </c>
      <c r="L3">
        <f>ROUND(_xlfn.STDEV.P('3407'!L3, '1703'!L3, '851'!L3, '425'!L3, '212'!L3),2)</f>
        <v>0</v>
      </c>
    </row>
    <row r="4" spans="1:12">
      <c r="A4" t="s">
        <v>14</v>
      </c>
      <c r="B4">
        <f>ROUND(_xlfn.STDEV.P('3407'!B4, '1703'!B4, '851'!B4, '425'!B4, '212'!B4),2)</f>
        <v>12.24</v>
      </c>
      <c r="C4">
        <f>ROUND(_xlfn.STDEV.P('3407'!C4, '1703'!C4, '851'!C4, '425'!C4, '212'!C4),2)</f>
        <v>2.58</v>
      </c>
      <c r="D4">
        <f>ROUND(_xlfn.STDEV.P('3407'!D4, '1703'!D4, '851'!D4, '425'!D4, '212'!D4),2)</f>
        <v>0.53</v>
      </c>
      <c r="E4">
        <f>ROUND(_xlfn.STDEV.P('3407'!E4, '1703'!E4, '851'!E4, '425'!E4, '212'!E4),2)</f>
        <v>2.85</v>
      </c>
      <c r="F4">
        <f>ROUND(_xlfn.STDEV.P('3407'!F4, '1703'!F4, '851'!F4, '425'!F4, '212'!F4),2)</f>
        <v>3.8</v>
      </c>
      <c r="G4">
        <f>ROUND(_xlfn.STDEV.P('3407'!G4, '1703'!G4, '851'!G4, '425'!G4, '212'!G4),2)</f>
        <v>1.7</v>
      </c>
      <c r="H4">
        <f>ROUND(_xlfn.STDEV.P('3407'!H4, '1703'!H4, '851'!H4, '425'!H4, '212'!H4),2)</f>
        <v>0.04</v>
      </c>
      <c r="I4">
        <f>ROUND(_xlfn.STDEV.P('3407'!I4, '1703'!I4, '851'!I4, '425'!I4, '212'!I4),2)</f>
        <v>0.06</v>
      </c>
      <c r="J4">
        <f>ROUND(_xlfn.STDEV.P('3407'!J4, '1703'!J4, '851'!J4, '425'!J4, '212'!J4),2)</f>
        <v>1.67</v>
      </c>
      <c r="K4">
        <f>ROUND(_xlfn.STDEV.P('3407'!K4, '1703'!K4, '851'!K4, '425'!K4, '212'!K4),2)</f>
        <v>12.24</v>
      </c>
      <c r="L4">
        <f>ROUND(_xlfn.STDEV.P('3407'!L4, '1703'!L4, '851'!L4, '425'!L4, '212'!L4),2)</f>
        <v>0</v>
      </c>
    </row>
    <row r="5" spans="1:12">
      <c r="A5" t="s">
        <v>15</v>
      </c>
      <c r="B5">
        <f>ROUND(_xlfn.STDEV.P('3407'!B5, '1703'!B5, '851'!B5, '425'!B5, '212'!B5),2)</f>
        <v>15.46</v>
      </c>
      <c r="C5">
        <f>ROUND(_xlfn.STDEV.P('3407'!C5, '1703'!C5, '851'!C5, '425'!C5, '212'!C5),2)</f>
        <v>3.13</v>
      </c>
      <c r="D5">
        <f>ROUND(_xlfn.STDEV.P('3407'!D5, '1703'!D5, '851'!D5, '425'!D5, '212'!D5),2)</f>
        <v>0.44</v>
      </c>
      <c r="E5">
        <f>ROUND(_xlfn.STDEV.P('3407'!E5, '1703'!E5, '851'!E5, '425'!E5, '212'!E5),2)</f>
        <v>3.06</v>
      </c>
      <c r="F5">
        <f>ROUND(_xlfn.STDEV.P('3407'!F5, '1703'!F5, '851'!F5, '425'!F5, '212'!F5),2)</f>
        <v>3.41</v>
      </c>
      <c r="G5">
        <f>ROUND(_xlfn.STDEV.P('3407'!G5, '1703'!G5, '851'!G5, '425'!G5, '212'!G5),2)</f>
        <v>3.15</v>
      </c>
      <c r="H5">
        <f>ROUND(_xlfn.STDEV.P('3407'!H5, '1703'!H5, '851'!H5, '425'!H5, '212'!H5),2)</f>
        <v>0.03</v>
      </c>
      <c r="I5">
        <f>ROUND(_xlfn.STDEV.P('3407'!I5, '1703'!I5, '851'!I5, '425'!I5, '212'!I5),2)</f>
        <v>0.05</v>
      </c>
      <c r="J5">
        <f>ROUND(_xlfn.STDEV.P('3407'!J5, '1703'!J5, '851'!J5, '425'!J5, '212'!J5),2)</f>
        <v>1.77</v>
      </c>
      <c r="K5">
        <f>ROUND(_xlfn.STDEV.P('3407'!K5, '1703'!K5, '851'!K5, '425'!K5, '212'!K5),2)</f>
        <v>15.46</v>
      </c>
      <c r="L5">
        <f>ROUND(_xlfn.STDEV.P('3407'!L5, '1703'!L5, '851'!L5, '425'!L5, '212'!L5),2)</f>
        <v>0</v>
      </c>
    </row>
    <row r="6" spans="1:12">
      <c r="A6" t="s">
        <v>16</v>
      </c>
      <c r="B6">
        <f>ROUND(_xlfn.STDEV.P('3407'!B6, '1703'!B6, '851'!B6, '425'!B6, '212'!B6),2)</f>
        <v>12.62</v>
      </c>
      <c r="C6">
        <f>ROUND(_xlfn.STDEV.P('3407'!C6, '1703'!C6, '851'!C6, '425'!C6, '212'!C6),2)</f>
        <v>3.33</v>
      </c>
      <c r="D6">
        <f>ROUND(_xlfn.STDEV.P('3407'!D6, '1703'!D6, '851'!D6, '425'!D6, '212'!D6),2)</f>
        <v>0.51</v>
      </c>
      <c r="E6">
        <f>ROUND(_xlfn.STDEV.P('3407'!E6, '1703'!E6, '851'!E6, '425'!E6, '212'!E6),2)</f>
        <v>3.18</v>
      </c>
      <c r="F6">
        <f>ROUND(_xlfn.STDEV.P('3407'!F6, '1703'!F6, '851'!F6, '425'!F6, '212'!F6),2)</f>
        <v>4.2300000000000004</v>
      </c>
      <c r="G6">
        <f>ROUND(_xlfn.STDEV.P('3407'!G6, '1703'!G6, '851'!G6, '425'!G6, '212'!G6),2)</f>
        <v>2.75</v>
      </c>
      <c r="H6">
        <f>ROUND(_xlfn.STDEV.P('3407'!H6, '1703'!H6, '851'!H6, '425'!H6, '212'!H6),2)</f>
        <v>0.03</v>
      </c>
      <c r="I6">
        <f>ROUND(_xlfn.STDEV.P('3407'!I6, '1703'!I6, '851'!I6, '425'!I6, '212'!I6),2)</f>
        <v>0.18</v>
      </c>
      <c r="J6">
        <f>ROUND(_xlfn.STDEV.P('3407'!J6, '1703'!J6, '851'!J6, '425'!J6, '212'!J6),2)</f>
        <v>1.83</v>
      </c>
      <c r="K6">
        <f>ROUND(_xlfn.STDEV.P('3407'!K6, '1703'!K6, '851'!K6, '425'!K6, '212'!K6),2)</f>
        <v>12.62</v>
      </c>
      <c r="L6">
        <f>ROUND(_xlfn.STDEV.P('3407'!L6, '1703'!L6, '851'!L6, '425'!L6, '212'!L6),2)</f>
        <v>0</v>
      </c>
    </row>
    <row r="7" spans="1:12">
      <c r="A7" t="s">
        <v>17</v>
      </c>
      <c r="B7">
        <f>ROUND(_xlfn.STDEV.P('3407'!B7, '1703'!B7, '851'!B7, '425'!B7, '212'!B7),2)</f>
        <v>15.09</v>
      </c>
      <c r="C7">
        <f>ROUND(_xlfn.STDEV.P('3407'!C7, '1703'!C7, '851'!C7, '425'!C7, '212'!C7),2)</f>
        <v>3.19</v>
      </c>
      <c r="D7">
        <f>ROUND(_xlfn.STDEV.P('3407'!D7, '1703'!D7, '851'!D7, '425'!D7, '212'!D7),2)</f>
        <v>0.46</v>
      </c>
      <c r="E7">
        <f>ROUND(_xlfn.STDEV.P('3407'!E7, '1703'!E7, '851'!E7, '425'!E7, '212'!E7),2)</f>
        <v>3.12</v>
      </c>
      <c r="F7">
        <f>ROUND(_xlfn.STDEV.P('3407'!F7, '1703'!F7, '851'!F7, '425'!F7, '212'!F7),2)</f>
        <v>3.56</v>
      </c>
      <c r="G7">
        <f>ROUND(_xlfn.STDEV.P('3407'!G7, '1703'!G7, '851'!G7, '425'!G7, '212'!G7),2)</f>
        <v>3.15</v>
      </c>
      <c r="H7">
        <f>ROUND(_xlfn.STDEV.P('3407'!H7, '1703'!H7, '851'!H7, '425'!H7, '212'!H7),2)</f>
        <v>0.03</v>
      </c>
      <c r="I7">
        <f>ROUND(_xlfn.STDEV.P('3407'!I7, '1703'!I7, '851'!I7, '425'!I7, '212'!I7),2)</f>
        <v>0.16</v>
      </c>
      <c r="J7">
        <f>ROUND(_xlfn.STDEV.P('3407'!J7, '1703'!J7, '851'!J7, '425'!J7, '212'!J7),2)</f>
        <v>1.94</v>
      </c>
      <c r="K7">
        <f>ROUND(_xlfn.STDEV.P('3407'!K7, '1703'!K7, '851'!K7, '425'!K7, '212'!K7),2)</f>
        <v>15.09</v>
      </c>
      <c r="L7">
        <f>ROUND(_xlfn.STDEV.P('3407'!L7, '1703'!L7, '851'!L7, '425'!L7, '212'!L7),2)</f>
        <v>0</v>
      </c>
    </row>
    <row r="8" spans="1:12">
      <c r="A8" t="s">
        <v>18</v>
      </c>
      <c r="B8">
        <f>ROUND(_xlfn.STDEV.P('3407'!B8, '1703'!B8, '851'!B8, '425'!B8, '212'!B8),2)</f>
        <v>20.13</v>
      </c>
      <c r="C8">
        <f>ROUND(_xlfn.STDEV.P('3407'!C8, '1703'!C8, '851'!C8, '425'!C8, '212'!C8),2)</f>
        <v>13.41</v>
      </c>
      <c r="D8">
        <f>ROUND(_xlfn.STDEV.P('3407'!D8, '1703'!D8, '851'!D8, '425'!D8, '212'!D8),2)</f>
        <v>0.49</v>
      </c>
      <c r="E8">
        <f>ROUND(_xlfn.STDEV.P('3407'!E8, '1703'!E8, '851'!E8, '425'!E8, '212'!E8),2)</f>
        <v>8.56</v>
      </c>
      <c r="F8">
        <f>ROUND(_xlfn.STDEV.P('3407'!F8, '1703'!F8, '851'!F8, '425'!F8, '212'!F8),2)</f>
        <v>11.77</v>
      </c>
      <c r="G8">
        <f>ROUND(_xlfn.STDEV.P('3407'!G8, '1703'!G8, '851'!G8, '425'!G8, '212'!G8),2)</f>
        <v>15.06</v>
      </c>
      <c r="H8">
        <f>ROUND(_xlfn.STDEV.P('3407'!H8, '1703'!H8, '851'!H8, '425'!H8, '212'!H8),2)</f>
        <v>0.08</v>
      </c>
      <c r="I8">
        <f>ROUND(_xlfn.STDEV.P('3407'!I8, '1703'!I8, '851'!I8, '425'!I8, '212'!I8),2)</f>
        <v>0.16</v>
      </c>
      <c r="J8">
        <f>ROUND(_xlfn.STDEV.P('3407'!J8, '1703'!J8, '851'!J8, '425'!J8, '212'!J8),2)</f>
        <v>5.26</v>
      </c>
      <c r="K8">
        <f>ROUND(_xlfn.STDEV.P('3407'!K8, '1703'!K8, '851'!K8, '425'!K8, '212'!K8),2)</f>
        <v>20.13</v>
      </c>
      <c r="L8">
        <f>ROUND(_xlfn.STDEV.P('3407'!L8, '1703'!L8, '851'!L8, '425'!L8, '212'!L8),2)</f>
        <v>0.01</v>
      </c>
    </row>
    <row r="9" spans="1:12">
      <c r="A9" t="s">
        <v>19</v>
      </c>
      <c r="B9">
        <f>ROUND(_xlfn.STDEV.P('3407'!B9, '1703'!B9, '851'!B9, '425'!B9, '212'!B9),2)</f>
        <v>6.13</v>
      </c>
      <c r="C9">
        <f>ROUND(_xlfn.STDEV.P('3407'!C9, '1703'!C9, '851'!C9, '425'!C9, '212'!C9),2)</f>
        <v>13.52</v>
      </c>
      <c r="D9">
        <f>ROUND(_xlfn.STDEV.P('3407'!D9, '1703'!D9, '851'!D9, '425'!D9, '212'!D9),2)</f>
        <v>0.84</v>
      </c>
      <c r="E9">
        <f>ROUND(_xlfn.STDEV.P('3407'!E9, '1703'!E9, '851'!E9, '425'!E9, '212'!E9),2)</f>
        <v>11.87</v>
      </c>
      <c r="F9">
        <f>ROUND(_xlfn.STDEV.P('3407'!F9, '1703'!F9, '851'!F9, '425'!F9, '212'!F9),2)</f>
        <v>14.22</v>
      </c>
      <c r="G9">
        <f>ROUND(_xlfn.STDEV.P('3407'!G9, '1703'!G9, '851'!G9, '425'!G9, '212'!G9),2)</f>
        <v>12.87</v>
      </c>
      <c r="H9">
        <f>ROUND(_xlfn.STDEV.P('3407'!H9, '1703'!H9, '851'!H9, '425'!H9, '212'!H9),2)</f>
        <v>0.12</v>
      </c>
      <c r="I9">
        <f>ROUND(_xlfn.STDEV.P('3407'!I9, '1703'!I9, '851'!I9, '425'!I9, '212'!I9),2)</f>
        <v>0.1</v>
      </c>
      <c r="J9">
        <f>ROUND(_xlfn.STDEV.P('3407'!J9, '1703'!J9, '851'!J9, '425'!J9, '212'!J9),2)</f>
        <v>2.29</v>
      </c>
      <c r="K9">
        <f>ROUND(_xlfn.STDEV.P('3407'!K9, '1703'!K9, '851'!K9, '425'!K9, '212'!K9),2)</f>
        <v>6.13</v>
      </c>
      <c r="L9">
        <f>ROUND(_xlfn.STDEV.P('3407'!L9, '1703'!L9, '851'!L9, '425'!L9, '212'!L9),2)</f>
        <v>0.01</v>
      </c>
    </row>
    <row r="10" spans="1:12">
      <c r="A10" t="s">
        <v>20</v>
      </c>
      <c r="B10">
        <f>ROUND(_xlfn.STDEV.P('3407'!B10, '1703'!B10, '851'!B10, '425'!B10, '212'!B10),2)</f>
        <v>6.14</v>
      </c>
      <c r="C10">
        <f>ROUND(_xlfn.STDEV.P('3407'!C10, '1703'!C10, '851'!C10, '425'!C10, '212'!C10),2)</f>
        <v>13.52</v>
      </c>
      <c r="D10">
        <f>ROUND(_xlfn.STDEV.P('3407'!D10, '1703'!D10, '851'!D10, '425'!D10, '212'!D10),2)</f>
        <v>0.98</v>
      </c>
      <c r="E10">
        <f>ROUND(_xlfn.STDEV.P('3407'!E10, '1703'!E10, '851'!E10, '425'!E10, '212'!E10),2)</f>
        <v>11.91</v>
      </c>
      <c r="F10">
        <f>ROUND(_xlfn.STDEV.P('3407'!F10, '1703'!F10, '851'!F10, '425'!F10, '212'!F10),2)</f>
        <v>14.22</v>
      </c>
      <c r="G10">
        <f>ROUND(_xlfn.STDEV.P('3407'!G10, '1703'!G10, '851'!G10, '425'!G10, '212'!G10),2)</f>
        <v>12.88</v>
      </c>
      <c r="H10">
        <f>ROUND(_xlfn.STDEV.P('3407'!H10, '1703'!H10, '851'!H10, '425'!H10, '212'!H10),2)</f>
        <v>0.12</v>
      </c>
      <c r="I10">
        <f>ROUND(_xlfn.STDEV.P('3407'!I10, '1703'!I10, '851'!I10, '425'!I10, '212'!I10),2)</f>
        <v>0.1</v>
      </c>
      <c r="J10">
        <f>ROUND(_xlfn.STDEV.P('3407'!J10, '1703'!J10, '851'!J10, '425'!J10, '212'!J10),2)</f>
        <v>2.2799999999999998</v>
      </c>
      <c r="K10">
        <f>ROUND(_xlfn.STDEV.P('3407'!K10, '1703'!K10, '851'!K10, '425'!K10, '212'!K10),2)</f>
        <v>6.14</v>
      </c>
      <c r="L10">
        <f>ROUND(_xlfn.STDEV.P('3407'!L10, '1703'!L10, '851'!L10, '425'!L10, '212'!L10),2)</f>
        <v>0.01</v>
      </c>
    </row>
    <row r="11" spans="1:12">
      <c r="A11" t="s">
        <v>21</v>
      </c>
      <c r="B11">
        <f>ROUND(_xlfn.STDEV.P('3407'!B11, '1703'!B11, '851'!B11, '425'!B11, '212'!B11),2)</f>
        <v>11.15</v>
      </c>
      <c r="C11">
        <f>ROUND(_xlfn.STDEV.P('3407'!C11, '1703'!C11, '851'!C11, '425'!C11, '212'!C11),2)</f>
        <v>3.85</v>
      </c>
      <c r="D11">
        <f>ROUND(_xlfn.STDEV.P('3407'!D11, '1703'!D11, '851'!D11, '425'!D11, '212'!D11),2)</f>
        <v>1.22</v>
      </c>
      <c r="E11">
        <f>ROUND(_xlfn.STDEV.P('3407'!E11, '1703'!E11, '851'!E11, '425'!E11, '212'!E11),2)</f>
        <v>4.78</v>
      </c>
      <c r="F11">
        <f>ROUND(_xlfn.STDEV.P('3407'!F11, '1703'!F11, '851'!F11, '425'!F11, '212'!F11),2)</f>
        <v>4.96</v>
      </c>
      <c r="G11">
        <f>ROUND(_xlfn.STDEV.P('3407'!G11, '1703'!G11, '851'!G11, '425'!G11, '212'!G11),2)</f>
        <v>2.87</v>
      </c>
      <c r="H11">
        <f>ROUND(_xlfn.STDEV.P('3407'!H11, '1703'!H11, '851'!H11, '425'!H11, '212'!H11),2)</f>
        <v>0.03</v>
      </c>
      <c r="I11">
        <f>ROUND(_xlfn.STDEV.P('3407'!I11, '1703'!I11, '851'!I11, '425'!I11, '212'!I11),2)</f>
        <v>0.26</v>
      </c>
      <c r="J11">
        <f>ROUND(_xlfn.STDEV.P('3407'!J11, '1703'!J11, '851'!J11, '425'!J11, '212'!J11),2)</f>
        <v>1.25</v>
      </c>
      <c r="K11">
        <f>ROUND(_xlfn.STDEV.P('3407'!K11, '1703'!K11, '851'!K11, '425'!K11, '212'!K11),2)</f>
        <v>11.15</v>
      </c>
      <c r="L11">
        <f>ROUND(_xlfn.STDEV.P('3407'!L11, '1703'!L11, '851'!L11, '425'!L11, '212'!L11),2)</f>
        <v>0.01</v>
      </c>
    </row>
    <row r="12" spans="1:12">
      <c r="A12" t="s">
        <v>22</v>
      </c>
      <c r="B12">
        <f>ROUND(_xlfn.STDEV.P('3407'!B12, '1703'!B12, '851'!B12, '425'!B12, '212'!B12),2)</f>
        <v>12.63</v>
      </c>
      <c r="C12">
        <f>ROUND(_xlfn.STDEV.P('3407'!C12, '1703'!C12, '851'!C12, '425'!C12, '212'!C12),2)</f>
        <v>7.46</v>
      </c>
      <c r="D12">
        <f>ROUND(_xlfn.STDEV.P('3407'!D12, '1703'!D12, '851'!D12, '425'!D12, '212'!D12),2)</f>
        <v>0.28000000000000003</v>
      </c>
      <c r="E12">
        <f>ROUND(_xlfn.STDEV.P('3407'!E12, '1703'!E12, '851'!E12, '425'!E12, '212'!E12),2)</f>
        <v>7.66</v>
      </c>
      <c r="F12">
        <f>ROUND(_xlfn.STDEV.P('3407'!F12, '1703'!F12, '851'!F12, '425'!F12, '212'!F12),2)</f>
        <v>8.83</v>
      </c>
      <c r="G12">
        <f>ROUND(_xlfn.STDEV.P('3407'!G12, '1703'!G12, '851'!G12, '425'!G12, '212'!G12),2)</f>
        <v>6.1</v>
      </c>
      <c r="H12">
        <f>ROUND(_xlfn.STDEV.P('3407'!H12, '1703'!H12, '851'!H12, '425'!H12, '212'!H12),2)</f>
        <v>0.03</v>
      </c>
      <c r="I12">
        <f>ROUND(_xlfn.STDEV.P('3407'!I12, '1703'!I12, '851'!I12, '425'!I12, '212'!I12),2)</f>
        <v>0.1</v>
      </c>
      <c r="J12">
        <f>ROUND(_xlfn.STDEV.P('3407'!J12, '1703'!J12, '851'!J12, '425'!J12, '212'!J12),2)</f>
        <v>1.24</v>
      </c>
      <c r="K12">
        <f>ROUND(_xlfn.STDEV.P('3407'!K12, '1703'!K12, '851'!K12, '425'!K12, '212'!K12),2)</f>
        <v>12.63</v>
      </c>
      <c r="L12">
        <f>ROUND(_xlfn.STDEV.P('3407'!L12, '1703'!L12, '851'!L12, '425'!L12, '212'!L12),2)</f>
        <v>0</v>
      </c>
    </row>
    <row r="13" spans="1:12">
      <c r="A13" t="s">
        <v>23</v>
      </c>
      <c r="B13">
        <f>ROUND(_xlfn.STDEV.P('3407'!B13, '1703'!B13, '851'!B13, '425'!B13, '212'!B13),2)</f>
        <v>12.96</v>
      </c>
      <c r="C13">
        <f>ROUND(_xlfn.STDEV.P('3407'!C13, '1703'!C13, '851'!C13, '425'!C13, '212'!C13),2)</f>
        <v>3.86</v>
      </c>
      <c r="D13">
        <f>ROUND(_xlfn.STDEV.P('3407'!D13, '1703'!D13, '851'!D13, '425'!D13, '212'!D13),2)</f>
        <v>0.71</v>
      </c>
      <c r="E13">
        <f>ROUND(_xlfn.STDEV.P('3407'!E13, '1703'!E13, '851'!E13, '425'!E13, '212'!E13),2)</f>
        <v>4.0999999999999996</v>
      </c>
      <c r="F13">
        <f>ROUND(_xlfn.STDEV.P('3407'!F13, '1703'!F13, '851'!F13, '425'!F13, '212'!F13),2)</f>
        <v>5.31</v>
      </c>
      <c r="G13">
        <f>ROUND(_xlfn.STDEV.P('3407'!G13, '1703'!G13, '851'!G13, '425'!G13, '212'!G13),2)</f>
        <v>2.8</v>
      </c>
      <c r="H13">
        <f>ROUND(_xlfn.STDEV.P('3407'!H13, '1703'!H13, '851'!H13, '425'!H13, '212'!H13),2)</f>
        <v>0.03</v>
      </c>
      <c r="I13">
        <f>ROUND(_xlfn.STDEV.P('3407'!I13, '1703'!I13, '851'!I13, '425'!I13, '212'!I13),2)</f>
        <v>0.16</v>
      </c>
      <c r="J13">
        <f>ROUND(_xlfn.STDEV.P('3407'!J13, '1703'!J13, '851'!J13, '425'!J13, '212'!J13),2)</f>
        <v>1.9</v>
      </c>
      <c r="K13">
        <f>ROUND(_xlfn.STDEV.P('3407'!K13, '1703'!K13, '851'!K13, '425'!K13, '212'!K13),2)</f>
        <v>12.96</v>
      </c>
      <c r="L13">
        <f>ROUND(_xlfn.STDEV.P('3407'!L13, '1703'!L13, '851'!L13, '425'!L13, '212'!L13),2)</f>
        <v>0.01</v>
      </c>
    </row>
    <row r="14" spans="1:12">
      <c r="A14" t="s">
        <v>24</v>
      </c>
      <c r="B14">
        <f>ROUND(_xlfn.STDEV.P('3407'!B14, '1703'!B14, '851'!B14, '425'!B14, '212'!B14),2)</f>
        <v>19.04</v>
      </c>
      <c r="C14">
        <f>ROUND(_xlfn.STDEV.P('3407'!C14, '1703'!C14, '851'!C14, '425'!C14, '212'!C14),2)</f>
        <v>1.4</v>
      </c>
      <c r="D14">
        <f>ROUND(_xlfn.STDEV.P('3407'!D14, '1703'!D14, '851'!D14, '425'!D14, '212'!D14),2)</f>
        <v>0.75</v>
      </c>
      <c r="E14">
        <f>ROUND(_xlfn.STDEV.P('3407'!E14, '1703'!E14, '851'!E14, '425'!E14, '212'!E14),2)</f>
        <v>1.7</v>
      </c>
      <c r="F14">
        <f>ROUND(_xlfn.STDEV.P('3407'!F14, '1703'!F14, '851'!F14, '425'!F14, '212'!F14),2)</f>
        <v>1.7</v>
      </c>
      <c r="G14">
        <f>ROUND(_xlfn.STDEV.P('3407'!G14, '1703'!G14, '851'!G14, '425'!G14, '212'!G14),2)</f>
        <v>1.22</v>
      </c>
      <c r="H14">
        <f>ROUND(_xlfn.STDEV.P('3407'!H14, '1703'!H14, '851'!H14, '425'!H14, '212'!H14),2)</f>
        <v>0.02</v>
      </c>
      <c r="I14">
        <f>ROUND(_xlfn.STDEV.P('3407'!I14, '1703'!I14, '851'!I14, '425'!I14, '212'!I14),2)</f>
        <v>0.17</v>
      </c>
      <c r="J14">
        <f>ROUND(_xlfn.STDEV.P('3407'!J14, '1703'!J14, '851'!J14, '425'!J14, '212'!J14),2)</f>
        <v>2.2000000000000002</v>
      </c>
      <c r="K14">
        <f>ROUND(_xlfn.STDEV.P('3407'!K14, '1703'!K14, '851'!K14, '425'!K14, '212'!K14),2)</f>
        <v>19.04</v>
      </c>
      <c r="L14">
        <f>ROUND(_xlfn.STDEV.P('3407'!L14, '1703'!L14, '851'!L14, '425'!L14, '212'!L14),2)</f>
        <v>0.01</v>
      </c>
    </row>
    <row r="15" spans="1:12">
      <c r="A15" t="s">
        <v>25</v>
      </c>
      <c r="B15">
        <f>ROUND(_xlfn.STDEV.P('3407'!B15, '1703'!B15, '851'!B15, '425'!B15, '212'!B15),2)</f>
        <v>11.21</v>
      </c>
      <c r="C15">
        <f>ROUND(_xlfn.STDEV.P('3407'!C15, '1703'!C15, '851'!C15, '425'!C15, '212'!C15),2)</f>
        <v>1.27</v>
      </c>
      <c r="D15">
        <f>ROUND(_xlfn.STDEV.P('3407'!D15, '1703'!D15, '851'!D15, '425'!D15, '212'!D15),2)</f>
        <v>0.24</v>
      </c>
      <c r="E15">
        <f>ROUND(_xlfn.STDEV.P('3407'!E15, '1703'!E15, '851'!E15, '425'!E15, '212'!E15),2)</f>
        <v>1.27</v>
      </c>
      <c r="F15">
        <f>ROUND(_xlfn.STDEV.P('3407'!F15, '1703'!F15, '851'!F15, '425'!F15, '212'!F15),2)</f>
        <v>1.5</v>
      </c>
      <c r="G15">
        <f>ROUND(_xlfn.STDEV.P('3407'!G15, '1703'!G15, '851'!G15, '425'!G15, '212'!G15),2)</f>
        <v>1.26</v>
      </c>
      <c r="H15">
        <f>ROUND(_xlfn.STDEV.P('3407'!H15, '1703'!H15, '851'!H15, '425'!H15, '212'!H15),2)</f>
        <v>0.08</v>
      </c>
      <c r="I15">
        <f>ROUND(_xlfn.STDEV.P('3407'!I15, '1703'!I15, '851'!I15, '425'!I15, '212'!I15),2)</f>
        <v>0.17</v>
      </c>
      <c r="J15">
        <f>ROUND(_xlfn.STDEV.P('3407'!J15, '1703'!J15, '851'!J15, '425'!J15, '212'!J15),2)</f>
        <v>1.1499999999999999</v>
      </c>
      <c r="K15">
        <f>ROUND(_xlfn.STDEV.P('3407'!K15, '1703'!K15, '851'!K15, '425'!K15, '212'!K15),2)</f>
        <v>11.21</v>
      </c>
      <c r="L15">
        <f>ROUND(_xlfn.STDEV.P('3407'!L15, '1703'!L15, '851'!L15, '425'!L15, '212'!L15),2)</f>
        <v>0</v>
      </c>
    </row>
    <row r="16" spans="1:12">
      <c r="A16" t="s">
        <v>26</v>
      </c>
      <c r="B16">
        <f>ROUND(_xlfn.STDEV.P('3407'!B16, '1703'!B16, '851'!B16, '425'!B16, '212'!B16),2)</f>
        <v>10.87</v>
      </c>
      <c r="C16">
        <f>ROUND(_xlfn.STDEV.P('3407'!C16, '1703'!C16, '851'!C16, '425'!C16, '212'!C16),2)</f>
        <v>3.07</v>
      </c>
      <c r="D16">
        <f>ROUND(_xlfn.STDEV.P('3407'!D16, '1703'!D16, '851'!D16, '425'!D16, '212'!D16),2)</f>
        <v>0.72</v>
      </c>
      <c r="E16">
        <f>ROUND(_xlfn.STDEV.P('3407'!E16, '1703'!E16, '851'!E16, '425'!E16, '212'!E16),2)</f>
        <v>3.01</v>
      </c>
      <c r="F16">
        <f>ROUND(_xlfn.STDEV.P('3407'!F16, '1703'!F16, '851'!F16, '425'!F16, '212'!F16),2)</f>
        <v>3.92</v>
      </c>
      <c r="G16">
        <f>ROUND(_xlfn.STDEV.P('3407'!G16, '1703'!G16, '851'!G16, '425'!G16, '212'!G16),2)</f>
        <v>2.29</v>
      </c>
      <c r="H16">
        <f>ROUND(_xlfn.STDEV.P('3407'!H16, '1703'!H16, '851'!H16, '425'!H16, '212'!H16),2)</f>
        <v>0.04</v>
      </c>
      <c r="I16">
        <f>ROUND(_xlfn.STDEV.P('3407'!I16, '1703'!I16, '851'!I16, '425'!I16, '212'!I16),2)</f>
        <v>0.19</v>
      </c>
      <c r="J16">
        <f>ROUND(_xlfn.STDEV.P('3407'!J16, '1703'!J16, '851'!J16, '425'!J16, '212'!J16),2)</f>
        <v>1.45</v>
      </c>
      <c r="K16">
        <f>ROUND(_xlfn.STDEV.P('3407'!K16, '1703'!K16, '851'!K16, '425'!K16, '212'!K16),2)</f>
        <v>10.87</v>
      </c>
      <c r="L16">
        <f>ROUND(_xlfn.STDEV.P('3407'!L16, '1703'!L16, '851'!L16, '425'!L16, '212'!L16),2)</f>
        <v>0.01</v>
      </c>
    </row>
    <row r="17" spans="1:12">
      <c r="A17" t="s">
        <v>27</v>
      </c>
      <c r="B17">
        <f>ROUND(_xlfn.STDEV.P('3407'!B17, '1703'!B17, '851'!B17, '425'!B17, '212'!B17),2)</f>
        <v>11.81</v>
      </c>
      <c r="C17">
        <f>ROUND(_xlfn.STDEV.P('3407'!C17, '1703'!C17, '851'!C17, '425'!C17, '212'!C17),2)</f>
        <v>3.44</v>
      </c>
      <c r="D17">
        <f>ROUND(_xlfn.STDEV.P('3407'!D17, '1703'!D17, '851'!D17, '425'!D17, '212'!D17),2)</f>
        <v>0.68</v>
      </c>
      <c r="E17">
        <f>ROUND(_xlfn.STDEV.P('3407'!E17, '1703'!E17, '851'!E17, '425'!E17, '212'!E17),2)</f>
        <v>3.4</v>
      </c>
      <c r="F17">
        <f>ROUND(_xlfn.STDEV.P('3407'!F17, '1703'!F17, '851'!F17, '425'!F17, '212'!F17),2)</f>
        <v>4.62</v>
      </c>
      <c r="G17">
        <f>ROUND(_xlfn.STDEV.P('3407'!G17, '1703'!G17, '851'!G17, '425'!G17, '212'!G17),2)</f>
        <v>2.5499999999999998</v>
      </c>
      <c r="H17">
        <f>ROUND(_xlfn.STDEV.P('3407'!H17, '1703'!H17, '851'!H17, '425'!H17, '212'!H17),2)</f>
        <v>0.03</v>
      </c>
      <c r="I17">
        <f>ROUND(_xlfn.STDEV.P('3407'!I17, '1703'!I17, '851'!I17, '425'!I17, '212'!I17),2)</f>
        <v>0.18</v>
      </c>
      <c r="J17">
        <f>ROUND(_xlfn.STDEV.P('3407'!J17, '1703'!J17, '851'!J17, '425'!J17, '212'!J17),2)</f>
        <v>1.49</v>
      </c>
      <c r="K17">
        <f>ROUND(_xlfn.STDEV.P('3407'!K17, '1703'!K17, '851'!K17, '425'!K17, '212'!K17),2)</f>
        <v>11.81</v>
      </c>
      <c r="L17">
        <f>ROUND(_xlfn.STDEV.P('3407'!L17, '1703'!L17, '851'!L17, '425'!L17, '212'!L17),2)</f>
        <v>0.01</v>
      </c>
    </row>
    <row r="18" spans="1:12">
      <c r="A18" t="s">
        <v>28</v>
      </c>
      <c r="B18">
        <f>ROUND(_xlfn.STDEV.P('3407'!B18, '1703'!B18, '851'!B18, '425'!B18, '212'!B18),2)</f>
        <v>18.34</v>
      </c>
      <c r="C18">
        <f>ROUND(_xlfn.STDEV.P('3407'!C18, '1703'!C18, '851'!C18, '425'!C18, '212'!C18),2)</f>
        <v>3.2</v>
      </c>
      <c r="D18">
        <f>ROUND(_xlfn.STDEV.P('3407'!D18, '1703'!D18, '851'!D18, '425'!D18, '212'!D18),2)</f>
        <v>0</v>
      </c>
      <c r="E18">
        <f>ROUND(_xlfn.STDEV.P('3407'!E18, '1703'!E18, '851'!E18, '425'!E18, '212'!E18),2)</f>
        <v>3.83</v>
      </c>
      <c r="F18">
        <f>ROUND(_xlfn.STDEV.P('3407'!F18, '1703'!F18, '851'!F18, '425'!F18, '212'!F18),2)</f>
        <v>3.47</v>
      </c>
      <c r="G18">
        <f>ROUND(_xlfn.STDEV.P('3407'!G18, '1703'!G18, '851'!G18, '425'!G18, '212'!G18),2)</f>
        <v>3.39</v>
      </c>
      <c r="H18">
        <f>ROUND(_xlfn.STDEV.P('3407'!H18, '1703'!H18, '851'!H18, '425'!H18, '212'!H18),2)</f>
        <v>0.23</v>
      </c>
      <c r="I18">
        <f>ROUND(_xlfn.STDEV.P('3407'!I18, '1703'!I18, '851'!I18, '425'!I18, '212'!I18),2)</f>
        <v>0.01</v>
      </c>
      <c r="J18">
        <f>ROUND(_xlfn.STDEV.P('3407'!J18, '1703'!J18, '851'!J18, '425'!J18, '212'!J18),2)</f>
        <v>0.84</v>
      </c>
      <c r="K18">
        <f>ROUND(_xlfn.STDEV.P('3407'!K18, '1703'!K18, '851'!K18, '425'!K18, '212'!K18),2)</f>
        <v>18.34</v>
      </c>
      <c r="L18">
        <f>ROUND(_xlfn.STDEV.P('3407'!L18, '1703'!L18, '851'!L18, '425'!L18, '212'!L18),2)</f>
        <v>0.16</v>
      </c>
    </row>
    <row r="19" spans="1:12">
      <c r="A19" t="s">
        <v>29</v>
      </c>
      <c r="B19">
        <f>ROUND(_xlfn.STDEV.P('3407'!B19, '1703'!B19, '851'!B19, '425'!B19, '212'!B19),2)</f>
        <v>6.78</v>
      </c>
      <c r="C19">
        <f>ROUND(_xlfn.STDEV.P('3407'!C19, '1703'!C19, '851'!C19, '425'!C19, '212'!C19),2)</f>
        <v>13.53</v>
      </c>
      <c r="D19">
        <f>ROUND(_xlfn.STDEV.P('3407'!D19, '1703'!D19, '851'!D19, '425'!D19, '212'!D19),2)</f>
        <v>42.73</v>
      </c>
      <c r="E19">
        <f>ROUND(_xlfn.STDEV.P('3407'!E19, '1703'!E19, '851'!E19, '425'!E19, '212'!E19),2)</f>
        <v>11.72</v>
      </c>
      <c r="F19">
        <f>ROUND(_xlfn.STDEV.P('3407'!F19, '1703'!F19, '851'!F19, '425'!F19, '212'!F19),2)</f>
        <v>14.25</v>
      </c>
      <c r="G19">
        <f>ROUND(_xlfn.STDEV.P('3407'!G19, '1703'!G19, '851'!G19, '425'!G19, '212'!G19),2)</f>
        <v>12.88</v>
      </c>
      <c r="H19">
        <f>ROUND(_xlfn.STDEV.P('3407'!H19, '1703'!H19, '851'!H19, '425'!H19, '212'!H19),2)</f>
        <v>0.1</v>
      </c>
      <c r="I19">
        <f>ROUND(_xlfn.STDEV.P('3407'!I19, '1703'!I19, '851'!I19, '425'!I19, '212'!I19),2)</f>
        <v>0.13</v>
      </c>
      <c r="J19">
        <f>ROUND(_xlfn.STDEV.P('3407'!J19, '1703'!J19, '851'!J19, '425'!J19, '212'!J19),2)</f>
        <v>2.13</v>
      </c>
      <c r="K19">
        <f>ROUND(_xlfn.STDEV.P('3407'!K19, '1703'!K19, '851'!K19, '425'!K19, '212'!K19),2)</f>
        <v>6.78</v>
      </c>
      <c r="L19">
        <f>ROUND(_xlfn.STDEV.P('3407'!L19, '1703'!L19, '851'!L19, '425'!L19, '212'!L19),2)</f>
        <v>1.46</v>
      </c>
    </row>
    <row r="27" spans="1:12" ht="42.75" customHeight="1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8E0C-74AA-4FA3-AC0D-06E1FDF3CCF7}">
  <dimension ref="A1:L27"/>
  <sheetViews>
    <sheetView workbookViewId="0"/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tr">
        <f>CONCATENATE(Mean!B2, "±", Std!B2)</f>
        <v>27.99±12.81</v>
      </c>
      <c r="C2" t="str">
        <f>CONCATENATE(Mean!C2, "±", Std!C2)</f>
        <v>51.01±3.18</v>
      </c>
      <c r="D2" t="str">
        <f>CONCATENATE(Mean!D2, "±", Std!D2)</f>
        <v>88.23±0.61</v>
      </c>
      <c r="E2" t="str">
        <f>CONCATENATE(Mean!E2, "±", Std!E2)</f>
        <v>42.4±2.86</v>
      </c>
      <c r="F2" t="str">
        <f>CONCATENATE(Mean!F2, "±", Std!F2)</f>
        <v>52.55±3.73</v>
      </c>
      <c r="G2" t="str">
        <f>CONCATENATE(Mean!G2, "±", Std!G2)</f>
        <v>49.46±3.11</v>
      </c>
      <c r="H2" t="str">
        <f>CONCATENATE(Mean!H2, "±", Std!H2)</f>
        <v>0.15±0.04</v>
      </c>
      <c r="I2" t="str">
        <f>CONCATENATE(Mean!I2, "±", Std!I2)</f>
        <v>4.81±0.08</v>
      </c>
      <c r="J2" t="str">
        <f>CONCATENATE(Mean!J2, "±", Std!J2)</f>
        <v>46.69±1.53</v>
      </c>
      <c r="K2" t="str">
        <f>CONCATENATE(Mean!K2, "±", Std!K2)</f>
        <v>72.01±12.81</v>
      </c>
      <c r="L2" t="str">
        <f>CONCATENATE(Mean!L2, "±", Std!L2)</f>
        <v>0.42±0</v>
      </c>
    </row>
    <row r="3" spans="1:12">
      <c r="A3" t="s">
        <v>13</v>
      </c>
      <c r="B3" t="str">
        <f>CONCATENATE(Mean!B3, "±", Std!B3)</f>
        <v>27.89±13.48</v>
      </c>
      <c r="C3" t="str">
        <f>CONCATENATE(Mean!C3, "±", Std!C3)</f>
        <v>51.57±3.14</v>
      </c>
      <c r="D3" t="str">
        <f>CONCATENATE(Mean!D3, "±", Std!D3)</f>
        <v>88.24±0.52</v>
      </c>
      <c r="E3" t="str">
        <f>CONCATENATE(Mean!E3, "±", Std!E3)</f>
        <v>42.51±2.95</v>
      </c>
      <c r="F3" t="str">
        <f>CONCATENATE(Mean!F3, "±", Std!F3)</f>
        <v>53.52±3.81</v>
      </c>
      <c r="G3" t="str">
        <f>CONCATENATE(Mean!G3, "±", Std!G3)</f>
        <v>49.63±2.61</v>
      </c>
      <c r="H3" t="str">
        <f>CONCATENATE(Mean!H3, "±", Std!H3)</f>
        <v>0.14±0.03</v>
      </c>
      <c r="I3" t="str">
        <f>CONCATENATE(Mean!I3, "±", Std!I3)</f>
        <v>4.81±0.08</v>
      </c>
      <c r="J3" t="str">
        <f>CONCATENATE(Mean!J3, "±", Std!J3)</f>
        <v>46.81±1.88</v>
      </c>
      <c r="K3" t="str">
        <f>CONCATENATE(Mean!K3, "±", Std!K3)</f>
        <v>72.11±13.48</v>
      </c>
      <c r="L3" t="str">
        <f>CONCATENATE(Mean!L3, "±", Std!L3)</f>
        <v>0.42±0</v>
      </c>
    </row>
    <row r="4" spans="1:12">
      <c r="A4" t="s">
        <v>14</v>
      </c>
      <c r="B4" t="str">
        <f>CONCATENATE(Mean!B4, "±", Std!B4)</f>
        <v>26.75±12.24</v>
      </c>
      <c r="C4" t="str">
        <f>CONCATENATE(Mean!C4, "±", Std!C4)</f>
        <v>53.05±2.58</v>
      </c>
      <c r="D4" t="str">
        <f>CONCATENATE(Mean!D4, "±", Std!D4)</f>
        <v>88.18±0.53</v>
      </c>
      <c r="E4" t="str">
        <f>CONCATENATE(Mean!E4, "±", Std!E4)</f>
        <v>43.33±2.85</v>
      </c>
      <c r="F4" t="str">
        <f>CONCATENATE(Mean!F4, "±", Std!F4)</f>
        <v>55.75±3.8</v>
      </c>
      <c r="G4" t="str">
        <f>CONCATENATE(Mean!G4, "±", Std!G4)</f>
        <v>50.35±1.7</v>
      </c>
      <c r="H4" t="str">
        <f>CONCATENATE(Mean!H4, "±", Std!H4)</f>
        <v>0.15±0.04</v>
      </c>
      <c r="I4" t="str">
        <f>CONCATENATE(Mean!I4, "±", Std!I4)</f>
        <v>4.81±0.06</v>
      </c>
      <c r="J4" t="str">
        <f>CONCATENATE(Mean!J4, "±", Std!J4)</f>
        <v>47.06±1.67</v>
      </c>
      <c r="K4" t="str">
        <f>CONCATENATE(Mean!K4, "±", Std!K4)</f>
        <v>73.25±12.24</v>
      </c>
      <c r="L4" t="str">
        <f>CONCATENATE(Mean!L4, "±", Std!L4)</f>
        <v>0.42±0</v>
      </c>
    </row>
    <row r="5" spans="1:12">
      <c r="A5" t="s">
        <v>15</v>
      </c>
      <c r="B5" t="str">
        <f>CONCATENATE(Mean!B5, "±", Std!B5)</f>
        <v>30.43±15.46</v>
      </c>
      <c r="C5" t="str">
        <f>CONCATENATE(Mean!C5, "±", Std!C5)</f>
        <v>50.27±3.13</v>
      </c>
      <c r="D5" t="str">
        <f>CONCATENATE(Mean!D5, "±", Std!D5)</f>
        <v>88.3±0.44</v>
      </c>
      <c r="E5" t="str">
        <f>CONCATENATE(Mean!E5, "±", Std!E5)</f>
        <v>41.25±3.06</v>
      </c>
      <c r="F5" t="str">
        <f>CONCATENATE(Mean!F5, "±", Std!F5)</f>
        <v>51.66±3.41</v>
      </c>
      <c r="G5" t="str">
        <f>CONCATENATE(Mean!G5, "±", Std!G5)</f>
        <v>48.87±3.15</v>
      </c>
      <c r="H5" t="str">
        <f>CONCATENATE(Mean!H5, "±", Std!H5)</f>
        <v>0.13±0.03</v>
      </c>
      <c r="I5" t="str">
        <f>CONCATENATE(Mean!I5, "±", Std!I5)</f>
        <v>4.78±0.05</v>
      </c>
      <c r="J5" t="str">
        <f>CONCATENATE(Mean!J5, "±", Std!J5)</f>
        <v>46.46±1.77</v>
      </c>
      <c r="K5" t="str">
        <f>CONCATENATE(Mean!K5, "±", Std!K5)</f>
        <v>69.57±15.46</v>
      </c>
      <c r="L5" t="str">
        <f>CONCATENATE(Mean!L5, "±", Std!L5)</f>
        <v>0.42±0</v>
      </c>
    </row>
    <row r="6" spans="1:12">
      <c r="A6" t="s">
        <v>16</v>
      </c>
      <c r="B6" t="str">
        <f>CONCATENATE(Mean!B6, "±", Std!B6)</f>
        <v>26.61±12.62</v>
      </c>
      <c r="C6" t="str">
        <f>CONCATENATE(Mean!C6, "±", Std!C6)</f>
        <v>53.23±3.33</v>
      </c>
      <c r="D6" t="str">
        <f>CONCATENATE(Mean!D6, "±", Std!D6)</f>
        <v>88.24±0.51</v>
      </c>
      <c r="E6" t="str">
        <f>CONCATENATE(Mean!E6, "±", Std!E6)</f>
        <v>44.05±3.18</v>
      </c>
      <c r="F6" t="str">
        <f>CONCATENATE(Mean!F6, "±", Std!F6)</f>
        <v>55.48±4.23</v>
      </c>
      <c r="G6" t="str">
        <f>CONCATENATE(Mean!G6, "±", Std!G6)</f>
        <v>50.97±2.75</v>
      </c>
      <c r="H6" t="str">
        <f>CONCATENATE(Mean!H6, "±", Std!H6)</f>
        <v>0.14±0.03</v>
      </c>
      <c r="I6" t="str">
        <f>CONCATENATE(Mean!I6, "±", Std!I6)</f>
        <v>1.96±0.18</v>
      </c>
      <c r="J6" t="str">
        <f>CONCATENATE(Mean!J6, "±", Std!J6)</f>
        <v>47.04±1.83</v>
      </c>
      <c r="K6" t="str">
        <f>CONCATENATE(Mean!K6, "±", Std!K6)</f>
        <v>73.39±12.62</v>
      </c>
      <c r="L6" t="str">
        <f>CONCATENATE(Mean!L6, "±", Std!L6)</f>
        <v>0.42±0</v>
      </c>
    </row>
    <row r="7" spans="1:12">
      <c r="A7" t="s">
        <v>17</v>
      </c>
      <c r="B7" t="str">
        <f>CONCATENATE(Mean!B7, "±", Std!B7)</f>
        <v>29.29±15.09</v>
      </c>
      <c r="C7" t="str">
        <f>CONCATENATE(Mean!C7, "±", Std!C7)</f>
        <v>49.85±3.19</v>
      </c>
      <c r="D7" t="str">
        <f>CONCATENATE(Mean!D7, "±", Std!D7)</f>
        <v>88.24±0.46</v>
      </c>
      <c r="E7" t="str">
        <f>CONCATENATE(Mean!E7, "±", Std!E7)</f>
        <v>41.27±3.12</v>
      </c>
      <c r="F7" t="str">
        <f>CONCATENATE(Mean!F7, "±", Std!F7)</f>
        <v>50.94±3.56</v>
      </c>
      <c r="G7" t="str">
        <f>CONCATENATE(Mean!G7, "±", Std!G7)</f>
        <v>48.76±3.15</v>
      </c>
      <c r="H7" t="str">
        <f>CONCATENATE(Mean!H7, "±", Std!H7)</f>
        <v>0.12±0.03</v>
      </c>
      <c r="I7" t="str">
        <f>CONCATENATE(Mean!I7, "±", Std!I7)</f>
        <v>1.93±0.16</v>
      </c>
      <c r="J7" t="str">
        <f>CONCATENATE(Mean!J7, "±", Std!J7)</f>
        <v>47.1±1.94</v>
      </c>
      <c r="K7" t="str">
        <f>CONCATENATE(Mean!K7, "±", Std!K7)</f>
        <v>70.71±15.09</v>
      </c>
      <c r="L7" t="str">
        <f>CONCATENATE(Mean!L7, "±", Std!L7)</f>
        <v>0.42±0</v>
      </c>
    </row>
    <row r="8" spans="1:12">
      <c r="A8" t="s">
        <v>18</v>
      </c>
      <c r="B8" t="str">
        <f>CONCATENATE(Mean!B8, "±", Std!B8)</f>
        <v>54.92±20.13</v>
      </c>
      <c r="C8" t="str">
        <f>CONCATENATE(Mean!C8, "±", Std!C8)</f>
        <v>23.56±13.41</v>
      </c>
      <c r="D8" t="str">
        <f>CONCATENATE(Mean!D8, "±", Std!D8)</f>
        <v>92.11±0.49</v>
      </c>
      <c r="E8" t="str">
        <f>CONCATENATE(Mean!E8, "±", Std!E8)</f>
        <v>19.72±8.56</v>
      </c>
      <c r="F8" t="str">
        <f>CONCATENATE(Mean!F8, "±", Std!F8)</f>
        <v>22.66±11.77</v>
      </c>
      <c r="G8" t="str">
        <f>CONCATENATE(Mean!G8, "±", Std!G8)</f>
        <v>24.45±15.06</v>
      </c>
      <c r="H8" t="str">
        <f>CONCATENATE(Mean!H8, "±", Std!H8)</f>
        <v>0.32±0.08</v>
      </c>
      <c r="I8" t="str">
        <f>CONCATENATE(Mean!I8, "±", Std!I8)</f>
        <v>4.26±0.16</v>
      </c>
      <c r="J8" t="str">
        <f>CONCATENATE(Mean!J8, "±", Std!J8)</f>
        <v>48.09±5.26</v>
      </c>
      <c r="K8" t="str">
        <f>CONCATENATE(Mean!K8, "±", Std!K8)</f>
        <v>45.08±20.13</v>
      </c>
      <c r="L8" t="str">
        <f>CONCATENATE(Mean!L8, "±", Std!L8)</f>
        <v>0.28±0.01</v>
      </c>
    </row>
    <row r="9" spans="1:12">
      <c r="A9" t="s">
        <v>19</v>
      </c>
      <c r="B9" t="str">
        <f>CONCATENATE(Mean!B9, "±", Std!B9)</f>
        <v>42.61±6.13</v>
      </c>
      <c r="C9" t="str">
        <f>CONCATENATE(Mean!C9, "±", Std!C9)</f>
        <v>37.02±13.52</v>
      </c>
      <c r="D9" t="str">
        <f>CONCATENATE(Mean!D9, "±", Std!D9)</f>
        <v>86.14±0.84</v>
      </c>
      <c r="E9" t="str">
        <f>CONCATENATE(Mean!E9, "±", Std!E9)</f>
        <v>32.75±11.87</v>
      </c>
      <c r="F9" t="str">
        <f>CONCATENATE(Mean!F9, "±", Std!F9)</f>
        <v>36.64±14.22</v>
      </c>
      <c r="G9" t="str">
        <f>CONCATENATE(Mean!G9, "±", Std!G9)</f>
        <v>37.38±12.87</v>
      </c>
      <c r="H9" t="str">
        <f>CONCATENATE(Mean!H9, "±", Std!H9)</f>
        <v>0.28±0.12</v>
      </c>
      <c r="I9" t="str">
        <f>CONCATENATE(Mean!I9, "±", Std!I9)</f>
        <v>1.68±0.1</v>
      </c>
      <c r="J9" t="str">
        <f>CONCATENATE(Mean!J9, "±", Std!J9)</f>
        <v>49.87±2.29</v>
      </c>
      <c r="K9" t="str">
        <f>CONCATENATE(Mean!K9, "±", Std!K9)</f>
        <v>57.39±6.13</v>
      </c>
      <c r="L9" t="str">
        <f>CONCATENATE(Mean!L9, "±", Std!L9)</f>
        <v>0.49±0.01</v>
      </c>
    </row>
    <row r="10" spans="1:12">
      <c r="A10" t="s">
        <v>20</v>
      </c>
      <c r="B10" t="str">
        <f>CONCATENATE(Mean!B10, "±", Std!B10)</f>
        <v>42.63±6.14</v>
      </c>
      <c r="C10" t="str">
        <f>CONCATENATE(Mean!C10, "±", Std!C10)</f>
        <v>37.02±13.52</v>
      </c>
      <c r="D10" t="str">
        <f>CONCATENATE(Mean!D10, "±", Std!D10)</f>
        <v>84.23±0.98</v>
      </c>
      <c r="E10" t="str">
        <f>CONCATENATE(Mean!E10, "±", Std!E10)</f>
        <v>32.79±11.91</v>
      </c>
      <c r="F10" t="str">
        <f>CONCATENATE(Mean!F10, "±", Std!F10)</f>
        <v>36.64±14.22</v>
      </c>
      <c r="G10" t="str">
        <f>CONCATENATE(Mean!G10, "±", Std!G10)</f>
        <v>37.4±12.88</v>
      </c>
      <c r="H10" t="str">
        <f>CONCATENATE(Mean!H10, "±", Std!H10)</f>
        <v>0.28±0.12</v>
      </c>
      <c r="I10" t="str">
        <f>CONCATENATE(Mean!I10, "±", Std!I10)</f>
        <v>1.68±0.1</v>
      </c>
      <c r="J10" t="str">
        <f>CONCATENATE(Mean!J10, "±", Std!J10)</f>
        <v>49.87±2.28</v>
      </c>
      <c r="K10" t="str">
        <f>CONCATENATE(Mean!K10, "±", Std!K10)</f>
        <v>57.37±6.14</v>
      </c>
      <c r="L10" t="str">
        <f>CONCATENATE(Mean!L10, "±", Std!L10)</f>
        <v>0.56±0.01</v>
      </c>
    </row>
    <row r="11" spans="1:12">
      <c r="A11" t="s">
        <v>21</v>
      </c>
      <c r="B11" t="str">
        <f>CONCATENATE(Mean!B11, "±", Std!B11)</f>
        <v>27.12±11.15</v>
      </c>
      <c r="C11" t="str">
        <f>CONCATENATE(Mean!C11, "±", Std!C11)</f>
        <v>48.97±3.85</v>
      </c>
      <c r="D11" t="str">
        <f>CONCATENATE(Mean!D11, "±", Std!D11)</f>
        <v>78.66±1.22</v>
      </c>
      <c r="E11" t="str">
        <f>CONCATENATE(Mean!E11, "±", Std!E11)</f>
        <v>44.16±4.78</v>
      </c>
      <c r="F11" t="str">
        <f>CONCATENATE(Mean!F11, "±", Std!F11)</f>
        <v>52.95±4.96</v>
      </c>
      <c r="G11" t="str">
        <f>CONCATENATE(Mean!G11, "±", Std!G11)</f>
        <v>44.99±2.87</v>
      </c>
      <c r="H11" t="str">
        <f>CONCATENATE(Mean!H11, "±", Std!H11)</f>
        <v>0.14±0.03</v>
      </c>
      <c r="I11" t="str">
        <f>CONCATENATE(Mean!I11, "±", Std!I11)</f>
        <v>2.2±0.26</v>
      </c>
      <c r="J11" t="str">
        <f>CONCATENATE(Mean!J11, "±", Std!J11)</f>
        <v>48.62±1.25</v>
      </c>
      <c r="K11" t="str">
        <f>CONCATENATE(Mean!K11, "±", Std!K11)</f>
        <v>72.88±11.15</v>
      </c>
      <c r="L11" t="str">
        <f>CONCATENATE(Mean!L11, "±", Std!L11)</f>
        <v>0.76±0.01</v>
      </c>
    </row>
    <row r="12" spans="1:12">
      <c r="A12" t="s">
        <v>22</v>
      </c>
      <c r="B12" t="str">
        <f>CONCATENATE(Mean!B12, "±", Std!B12)</f>
        <v>24.71±12.63</v>
      </c>
      <c r="C12" t="str">
        <f>CONCATENATE(Mean!C12, "±", Std!C12)</f>
        <v>46.03±7.46</v>
      </c>
      <c r="D12" t="str">
        <f>CONCATENATE(Mean!D12, "±", Std!D12)</f>
        <v>95.72±0.28</v>
      </c>
      <c r="E12" t="str">
        <f>CONCATENATE(Mean!E12, "±", Std!E12)</f>
        <v>45±7.66</v>
      </c>
      <c r="F12" t="str">
        <f>CONCATENATE(Mean!F12, "±", Std!F12)</f>
        <v>49.44±8.83</v>
      </c>
      <c r="G12" t="str">
        <f>CONCATENATE(Mean!G12, "±", Std!G12)</f>
        <v>42.61±6.1</v>
      </c>
      <c r="H12" t="str">
        <f>CONCATENATE(Mean!H12, "±", Std!H12)</f>
        <v>0.13±0.03</v>
      </c>
      <c r="I12" t="str">
        <f>CONCATENATE(Mean!I12, "±", Std!I12)</f>
        <v>1.68±0.1</v>
      </c>
      <c r="J12" t="str">
        <f>CONCATENATE(Mean!J12, "±", Std!J12)</f>
        <v>50.11±1.24</v>
      </c>
      <c r="K12" t="str">
        <f>CONCATENATE(Mean!K12, "±", Std!K12)</f>
        <v>75.29±12.63</v>
      </c>
      <c r="L12" t="str">
        <f>CONCATENATE(Mean!L12, "±", Std!L12)</f>
        <v>0.15±0</v>
      </c>
    </row>
    <row r="13" spans="1:12">
      <c r="A13" t="s">
        <v>23</v>
      </c>
      <c r="B13" t="str">
        <f>CONCATENATE(Mean!B13, "±", Std!B13)</f>
        <v>25.83±12.96</v>
      </c>
      <c r="C13" t="str">
        <f>CONCATENATE(Mean!C13, "±", Std!C13)</f>
        <v>51.81±3.86</v>
      </c>
      <c r="D13" t="str">
        <f>CONCATENATE(Mean!D13, "±", Std!D13)</f>
        <v>86.82±0.71</v>
      </c>
      <c r="E13" t="str">
        <f>CONCATENATE(Mean!E13, "±", Std!E13)</f>
        <v>42.79±4.1</v>
      </c>
      <c r="F13" t="str">
        <f>CONCATENATE(Mean!F13, "±", Std!F13)</f>
        <v>54.06±5.31</v>
      </c>
      <c r="G13" t="str">
        <f>CONCATENATE(Mean!G13, "±", Std!G13)</f>
        <v>49.56±2.8</v>
      </c>
      <c r="H13" t="str">
        <f>CONCATENATE(Mean!H13, "±", Std!H13)</f>
        <v>0.13±0.03</v>
      </c>
      <c r="I13" t="str">
        <f>CONCATENATE(Mean!I13, "±", Std!I13)</f>
        <v>1.99±0.16</v>
      </c>
      <c r="J13" t="str">
        <f>CONCATENATE(Mean!J13, "±", Std!J13)</f>
        <v>46.92±1.9</v>
      </c>
      <c r="K13" t="str">
        <f>CONCATENATE(Mean!K13, "±", Std!K13)</f>
        <v>74.17±12.96</v>
      </c>
      <c r="L13" t="str">
        <f>CONCATENATE(Mean!L13, "±", Std!L13)</f>
        <v>0.47±0.01</v>
      </c>
    </row>
    <row r="14" spans="1:12">
      <c r="A14" t="s">
        <v>24</v>
      </c>
      <c r="B14" t="str">
        <f>CONCATENATE(Mean!B14, "±", Std!B14)</f>
        <v>36.83±19.04</v>
      </c>
      <c r="C14" t="str">
        <f>CONCATENATE(Mean!C14, "±", Std!C14)</f>
        <v>46.43±1.4</v>
      </c>
      <c r="D14" t="str">
        <f>CONCATENATE(Mean!D14, "±", Std!D14)</f>
        <v>86.2±0.75</v>
      </c>
      <c r="E14" t="str">
        <f>CONCATENATE(Mean!E14, "±", Std!E14)</f>
        <v>36.12±1.7</v>
      </c>
      <c r="F14" t="str">
        <f>CONCATENATE(Mean!F14, "±", Std!F14)</f>
        <v>47.12±1.7</v>
      </c>
      <c r="G14" t="str">
        <f>CONCATENATE(Mean!G14, "±", Std!G14)</f>
        <v>45.73±1.22</v>
      </c>
      <c r="H14" t="str">
        <f>CONCATENATE(Mean!H14, "±", Std!H14)</f>
        <v>0.13±0.02</v>
      </c>
      <c r="I14" t="str">
        <f>CONCATENATE(Mean!I14, "±", Std!I14)</f>
        <v>1.96±0.17</v>
      </c>
      <c r="J14" t="str">
        <f>CONCATENATE(Mean!J14, "±", Std!J14)</f>
        <v>44.67±2.2</v>
      </c>
      <c r="K14" t="str">
        <f>CONCATENATE(Mean!K14, "±", Std!K14)</f>
        <v>63.17±19.04</v>
      </c>
      <c r="L14" t="str">
        <f>CONCATENATE(Mean!L14, "±", Std!L14)</f>
        <v>0.49±0.01</v>
      </c>
    </row>
    <row r="15" spans="1:12">
      <c r="A15" t="s">
        <v>25</v>
      </c>
      <c r="B15" t="str">
        <f>CONCATENATE(Mean!B15, "±", Std!B15)</f>
        <v>71.84±11.21</v>
      </c>
      <c r="C15" t="str">
        <f>CONCATENATE(Mean!C15, "±", Std!C15)</f>
        <v>22.85±1.27</v>
      </c>
      <c r="D15" t="str">
        <f>CONCATENATE(Mean!D15, "±", Std!D15)</f>
        <v>96.12±0.24</v>
      </c>
      <c r="E15" t="str">
        <f>CONCATENATE(Mean!E15, "±", Std!E15)</f>
        <v>14.13±1.27</v>
      </c>
      <c r="F15" t="str">
        <f>CONCATENATE(Mean!F15, "±", Std!F15)</f>
        <v>21.77±1.5</v>
      </c>
      <c r="G15" t="str">
        <f>CONCATENATE(Mean!G15, "±", Std!G15)</f>
        <v>23.92±1.26</v>
      </c>
      <c r="H15" t="str">
        <f>CONCATENATE(Mean!H15, "±", Std!H15)</f>
        <v>0.46±0.08</v>
      </c>
      <c r="I15" t="str">
        <f>CONCATENATE(Mean!I15, "±", Std!I15)</f>
        <v>1.86±0.17</v>
      </c>
      <c r="J15" t="str">
        <f>CONCATENATE(Mean!J15, "±", Std!J15)</f>
        <v>43.67±1.15</v>
      </c>
      <c r="K15" t="str">
        <f>CONCATENATE(Mean!K15, "±", Std!K15)</f>
        <v>28.16±11.21</v>
      </c>
      <c r="L15" t="str">
        <f>CONCATENATE(Mean!L15, "±", Std!L15)</f>
        <v>0.14±0</v>
      </c>
    </row>
    <row r="16" spans="1:12">
      <c r="A16" t="s">
        <v>26</v>
      </c>
      <c r="B16" t="str">
        <f>CONCATENATE(Mean!B16, "±", Std!B16)</f>
        <v>22.68±10.87</v>
      </c>
      <c r="C16" t="str">
        <f>CONCATENATE(Mean!C16, "±", Std!C16)</f>
        <v>53.66±3.07</v>
      </c>
      <c r="D16" t="str">
        <f>CONCATENATE(Mean!D16, "±", Std!D16)</f>
        <v>88±0.72</v>
      </c>
      <c r="E16" t="str">
        <f>CONCATENATE(Mean!E16, "±", Std!E16)</f>
        <v>47.28±3.01</v>
      </c>
      <c r="F16" t="str">
        <f>CONCATENATE(Mean!F16, "±", Std!F16)</f>
        <v>56.01±3.92</v>
      </c>
      <c r="G16" t="str">
        <f>CONCATENATE(Mean!G16, "±", Std!G16)</f>
        <v>51.32±2.29</v>
      </c>
      <c r="H16" t="str">
        <f>CONCATENATE(Mean!H16, "±", Std!H16)</f>
        <v>0.15±0.04</v>
      </c>
      <c r="I16" t="str">
        <f>CONCATENATE(Mean!I16, "±", Std!I16)</f>
        <v>2±0.19</v>
      </c>
      <c r="J16" t="str">
        <f>CONCATENATE(Mean!J16, "±", Std!J16)</f>
        <v>48.65±1.45</v>
      </c>
      <c r="K16" t="str">
        <f>CONCATENATE(Mean!K16, "±", Std!K16)</f>
        <v>77.32±10.87</v>
      </c>
      <c r="L16" t="str">
        <f>CONCATENATE(Mean!L16, "±", Std!L16)</f>
        <v>0.43±0.01</v>
      </c>
    </row>
    <row r="17" spans="1:12">
      <c r="A17" t="s">
        <v>27</v>
      </c>
      <c r="B17" t="str">
        <f>CONCATENATE(Mean!B17, "±", Std!B17)</f>
        <v>24.6±11.81</v>
      </c>
      <c r="C17" t="str">
        <f>CONCATENATE(Mean!C17, "±", Std!C17)</f>
        <v>54.09±3.44</v>
      </c>
      <c r="D17" t="str">
        <f>CONCATENATE(Mean!D17, "±", Std!D17)</f>
        <v>89.8±0.68</v>
      </c>
      <c r="E17" t="str">
        <f>CONCATENATE(Mean!E17, "±", Std!E17)</f>
        <v>43.6±3.4</v>
      </c>
      <c r="F17" t="str">
        <f>CONCATENATE(Mean!F17, "±", Std!F17)</f>
        <v>56.78±4.62</v>
      </c>
      <c r="G17" t="str">
        <f>CONCATENATE(Mean!G17, "±", Std!G17)</f>
        <v>51.4±2.55</v>
      </c>
      <c r="H17" t="str">
        <f>CONCATENATE(Mean!H17, "±", Std!H17)</f>
        <v>0.14±0.03</v>
      </c>
      <c r="I17" t="str">
        <f>CONCATENATE(Mean!I17, "±", Std!I17)</f>
        <v>1.96±0.18</v>
      </c>
      <c r="J17" t="str">
        <f>CONCATENATE(Mean!J17, "±", Std!J17)</f>
        <v>47.41±1.49</v>
      </c>
      <c r="K17" t="str">
        <f>CONCATENATE(Mean!K17, "±", Std!K17)</f>
        <v>75.4±11.81</v>
      </c>
      <c r="L17" t="str">
        <f>CONCATENATE(Mean!L17, "±", Std!L17)</f>
        <v>0.36±0.01</v>
      </c>
    </row>
    <row r="18" spans="1:12">
      <c r="A18" t="s">
        <v>28</v>
      </c>
      <c r="B18" t="str">
        <f>CONCATENATE(Mean!B18, "±", Std!B18)</f>
        <v>37.32±18.34</v>
      </c>
      <c r="C18" t="str">
        <f>CONCATENATE(Mean!C18, "±", Std!C18)</f>
        <v>45.88±3.2</v>
      </c>
      <c r="D18" t="str">
        <f>CONCATENATE(Mean!D18, "±", Std!D18)</f>
        <v>0±0</v>
      </c>
      <c r="E18" t="str">
        <f>CONCATENATE(Mean!E18, "±", Std!E18)</f>
        <v>34.79±3.83</v>
      </c>
      <c r="F18" t="str">
        <f>CONCATENATE(Mean!F18, "±", Std!F18)</f>
        <v>45.91±3.47</v>
      </c>
      <c r="G18" t="str">
        <f>CONCATENATE(Mean!G18, "±", Std!G18)</f>
        <v>45.85±3.39</v>
      </c>
      <c r="H18" t="str">
        <f>CONCATENATE(Mean!H18, "±", Std!H18)</f>
        <v>±0.23</v>
      </c>
      <c r="I18" t="str">
        <f>CONCATENATE(Mean!I18, "±", Std!I18)</f>
        <v>±0.01</v>
      </c>
      <c r="J18" t="str">
        <f>CONCATENATE(Mean!J18, "±", Std!J18)</f>
        <v>46.26±0.84</v>
      </c>
      <c r="K18" t="str">
        <f>CONCATENATE(Mean!K18, "±", Std!K18)</f>
        <v>62.68±18.34</v>
      </c>
      <c r="L18" t="str">
        <f>CONCATENATE(Mean!L18, "±", Std!L18)</f>
        <v>3.56±0.16</v>
      </c>
    </row>
    <row r="19" spans="1:12">
      <c r="A19" t="s">
        <v>29</v>
      </c>
      <c r="B19" t="str">
        <f>CONCATENATE(Mean!B19, "±", Std!B19)</f>
        <v>42.01±6.78</v>
      </c>
      <c r="C19" t="str">
        <f>CONCATENATE(Mean!C19, "±", Std!C19)</f>
        <v>37.04±13.53</v>
      </c>
      <c r="D19" t="str">
        <f>CONCATENATE(Mean!D19, "±", Std!D19)</f>
        <v>3.91±42.73</v>
      </c>
      <c r="E19" t="str">
        <f>CONCATENATE(Mean!E19, "±", Std!E19)</f>
        <v>32.95±11.72</v>
      </c>
      <c r="F19" t="str">
        <f>CONCATENATE(Mean!F19, "±", Std!F19)</f>
        <v>36.68±14.25</v>
      </c>
      <c r="G19" t="str">
        <f>CONCATENATE(Mean!G19, "±", Std!G19)</f>
        <v>37.4±12.88</v>
      </c>
      <c r="H19" t="str">
        <f>CONCATENATE(Mean!H19, "±", Std!H19)</f>
        <v>0.1±0.1</v>
      </c>
      <c r="I19" t="str">
        <f>CONCATENATE(Mean!I19, "±", Std!I19)</f>
        <v>1.66±0.13</v>
      </c>
      <c r="J19" t="str">
        <f>CONCATENATE(Mean!J19, "±", Std!J19)</f>
        <v>50.17±2.13</v>
      </c>
      <c r="K19" t="str">
        <f>CONCATENATE(Mean!K19, "±", Std!K19)</f>
        <v>57.99±6.78</v>
      </c>
      <c r="L19" t="str">
        <f>CONCATENATE(Mean!L19, "±", Std!L19)</f>
        <v>3.36±1.46</v>
      </c>
    </row>
    <row r="27" spans="1:12" ht="42.75" customHeight="1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A0C53-E223-4B14-8479-39EA269BC047}">
  <dimension ref="A1:G19"/>
  <sheetViews>
    <sheetView tabSelected="1" workbookViewId="0">
      <selection activeCell="E2" sqref="E2"/>
    </sheetView>
  </sheetViews>
  <sheetFormatPr defaultRowHeight="15"/>
  <cols>
    <col min="1" max="1" width="17.5703125" bestFit="1" customWidth="1"/>
    <col min="2" max="2" width="15.5703125" bestFit="1" customWidth="1"/>
    <col min="3" max="3" width="13.5703125" bestFit="1" customWidth="1"/>
    <col min="4" max="4" width="18" bestFit="1" customWidth="1"/>
    <col min="5" max="5" width="13.42578125" bestFit="1" customWidth="1"/>
    <col min="6" max="6" width="12.7109375" bestFit="1" customWidth="1"/>
    <col min="7" max="7" width="16.140625" bestFit="1" customWidth="1"/>
  </cols>
  <sheetData>
    <row r="1" spans="1:7">
      <c r="A1" t="s">
        <v>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1:7">
      <c r="A2" t="s">
        <v>12</v>
      </c>
      <c r="B2">
        <f>Table578[[#This Row],[Efficacy]]</f>
        <v>27.99</v>
      </c>
      <c r="C2">
        <f>Table578[[#This Row],[Utility]]</f>
        <v>51.01</v>
      </c>
      <c r="D2">
        <f>Table578[[#This Row],[Timeliness]]</f>
        <v>88.23</v>
      </c>
      <c r="E2">
        <f>Table5789[[#This Row],[Efficacy]]</f>
        <v>12.81</v>
      </c>
      <c r="F2">
        <f>Table5789[[#This Row],[Utility]]</f>
        <v>3.18</v>
      </c>
      <c r="G2">
        <f>Table5789[[#This Row],[Timeliness]]</f>
        <v>0.61</v>
      </c>
    </row>
    <row r="3" spans="1:7">
      <c r="A3" t="s">
        <v>13</v>
      </c>
      <c r="B3">
        <f>Table578[[#This Row],[Efficacy]]</f>
        <v>27.89</v>
      </c>
      <c r="C3">
        <f>Table578[[#This Row],[Utility]]</f>
        <v>51.57</v>
      </c>
      <c r="D3">
        <f>Table578[[#This Row],[Timeliness]]</f>
        <v>88.24</v>
      </c>
      <c r="E3">
        <f>Table5789[[#This Row],[Efficacy]]</f>
        <v>13.48</v>
      </c>
      <c r="F3">
        <f>Table5789[[#This Row],[Utility]]</f>
        <v>3.14</v>
      </c>
      <c r="G3">
        <f>Table5789[[#This Row],[Timeliness]]</f>
        <v>0.52</v>
      </c>
    </row>
    <row r="4" spans="1:7">
      <c r="A4" t="s">
        <v>14</v>
      </c>
      <c r="B4">
        <f>Table578[[#This Row],[Efficacy]]</f>
        <v>26.75</v>
      </c>
      <c r="C4">
        <f>Table578[[#This Row],[Utility]]</f>
        <v>53.05</v>
      </c>
      <c r="D4">
        <f>Table578[[#This Row],[Timeliness]]</f>
        <v>88.18</v>
      </c>
      <c r="E4">
        <f>Table5789[[#This Row],[Efficacy]]</f>
        <v>12.24</v>
      </c>
      <c r="F4">
        <f>Table5789[[#This Row],[Utility]]</f>
        <v>2.58</v>
      </c>
      <c r="G4">
        <f>Table5789[[#This Row],[Timeliness]]</f>
        <v>0.53</v>
      </c>
    </row>
    <row r="5" spans="1:7">
      <c r="A5" t="s">
        <v>15</v>
      </c>
      <c r="B5">
        <f>Table578[[#This Row],[Efficacy]]</f>
        <v>30.43</v>
      </c>
      <c r="C5">
        <f>Table578[[#This Row],[Utility]]</f>
        <v>50.27</v>
      </c>
      <c r="D5">
        <f>Table578[[#This Row],[Timeliness]]</f>
        <v>88.3</v>
      </c>
      <c r="E5">
        <f>Table5789[[#This Row],[Efficacy]]</f>
        <v>15.46</v>
      </c>
      <c r="F5">
        <f>Table5789[[#This Row],[Utility]]</f>
        <v>3.13</v>
      </c>
      <c r="G5">
        <f>Table5789[[#This Row],[Timeliness]]</f>
        <v>0.44</v>
      </c>
    </row>
    <row r="6" spans="1:7">
      <c r="A6" t="s">
        <v>16</v>
      </c>
      <c r="B6">
        <f>Table578[[#This Row],[Efficacy]]</f>
        <v>26.61</v>
      </c>
      <c r="C6">
        <f>Table578[[#This Row],[Utility]]</f>
        <v>53.23</v>
      </c>
      <c r="D6">
        <f>Table578[[#This Row],[Timeliness]]</f>
        <v>88.24</v>
      </c>
      <c r="E6">
        <f>Table5789[[#This Row],[Efficacy]]</f>
        <v>12.62</v>
      </c>
      <c r="F6">
        <f>Table5789[[#This Row],[Utility]]</f>
        <v>3.33</v>
      </c>
      <c r="G6">
        <f>Table5789[[#This Row],[Timeliness]]</f>
        <v>0.51</v>
      </c>
    </row>
    <row r="7" spans="1:7">
      <c r="A7" t="s">
        <v>17</v>
      </c>
      <c r="B7">
        <f>Table578[[#This Row],[Efficacy]]</f>
        <v>29.29</v>
      </c>
      <c r="C7">
        <f>Table578[[#This Row],[Utility]]</f>
        <v>49.85</v>
      </c>
      <c r="D7">
        <f>Table578[[#This Row],[Timeliness]]</f>
        <v>88.24</v>
      </c>
      <c r="E7">
        <f>Table5789[[#This Row],[Efficacy]]</f>
        <v>15.09</v>
      </c>
      <c r="F7">
        <f>Table5789[[#This Row],[Utility]]</f>
        <v>3.19</v>
      </c>
      <c r="G7">
        <f>Table5789[[#This Row],[Timeliness]]</f>
        <v>0.46</v>
      </c>
    </row>
    <row r="8" spans="1:7">
      <c r="A8" t="s">
        <v>18</v>
      </c>
      <c r="B8">
        <f>Table578[[#This Row],[Efficacy]]</f>
        <v>54.92</v>
      </c>
      <c r="C8">
        <f>Table578[[#This Row],[Utility]]</f>
        <v>23.56</v>
      </c>
      <c r="D8">
        <f>Table578[[#This Row],[Timeliness]]</f>
        <v>92.11</v>
      </c>
      <c r="E8">
        <f>Table5789[[#This Row],[Efficacy]]</f>
        <v>20.13</v>
      </c>
      <c r="F8">
        <f>Table5789[[#This Row],[Utility]]</f>
        <v>13.41</v>
      </c>
      <c r="G8">
        <f>Table5789[[#This Row],[Timeliness]]</f>
        <v>0.49</v>
      </c>
    </row>
    <row r="9" spans="1:7">
      <c r="A9" t="s">
        <v>19</v>
      </c>
      <c r="B9">
        <f>Table578[[#This Row],[Efficacy]]</f>
        <v>42.61</v>
      </c>
      <c r="C9">
        <f>Table578[[#This Row],[Utility]]</f>
        <v>37.020000000000003</v>
      </c>
      <c r="D9">
        <f>Table578[[#This Row],[Timeliness]]</f>
        <v>86.14</v>
      </c>
      <c r="E9">
        <f>Table5789[[#This Row],[Efficacy]]</f>
        <v>6.13</v>
      </c>
      <c r="F9">
        <f>Table5789[[#This Row],[Utility]]</f>
        <v>13.52</v>
      </c>
      <c r="G9">
        <f>Table5789[[#This Row],[Timeliness]]</f>
        <v>0.84</v>
      </c>
    </row>
    <row r="10" spans="1:7">
      <c r="A10" t="s">
        <v>20</v>
      </c>
      <c r="B10">
        <f>Table578[[#This Row],[Efficacy]]</f>
        <v>42.63</v>
      </c>
      <c r="C10">
        <f>Table578[[#This Row],[Utility]]</f>
        <v>37.020000000000003</v>
      </c>
      <c r="D10">
        <f>Table578[[#This Row],[Timeliness]]</f>
        <v>84.23</v>
      </c>
      <c r="E10">
        <f>Table5789[[#This Row],[Efficacy]]</f>
        <v>6.14</v>
      </c>
      <c r="F10">
        <f>Table5789[[#This Row],[Utility]]</f>
        <v>13.52</v>
      </c>
      <c r="G10">
        <f>Table5789[[#This Row],[Timeliness]]</f>
        <v>0.98</v>
      </c>
    </row>
    <row r="11" spans="1:7">
      <c r="A11" t="s">
        <v>21</v>
      </c>
      <c r="B11">
        <f>Table578[[#This Row],[Efficacy]]</f>
        <v>27.12</v>
      </c>
      <c r="C11">
        <f>Table578[[#This Row],[Utility]]</f>
        <v>48.97</v>
      </c>
      <c r="D11">
        <f>Table578[[#This Row],[Timeliness]]</f>
        <v>78.66</v>
      </c>
      <c r="E11">
        <f>Table5789[[#This Row],[Efficacy]]</f>
        <v>11.15</v>
      </c>
      <c r="F11">
        <f>Table5789[[#This Row],[Utility]]</f>
        <v>3.85</v>
      </c>
      <c r="G11">
        <f>Table5789[[#This Row],[Timeliness]]</f>
        <v>1.22</v>
      </c>
    </row>
    <row r="12" spans="1:7">
      <c r="A12" t="s">
        <v>22</v>
      </c>
      <c r="B12">
        <f>Table578[[#This Row],[Efficacy]]</f>
        <v>24.71</v>
      </c>
      <c r="C12">
        <f>Table578[[#This Row],[Utility]]</f>
        <v>46.03</v>
      </c>
      <c r="D12">
        <f>Table578[[#This Row],[Timeliness]]</f>
        <v>95.72</v>
      </c>
      <c r="E12">
        <f>Table5789[[#This Row],[Efficacy]]</f>
        <v>12.63</v>
      </c>
      <c r="F12">
        <f>Table5789[[#This Row],[Utility]]</f>
        <v>7.46</v>
      </c>
      <c r="G12">
        <f>Table5789[[#This Row],[Timeliness]]</f>
        <v>0.28000000000000003</v>
      </c>
    </row>
    <row r="13" spans="1:7">
      <c r="A13" t="s">
        <v>23</v>
      </c>
      <c r="B13">
        <f>Table578[[#This Row],[Efficacy]]</f>
        <v>25.83</v>
      </c>
      <c r="C13">
        <f>Table578[[#This Row],[Utility]]</f>
        <v>51.81</v>
      </c>
      <c r="D13">
        <f>Table578[[#This Row],[Timeliness]]</f>
        <v>86.82</v>
      </c>
      <c r="E13">
        <f>Table5789[[#This Row],[Efficacy]]</f>
        <v>12.96</v>
      </c>
      <c r="F13">
        <f>Table5789[[#This Row],[Utility]]</f>
        <v>3.86</v>
      </c>
      <c r="G13">
        <f>Table5789[[#This Row],[Timeliness]]</f>
        <v>0.71</v>
      </c>
    </row>
    <row r="14" spans="1:7">
      <c r="A14" t="s">
        <v>24</v>
      </c>
      <c r="B14">
        <f>Table578[[#This Row],[Efficacy]]</f>
        <v>36.83</v>
      </c>
      <c r="C14">
        <f>Table578[[#This Row],[Utility]]</f>
        <v>46.43</v>
      </c>
      <c r="D14">
        <f>Table578[[#This Row],[Timeliness]]</f>
        <v>86.2</v>
      </c>
      <c r="E14">
        <f>Table5789[[#This Row],[Efficacy]]</f>
        <v>19.04</v>
      </c>
      <c r="F14">
        <f>Table5789[[#This Row],[Utility]]</f>
        <v>1.4</v>
      </c>
      <c r="G14">
        <f>Table5789[[#This Row],[Timeliness]]</f>
        <v>0.75</v>
      </c>
    </row>
    <row r="15" spans="1:7">
      <c r="A15" t="s">
        <v>25</v>
      </c>
      <c r="B15">
        <f>Table578[[#This Row],[Efficacy]]</f>
        <v>71.84</v>
      </c>
      <c r="C15">
        <f>Table578[[#This Row],[Utility]]</f>
        <v>22.85</v>
      </c>
      <c r="D15">
        <f>Table578[[#This Row],[Timeliness]]</f>
        <v>96.12</v>
      </c>
      <c r="E15">
        <f>Table5789[[#This Row],[Efficacy]]</f>
        <v>11.21</v>
      </c>
      <c r="F15">
        <f>Table5789[[#This Row],[Utility]]</f>
        <v>1.27</v>
      </c>
      <c r="G15">
        <f>Table5789[[#This Row],[Timeliness]]</f>
        <v>0.24</v>
      </c>
    </row>
    <row r="16" spans="1:7">
      <c r="A16" t="s">
        <v>26</v>
      </c>
      <c r="B16">
        <f>Table578[[#This Row],[Efficacy]]</f>
        <v>22.68</v>
      </c>
      <c r="C16">
        <f>Table578[[#This Row],[Utility]]</f>
        <v>53.66</v>
      </c>
      <c r="D16">
        <f>Table578[[#This Row],[Timeliness]]</f>
        <v>88</v>
      </c>
      <c r="E16">
        <f>Table5789[[#This Row],[Efficacy]]</f>
        <v>10.87</v>
      </c>
      <c r="F16">
        <f>Table5789[[#This Row],[Utility]]</f>
        <v>3.07</v>
      </c>
      <c r="G16">
        <f>Table5789[[#This Row],[Timeliness]]</f>
        <v>0.72</v>
      </c>
    </row>
    <row r="17" spans="1:7">
      <c r="A17" t="s">
        <v>27</v>
      </c>
      <c r="B17">
        <f>Table578[[#This Row],[Efficacy]]</f>
        <v>24.6</v>
      </c>
      <c r="C17">
        <f>Table578[[#This Row],[Utility]]</f>
        <v>54.09</v>
      </c>
      <c r="D17">
        <f>Table578[[#This Row],[Timeliness]]</f>
        <v>89.8</v>
      </c>
      <c r="E17">
        <f>Table5789[[#This Row],[Efficacy]]</f>
        <v>11.81</v>
      </c>
      <c r="F17">
        <f>Table5789[[#This Row],[Utility]]</f>
        <v>3.44</v>
      </c>
      <c r="G17">
        <f>Table5789[[#This Row],[Timeliness]]</f>
        <v>0.68</v>
      </c>
    </row>
    <row r="18" spans="1:7">
      <c r="A18" t="s">
        <v>28</v>
      </c>
      <c r="B18">
        <f>Table578[[#This Row],[Efficacy]]</f>
        <v>37.32</v>
      </c>
      <c r="C18">
        <f>Table578[[#This Row],[Utility]]</f>
        <v>45.88</v>
      </c>
      <c r="D18">
        <f>Table578[[#This Row],[Timeliness]]</f>
        <v>0</v>
      </c>
      <c r="E18">
        <f>Table5789[[#This Row],[Efficacy]]</f>
        <v>18.34</v>
      </c>
      <c r="F18">
        <f>Table5789[[#This Row],[Utility]]</f>
        <v>3.2</v>
      </c>
      <c r="G18">
        <f>Table5789[[#This Row],[Timeliness]]</f>
        <v>0</v>
      </c>
    </row>
    <row r="19" spans="1:7">
      <c r="A19" t="s">
        <v>29</v>
      </c>
      <c r="B19">
        <f>Table578[[#This Row],[Efficacy]]</f>
        <v>42.01</v>
      </c>
      <c r="C19">
        <f>Table578[[#This Row],[Utility]]</f>
        <v>37.04</v>
      </c>
      <c r="D19">
        <f>Table578[[#This Row],[Timeliness]]</f>
        <v>3.91</v>
      </c>
      <c r="E19">
        <f>Table5789[[#This Row],[Efficacy]]</f>
        <v>6.78</v>
      </c>
      <c r="F19">
        <f>Table5789[[#This Row],[Utility]]</f>
        <v>13.53</v>
      </c>
      <c r="G19">
        <f>Table5789[[#This Row],[Timeliness]]</f>
        <v>42.73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Christoforos Spartalis</cp:lastModifiedBy>
  <cp:revision/>
  <dcterms:created xsi:type="dcterms:W3CDTF">2024-04-22T11:57:29Z</dcterms:created>
  <dcterms:modified xsi:type="dcterms:W3CDTF">2024-04-24T07:57:54Z</dcterms:modified>
  <cp:category/>
  <cp:contentStatus/>
</cp:coreProperties>
</file>