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283" documentId="11_0B1D56BE9CDCCE836B02CE7A5FB0D4A9BBFD1C62" xr6:coauthVersionLast="47" xr6:coauthVersionMax="47" xr10:uidLastSave="{E6FE8D0A-C066-4170-BBDF-FAFE3E61681C}"/>
  <bookViews>
    <workbookView xWindow="240" yWindow="105" windowWidth="14805" windowHeight="8010" firstSheet="1" activeTab="5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D19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L19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B19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I17" i="9"/>
  <c r="J17" i="9"/>
  <c r="K17" i="9"/>
  <c r="L17" i="9"/>
  <c r="E18" i="9"/>
  <c r="F18" i="9"/>
  <c r="G18" i="9"/>
  <c r="H18" i="9"/>
  <c r="H18" i="10" s="1"/>
  <c r="I18" i="9"/>
  <c r="I18" i="10" s="1"/>
  <c r="J18" i="9"/>
  <c r="K18" i="9"/>
  <c r="L18" i="9"/>
  <c r="E19" i="9"/>
  <c r="F19" i="9"/>
  <c r="G19" i="9"/>
  <c r="H19" i="9"/>
  <c r="I19" i="9"/>
  <c r="J19" i="9"/>
  <c r="K19" i="9"/>
  <c r="L19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E18" i="8"/>
  <c r="E18" i="10" s="1"/>
  <c r="F18" i="8"/>
  <c r="F18" i="10" s="1"/>
  <c r="G18" i="8"/>
  <c r="G18" i="10" s="1"/>
  <c r="J18" i="8"/>
  <c r="J18" i="10" s="1"/>
  <c r="K18" i="8"/>
  <c r="K18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9" i="10" l="1"/>
  <c r="L18" i="10"/>
  <c r="L17" i="10"/>
  <c r="L16" i="10"/>
  <c r="L15" i="10"/>
  <c r="L14" i="10"/>
  <c r="L13" i="10"/>
  <c r="L12" i="10"/>
  <c r="L11" i="10"/>
  <c r="L10" i="10"/>
  <c r="L9" i="10"/>
  <c r="L8" i="10"/>
  <c r="B19" i="9"/>
  <c r="E19" i="11" s="1"/>
  <c r="B19" i="8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9" i="9"/>
  <c r="F19" i="11" s="1"/>
  <c r="C19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9" i="9"/>
  <c r="G19" i="11" s="1"/>
  <c r="D19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D19" i="11"/>
  <c r="D19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C19" i="11"/>
  <c r="C19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  <c r="B19" i="11"/>
  <c r="B19" i="10"/>
</calcChain>
</file>

<file path=xl/sharedStrings.xml><?xml version="1.0" encoding="utf-8"?>
<sst xmlns="http://schemas.openxmlformats.org/spreadsheetml/2006/main" count="265" uniqueCount="36">
  <si>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</si>
  <si>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</si>
  <si>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</si>
  <si>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</si>
  <si>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</si>
  <si>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</si>
  <si>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</si>
  <si>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</si>
  <si>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</si>
  <si>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</si>
  <si>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</si>
  <si>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</si>
  <si>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</si>
  <si>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</si>
  <si>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</si>
  <si>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</si>
  <si>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</si>
  <si>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</si>
  <si>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</si>
  <si>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</si>
  <si>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</si>
  <si>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</si>
  <si>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</si>
  <si>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relabel_advanced</t>
  </si>
  <si>
    <t>relabel</t>
  </si>
  <si>
    <t>neggrad_advanced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</si>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</sst>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9" totalsRowShown="0">
  <autoFilter ref="A1:L19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Row],[time_unlearn]]-$L$18)/$L$18,4)*100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9" totalsRowShown="0">
  <autoFilter ref="A1:L19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Row],[time_unlearn]]-$L$18)/$L$18,4)*100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9" totalsRowShown="0">
  <autoFilter ref="A1:L19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Row],[time_unlearn]]-$L$18)/$L$18,4)*100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9" totalsRowShown="0">
  <autoFilter ref="A1:L19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Row],[time_unlearn]]-$L$18)/$L$18,4)*100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9" totalsRowShown="0">
  <autoFilter ref="A1:L19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Row],[time_unlearn]]-$L$18)/$L$18,4)*100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9" totalsRowShown="0">
  <autoFilter ref="A1:L19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9" totalsRowShown="0">
  <autoFilter ref="A1:L19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9" totalsRowShown="0">
  <autoFilter ref="A1:L19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9" totalsRowShown="0">
  <autoFilter ref="A1:G19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C1" workbookViewId="0">
      <selection activeCell="E2" sqref="E2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5.7600000000000051</v>
      </c>
      <c r="C2">
        <f>ROUND(0.5*(Table1[[#This Row],[acc_retain]]+Table1[[#This Row],[acc_test]]), 2)</f>
        <v>99.08</v>
      </c>
      <c r="D2">
        <f>ROUND(-(Table1[[#This Row],[time_unlearn]]-$L$18)/$L$18,4)*100</f>
        <v>83.460000000000008</v>
      </c>
      <c r="E2">
        <v>98.88</v>
      </c>
      <c r="F2">
        <v>99.74</v>
      </c>
      <c r="G2">
        <v>98.42</v>
      </c>
      <c r="H2">
        <v>4.7999999999999996E-3</v>
      </c>
      <c r="I2">
        <v>35.92</v>
      </c>
      <c r="J2">
        <v>50.23</v>
      </c>
      <c r="K2">
        <v>94.24</v>
      </c>
      <c r="L2">
        <v>13.07</v>
      </c>
    </row>
    <row r="3" spans="1:12">
      <c r="A3" t="s">
        <v>13</v>
      </c>
      <c r="B3">
        <f>100-Table1[[#This Row],[mia_tpr]]</f>
        <v>6.0400000000000063</v>
      </c>
      <c r="C3">
        <f>ROUND(0.5*(Table1[[#This Row],[acc_retain]]+Table1[[#This Row],[acc_test]]), 2)</f>
        <v>99.01</v>
      </c>
      <c r="D3">
        <f>ROUND(-(Table1[[#This Row],[time_unlearn]]-$L$18)/$L$18,4)*100</f>
        <v>83.49</v>
      </c>
      <c r="E3">
        <v>99.04</v>
      </c>
      <c r="F3">
        <v>99.76</v>
      </c>
      <c r="G3">
        <v>98.26</v>
      </c>
      <c r="H3">
        <v>4.4999999999999997E-3</v>
      </c>
      <c r="I3">
        <v>35.93</v>
      </c>
      <c r="J3">
        <v>50.12</v>
      </c>
      <c r="K3">
        <v>93.96</v>
      </c>
      <c r="L3">
        <v>13.05</v>
      </c>
    </row>
    <row r="4" spans="1:12">
      <c r="A4" t="s">
        <v>14</v>
      </c>
      <c r="B4">
        <f>100-Table1[[#This Row],[mia_tpr]]</f>
        <v>5.3599999999999994</v>
      </c>
      <c r="C4">
        <f>ROUND(0.5*(Table1[[#This Row],[acc_retain]]+Table1[[#This Row],[acc_test]]), 2)</f>
        <v>99.08</v>
      </c>
      <c r="D4">
        <f>ROUND(-(Table1[[#This Row],[time_unlearn]]-$L$18)/$L$18,4)*100</f>
        <v>83.57</v>
      </c>
      <c r="E4">
        <v>98.76</v>
      </c>
      <c r="F4">
        <v>99.75</v>
      </c>
      <c r="G4">
        <v>98.4</v>
      </c>
      <c r="H4">
        <v>4.8999999999999998E-3</v>
      </c>
      <c r="I4">
        <v>35.880000000000003</v>
      </c>
      <c r="J4">
        <v>50.41</v>
      </c>
      <c r="K4">
        <v>94.64</v>
      </c>
      <c r="L4">
        <v>12.99</v>
      </c>
    </row>
    <row r="5" spans="1:12">
      <c r="A5" t="s">
        <v>15</v>
      </c>
      <c r="B5">
        <f>100-Table1[[#This Row],[mia_tpr]]</f>
        <v>6.5999999999999943</v>
      </c>
      <c r="C5">
        <f>ROUND(0.5*(Table1[[#This Row],[acc_retain]]+Table1[[#This Row],[acc_test]]), 2)</f>
        <v>98.92</v>
      </c>
      <c r="D5">
        <f>ROUND(-(Table1[[#This Row],[time_unlearn]]-$L$18)/$L$18,4)*100</f>
        <v>83.43</v>
      </c>
      <c r="E5">
        <v>98.74</v>
      </c>
      <c r="F5">
        <v>99.66</v>
      </c>
      <c r="G5">
        <v>98.18</v>
      </c>
      <c r="H5">
        <v>5.1000000000000004E-3</v>
      </c>
      <c r="I5">
        <v>35.880000000000003</v>
      </c>
      <c r="J5">
        <v>50.64</v>
      </c>
      <c r="K5">
        <v>93.4</v>
      </c>
      <c r="L5">
        <v>13.1</v>
      </c>
    </row>
    <row r="6" spans="1:12">
      <c r="A6" t="s">
        <v>16</v>
      </c>
      <c r="B6">
        <f>100-Table1[[#This Row],[mia_tpr]]</f>
        <v>5.0799999999999983</v>
      </c>
      <c r="C6">
        <f>ROUND(0.5*(Table1[[#This Row],[acc_retain]]+Table1[[#This Row],[acc_test]]), 2)</f>
        <v>99.24</v>
      </c>
      <c r="D6">
        <f>ROUND(-(Table1[[#This Row],[time_unlearn]]-$L$18)/$L$18,4)*100</f>
        <v>83.65</v>
      </c>
      <c r="E6">
        <v>99</v>
      </c>
      <c r="F6">
        <v>99.86</v>
      </c>
      <c r="G6">
        <v>98.62</v>
      </c>
      <c r="H6">
        <v>4.1000000000000003E-3</v>
      </c>
      <c r="I6">
        <v>35.549999999999997</v>
      </c>
      <c r="J6">
        <v>50.38</v>
      </c>
      <c r="K6">
        <v>94.92</v>
      </c>
      <c r="L6">
        <v>12.92</v>
      </c>
    </row>
    <row r="7" spans="1:12">
      <c r="A7" t="s">
        <v>17</v>
      </c>
      <c r="B7">
        <f>100-Table1[[#This Row],[mia_tpr]]</f>
        <v>6.0799999999999983</v>
      </c>
      <c r="C7">
        <f>ROUND(0.5*(Table1[[#This Row],[acc_retain]]+Table1[[#This Row],[acc_test]]), 2)</f>
        <v>99.2</v>
      </c>
      <c r="D7">
        <f>ROUND(-(Table1[[#This Row],[time_unlearn]]-$L$18)/$L$18,4)*100</f>
        <v>83.679999999999993</v>
      </c>
      <c r="E7">
        <v>98.98</v>
      </c>
      <c r="F7">
        <v>99.85</v>
      </c>
      <c r="G7">
        <v>98.54</v>
      </c>
      <c r="H7">
        <v>3.3E-3</v>
      </c>
      <c r="I7">
        <v>35.64</v>
      </c>
      <c r="J7">
        <v>50.16</v>
      </c>
      <c r="K7">
        <v>93.92</v>
      </c>
      <c r="L7">
        <v>12.9</v>
      </c>
    </row>
    <row r="8" spans="1:12">
      <c r="A8" t="s">
        <v>18</v>
      </c>
      <c r="B8">
        <f>100-Table1[[#This Row],[mia_tpr]]</f>
        <v>25.939999999999998</v>
      </c>
      <c r="C8">
        <f>ROUND(0.5*(Table1[[#This Row],[acc_retain]]+Table1[[#This Row],[acc_test]]), 2)</f>
        <v>95.24</v>
      </c>
      <c r="D8">
        <f>ROUND(-(Table1[[#This Row],[time_unlearn]]-$L$18)/$L$18,4)*100</f>
        <v>89.63</v>
      </c>
      <c r="E8">
        <v>94.68</v>
      </c>
      <c r="F8">
        <v>95.88</v>
      </c>
      <c r="G8">
        <v>94.6</v>
      </c>
      <c r="H8">
        <v>3.6499999999999998E-2</v>
      </c>
      <c r="I8">
        <v>43.28</v>
      </c>
      <c r="J8">
        <v>49.73</v>
      </c>
      <c r="K8">
        <v>74.06</v>
      </c>
      <c r="L8">
        <v>8.1999999999999993</v>
      </c>
    </row>
    <row r="9" spans="1:12">
      <c r="A9" t="s">
        <v>19</v>
      </c>
      <c r="B9">
        <f>100-Table1[[#This Row],[mia_tpr]]</f>
        <v>6.8400000000000034</v>
      </c>
      <c r="C9">
        <f>ROUND(0.5*(Table1[[#This Row],[acc_retain]]+Table1[[#This Row],[acc_test]]), 2)</f>
        <v>99.14</v>
      </c>
      <c r="D9">
        <f>ROUND(-(Table1[[#This Row],[time_unlearn]]-$L$18)/$L$18,4)*100</f>
        <v>82.62</v>
      </c>
      <c r="E9">
        <v>99.7</v>
      </c>
      <c r="F9">
        <v>99.77</v>
      </c>
      <c r="G9">
        <v>98.5</v>
      </c>
      <c r="H9">
        <v>8.0000000000000004E-4</v>
      </c>
      <c r="I9">
        <v>65.989999999999995</v>
      </c>
      <c r="J9">
        <v>50.37</v>
      </c>
      <c r="K9">
        <v>93.16</v>
      </c>
      <c r="L9">
        <v>13.74</v>
      </c>
    </row>
    <row r="10" spans="1:12">
      <c r="A10" t="s">
        <v>20</v>
      </c>
      <c r="B10">
        <f>100-Table1[[#This Row],[mia_tpr]]</f>
        <v>6.7600000000000051</v>
      </c>
      <c r="C10">
        <f>ROUND(0.5*(Table1[[#This Row],[acc_retain]]+Table1[[#This Row],[acc_test]]), 2)</f>
        <v>99.16</v>
      </c>
      <c r="D10">
        <f>ROUND(-(Table1[[#This Row],[time_unlearn]]-$L$18)/$L$18,4)*100</f>
        <v>79.149999999999991</v>
      </c>
      <c r="E10">
        <v>99.86</v>
      </c>
      <c r="F10">
        <v>99.81</v>
      </c>
      <c r="G10">
        <v>98.5</v>
      </c>
      <c r="H10">
        <v>5.9999999999999995E-4</v>
      </c>
      <c r="I10">
        <v>0.65</v>
      </c>
      <c r="J10">
        <v>50.32</v>
      </c>
      <c r="K10">
        <v>93.24</v>
      </c>
      <c r="L10">
        <v>16.48</v>
      </c>
    </row>
    <row r="11" spans="1:12">
      <c r="A11" t="s">
        <v>21</v>
      </c>
      <c r="B11">
        <f>100-Table1[[#This Row],[mia_tpr]]</f>
        <v>5.7199999999999989</v>
      </c>
      <c r="C11">
        <f>ROUND(0.5*(Table1[[#This Row],[acc_retain]]+Table1[[#This Row],[acc_test]]), 2)</f>
        <v>98.83</v>
      </c>
      <c r="D11">
        <f>ROUND(-(Table1[[#This Row],[time_unlearn]]-$L$18)/$L$18,4)*100</f>
        <v>86.61</v>
      </c>
      <c r="E11">
        <v>99.3</v>
      </c>
      <c r="F11">
        <v>99.31</v>
      </c>
      <c r="G11">
        <v>98.34</v>
      </c>
      <c r="H11">
        <v>4.4000000000000003E-3</v>
      </c>
      <c r="I11">
        <v>2.0499999999999998</v>
      </c>
      <c r="J11">
        <v>50.3</v>
      </c>
      <c r="K11">
        <v>94.28</v>
      </c>
      <c r="L11">
        <v>10.58</v>
      </c>
    </row>
    <row r="12" spans="1:12">
      <c r="A12" t="s">
        <v>22</v>
      </c>
      <c r="B12">
        <f>100-Table1[[#This Row],[mia_tpr]]</f>
        <v>6.4399999999999977</v>
      </c>
      <c r="C12">
        <f>ROUND(0.5*(Table1[[#This Row],[acc_retain]]+Table1[[#This Row],[acc_test]]), 2)</f>
        <v>99.15</v>
      </c>
      <c r="D12">
        <f>ROUND(-(Table1[[#This Row],[time_unlearn]]-$L$18)/$L$18,4)*100</f>
        <v>96.38</v>
      </c>
      <c r="E12">
        <v>99.84</v>
      </c>
      <c r="F12">
        <v>99.8</v>
      </c>
      <c r="G12">
        <v>98.5</v>
      </c>
      <c r="H12">
        <v>5.9999999999999995E-4</v>
      </c>
      <c r="I12">
        <v>0.65</v>
      </c>
      <c r="J12">
        <v>50.48</v>
      </c>
      <c r="K12">
        <v>93.56</v>
      </c>
      <c r="L12">
        <v>2.86</v>
      </c>
    </row>
    <row r="13" spans="1:12">
      <c r="A13" t="s">
        <v>23</v>
      </c>
      <c r="B13">
        <f>100-Table1[[#This Row],[mia_tpr]]</f>
        <v>6.8199999999999932</v>
      </c>
      <c r="C13">
        <f>ROUND(0.5*(Table1[[#This Row],[acc_retain]]+Table1[[#This Row],[acc_test]]), 2)</f>
        <v>99.14</v>
      </c>
      <c r="D13">
        <f>ROUND(-(Table1[[#This Row],[time_unlearn]]-$L$18)/$L$18,4)*100</f>
        <v>83.289999999999992</v>
      </c>
      <c r="E13">
        <v>99.02</v>
      </c>
      <c r="F13">
        <v>99.92</v>
      </c>
      <c r="G13">
        <v>98.36</v>
      </c>
      <c r="H13">
        <v>3.0000000000000001E-3</v>
      </c>
      <c r="I13">
        <v>35.630000000000003</v>
      </c>
      <c r="J13">
        <v>50.11</v>
      </c>
      <c r="K13">
        <v>93.18</v>
      </c>
      <c r="L13">
        <v>13.21</v>
      </c>
    </row>
    <row r="14" spans="1:12">
      <c r="A14" t="s">
        <v>24</v>
      </c>
      <c r="B14">
        <f>100-Table1[[#This Row],[mia_tpr]]</f>
        <v>6.8400000000000034</v>
      </c>
      <c r="C14">
        <f>ROUND(0.5*(Table1[[#This Row],[acc_retain]]+Table1[[#This Row],[acc_test]]), 2)</f>
        <v>99.06</v>
      </c>
      <c r="D14">
        <f>ROUND(-(Table1[[#This Row],[time_unlearn]]-$L$18)/$L$18,4)*100</f>
        <v>83.5</v>
      </c>
      <c r="E14">
        <v>98.88</v>
      </c>
      <c r="F14">
        <v>99.72</v>
      </c>
      <c r="G14">
        <v>98.4</v>
      </c>
      <c r="H14">
        <v>4.3E-3</v>
      </c>
      <c r="I14">
        <v>35.67</v>
      </c>
      <c r="J14">
        <v>50.17</v>
      </c>
      <c r="K14">
        <v>93.16</v>
      </c>
      <c r="L14">
        <v>13.04</v>
      </c>
    </row>
    <row r="15" spans="1:12">
      <c r="A15" t="s">
        <v>25</v>
      </c>
      <c r="B15">
        <f>100-Table1[[#This Row],[mia_tpr]]</f>
        <v>99.92</v>
      </c>
      <c r="C15">
        <f>ROUND(0.5*(Table1[[#This Row],[acc_retain]]+Table1[[#This Row],[acc_test]]), 2)</f>
        <v>10</v>
      </c>
      <c r="D15">
        <f>ROUND(-(Table1[[#This Row],[time_unlearn]]-$L$18)/$L$18,4)*100</f>
        <v>96.82</v>
      </c>
      <c r="E15">
        <v>10</v>
      </c>
      <c r="F15">
        <v>10</v>
      </c>
      <c r="G15">
        <v>10</v>
      </c>
      <c r="H15">
        <v>0.8851</v>
      </c>
      <c r="I15">
        <v>5.27</v>
      </c>
      <c r="J15">
        <v>49.98</v>
      </c>
      <c r="K15">
        <v>0.08</v>
      </c>
      <c r="L15">
        <v>2.5099999999999998</v>
      </c>
    </row>
    <row r="16" spans="1:12">
      <c r="A16" t="s">
        <v>26</v>
      </c>
      <c r="B16">
        <f>100-Table1[[#This Row],[mia_tpr]]</f>
        <v>3.3199999999999932</v>
      </c>
      <c r="C16">
        <f>ROUND(0.5*(Table1[[#This Row],[acc_retain]]+Table1[[#This Row],[acc_test]]), 2)</f>
        <v>99.23</v>
      </c>
      <c r="D16">
        <f>ROUND(-(Table1[[#This Row],[time_unlearn]]-$L$18)/$L$18,4)*100</f>
        <v>83.72</v>
      </c>
      <c r="E16">
        <v>99.82</v>
      </c>
      <c r="F16">
        <v>99.82</v>
      </c>
      <c r="G16">
        <v>98.64</v>
      </c>
      <c r="H16">
        <v>4.1000000000000003E-3</v>
      </c>
      <c r="I16">
        <v>35.56</v>
      </c>
      <c r="J16">
        <v>51.32</v>
      </c>
      <c r="K16">
        <v>96.68</v>
      </c>
      <c r="L16">
        <v>12.87</v>
      </c>
    </row>
    <row r="17" spans="1:12">
      <c r="A17" t="s">
        <v>27</v>
      </c>
      <c r="B17">
        <f>100-Table1[[#This Row],[mia_tpr]]</f>
        <v>4.7000000000000028</v>
      </c>
      <c r="C17">
        <f>ROUND(0.5*(Table1[[#This Row],[acc_retain]]+Table1[[#This Row],[acc_test]]), 2)</f>
        <v>99.17</v>
      </c>
      <c r="D17">
        <f>ROUND(-(Table1[[#This Row],[time_unlearn]]-$L$18)/$L$18,4)*100</f>
        <v>85.39</v>
      </c>
      <c r="E17">
        <v>99.06</v>
      </c>
      <c r="F17">
        <v>99.87</v>
      </c>
      <c r="G17">
        <v>98.46</v>
      </c>
      <c r="H17">
        <v>3.5999999999999999E-3</v>
      </c>
      <c r="I17">
        <v>32.14</v>
      </c>
      <c r="J17">
        <v>50.44</v>
      </c>
      <c r="K17">
        <v>95.3</v>
      </c>
      <c r="L17">
        <v>11.55</v>
      </c>
    </row>
    <row r="18" spans="1:12">
      <c r="A18" t="s">
        <v>28</v>
      </c>
      <c r="B18">
        <f>100-Table1[[#This Row],[mia_tpr]]</f>
        <v>7.3599999999999994</v>
      </c>
      <c r="C18">
        <f>ROUND(0.5*(Table1[[#This Row],[acc_retain]]+Table1[[#This Row],[acc_test]]), 2)</f>
        <v>99.12</v>
      </c>
      <c r="D18">
        <f>ROUND(-(Table1[[#This Row],[time_unlearn]]-$L$18)/$L$18,4)*100</f>
        <v>0</v>
      </c>
      <c r="E18">
        <v>98.88</v>
      </c>
      <c r="F18">
        <v>99.8</v>
      </c>
      <c r="G18">
        <v>98.44</v>
      </c>
      <c r="J18">
        <v>50.21</v>
      </c>
      <c r="K18">
        <v>92.64</v>
      </c>
      <c r="L18">
        <v>79.040000000000006</v>
      </c>
    </row>
    <row r="19" spans="1:12">
      <c r="A19" t="s">
        <v>29</v>
      </c>
      <c r="B19">
        <f>100-Table1[[#This Row],[mia_tpr]]</f>
        <v>6.5</v>
      </c>
      <c r="C19">
        <f>ROUND(0.5*(Table1[[#This Row],[acc_retain]]+Table1[[#This Row],[acc_test]]), 2)</f>
        <v>99.16</v>
      </c>
      <c r="D19">
        <f>ROUND(-(Table1[[#This Row],[time_unlearn]]-$L$18)/$L$18,4)*100</f>
        <v>0.51</v>
      </c>
      <c r="E19">
        <v>99.84</v>
      </c>
      <c r="F19">
        <v>99.81</v>
      </c>
      <c r="G19">
        <v>98.5</v>
      </c>
      <c r="H19">
        <v>5.0000000000000001E-4</v>
      </c>
      <c r="I19">
        <v>0.65</v>
      </c>
      <c r="J19">
        <v>50.45</v>
      </c>
      <c r="K19">
        <v>93.5</v>
      </c>
      <c r="L19">
        <v>78.64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9"/>
  <sheetViews>
    <sheetView workbookViewId="0">
      <selection activeCell="E2" sqref="E2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5.2600000000000051</v>
      </c>
      <c r="C2">
        <f>ROUND(0.5*(Table2[[#This Row],[acc_retain]]+Table2[[#This Row],[acc_test]]), 2)</f>
        <v>99.31</v>
      </c>
      <c r="D2">
        <f>ROUND(-(Table2[[#This Row],[time_unlearn]]-$L$18)/$L$18,4)*100</f>
        <v>80.52</v>
      </c>
      <c r="E2">
        <v>98.94</v>
      </c>
      <c r="F2">
        <v>99.82</v>
      </c>
      <c r="G2">
        <v>98.8</v>
      </c>
      <c r="H2">
        <v>4.1000000000000003E-3</v>
      </c>
      <c r="I2">
        <v>36.76</v>
      </c>
      <c r="J2">
        <v>50.45</v>
      </c>
      <c r="K2">
        <v>94.74</v>
      </c>
      <c r="L2">
        <v>12.99</v>
      </c>
    </row>
    <row r="3" spans="1:12">
      <c r="A3" t="s">
        <v>13</v>
      </c>
      <c r="B3">
        <f>100-Table2[[#This Row],[mia_tpr]]</f>
        <v>5.2600000000000051</v>
      </c>
      <c r="C3">
        <f>ROUND(0.5*(Table2[[#This Row],[acc_retain]]+Table2[[#This Row],[acc_test]]), 2)</f>
        <v>99.06</v>
      </c>
      <c r="D3">
        <f>ROUND(-(Table2[[#This Row],[time_unlearn]]-$L$18)/$L$18,4)*100</f>
        <v>80.510000000000005</v>
      </c>
      <c r="E3">
        <v>98.96</v>
      </c>
      <c r="F3">
        <v>99.72</v>
      </c>
      <c r="G3">
        <v>98.4</v>
      </c>
      <c r="H3">
        <v>4.4999999999999997E-3</v>
      </c>
      <c r="I3">
        <v>36.74</v>
      </c>
      <c r="J3">
        <v>50.7</v>
      </c>
      <c r="K3">
        <v>94.74</v>
      </c>
      <c r="L3">
        <v>13</v>
      </c>
    </row>
    <row r="4" spans="1:12">
      <c r="A4" t="s">
        <v>14</v>
      </c>
      <c r="B4">
        <f>100-Table2[[#This Row],[mia_tpr]]</f>
        <v>4.8199999999999932</v>
      </c>
      <c r="C4">
        <f>ROUND(0.5*(Table2[[#This Row],[acc_retain]]+Table2[[#This Row],[acc_test]]), 2)</f>
        <v>99.44</v>
      </c>
      <c r="D4">
        <f>ROUND(-(Table2[[#This Row],[time_unlearn]]-$L$18)/$L$18,4)*100</f>
        <v>80.61</v>
      </c>
      <c r="E4">
        <v>99.12</v>
      </c>
      <c r="F4">
        <v>99.93</v>
      </c>
      <c r="G4">
        <v>98.94</v>
      </c>
      <c r="H4">
        <v>3.7000000000000002E-3</v>
      </c>
      <c r="I4">
        <v>36.700000000000003</v>
      </c>
      <c r="J4">
        <v>50.43</v>
      </c>
      <c r="K4">
        <v>95.18</v>
      </c>
      <c r="L4">
        <v>12.93</v>
      </c>
    </row>
    <row r="5" spans="1:12">
      <c r="A5" t="s">
        <v>15</v>
      </c>
      <c r="B5">
        <f>100-Table2[[#This Row],[mia_tpr]]</f>
        <v>6.2399999999999949</v>
      </c>
      <c r="C5">
        <f>ROUND(0.5*(Table2[[#This Row],[acc_retain]]+Table2[[#This Row],[acc_test]]), 2)</f>
        <v>99.26</v>
      </c>
      <c r="D5">
        <f>ROUND(-(Table2[[#This Row],[time_unlearn]]-$L$18)/$L$18,4)*100</f>
        <v>80.27</v>
      </c>
      <c r="E5">
        <v>98.84</v>
      </c>
      <c r="F5">
        <v>99.83</v>
      </c>
      <c r="G5">
        <v>98.68</v>
      </c>
      <c r="H5">
        <v>4.3E-3</v>
      </c>
      <c r="I5">
        <v>36.78</v>
      </c>
      <c r="J5">
        <v>50.34</v>
      </c>
      <c r="K5">
        <v>93.76</v>
      </c>
      <c r="L5">
        <v>13.16</v>
      </c>
    </row>
    <row r="6" spans="1:12">
      <c r="A6" t="s">
        <v>16</v>
      </c>
      <c r="B6">
        <f>100-Table2[[#This Row],[mia_tpr]]</f>
        <v>5.6200000000000045</v>
      </c>
      <c r="C6">
        <f>ROUND(0.5*(Table2[[#This Row],[acc_retain]]+Table2[[#This Row],[acc_test]]), 2)</f>
        <v>99.28</v>
      </c>
      <c r="D6">
        <f>ROUND(-(Table2[[#This Row],[time_unlearn]]-$L$18)/$L$18,4)*100</f>
        <v>80.61</v>
      </c>
      <c r="E6">
        <v>99.04</v>
      </c>
      <c r="F6">
        <v>99.87</v>
      </c>
      <c r="G6">
        <v>98.68</v>
      </c>
      <c r="H6">
        <v>3.8999999999999998E-3</v>
      </c>
      <c r="I6">
        <v>36.380000000000003</v>
      </c>
      <c r="J6">
        <v>50.25</v>
      </c>
      <c r="K6">
        <v>94.38</v>
      </c>
      <c r="L6">
        <v>12.93</v>
      </c>
    </row>
    <row r="7" spans="1:12">
      <c r="A7" t="s">
        <v>17</v>
      </c>
      <c r="B7">
        <f>100-Table2[[#This Row],[mia_tpr]]</f>
        <v>6.2399999999999949</v>
      </c>
      <c r="C7">
        <f>ROUND(0.5*(Table2[[#This Row],[acc_retain]]+Table2[[#This Row],[acc_test]]), 2)</f>
        <v>99.31</v>
      </c>
      <c r="D7">
        <f>ROUND(-(Table2[[#This Row],[time_unlearn]]-$L$18)/$L$18,4)*100</f>
        <v>80.61</v>
      </c>
      <c r="E7">
        <v>98.98</v>
      </c>
      <c r="F7">
        <v>99.92</v>
      </c>
      <c r="G7">
        <v>98.7</v>
      </c>
      <c r="H7">
        <v>3.2000000000000002E-3</v>
      </c>
      <c r="I7">
        <v>36.44</v>
      </c>
      <c r="J7">
        <v>50.36</v>
      </c>
      <c r="K7">
        <v>93.76</v>
      </c>
      <c r="L7">
        <v>12.93</v>
      </c>
    </row>
    <row r="8" spans="1:12">
      <c r="A8" t="s">
        <v>18</v>
      </c>
      <c r="B8">
        <f>100-Table2[[#This Row],[mia_tpr]]</f>
        <v>27.239999999999995</v>
      </c>
      <c r="C8">
        <f>ROUND(0.5*(Table2[[#This Row],[acc_retain]]+Table2[[#This Row],[acc_test]]), 2)</f>
        <v>94.74</v>
      </c>
      <c r="D8">
        <f>ROUND(-(Table2[[#This Row],[time_unlearn]]-$L$18)/$L$18,4)*100</f>
        <v>87.21</v>
      </c>
      <c r="E8">
        <v>94.48</v>
      </c>
      <c r="F8">
        <v>95.32</v>
      </c>
      <c r="G8">
        <v>94.16</v>
      </c>
      <c r="H8">
        <v>4.0300000000000002E-2</v>
      </c>
      <c r="I8">
        <v>43.47</v>
      </c>
      <c r="J8">
        <v>50.79</v>
      </c>
      <c r="K8">
        <v>72.760000000000005</v>
      </c>
      <c r="L8">
        <v>8.5299999999999994</v>
      </c>
    </row>
    <row r="9" spans="1:12">
      <c r="A9" t="s">
        <v>19</v>
      </c>
      <c r="B9">
        <f>100-Table2[[#This Row],[mia_tpr]]</f>
        <v>6.519999999999996</v>
      </c>
      <c r="C9">
        <f>ROUND(0.5*(Table2[[#This Row],[acc_retain]]+Table2[[#This Row],[acc_test]]), 2)</f>
        <v>99.1</v>
      </c>
      <c r="D9">
        <f>ROUND(-(Table2[[#This Row],[time_unlearn]]-$L$18)/$L$18,4)*100</f>
        <v>78.73</v>
      </c>
      <c r="E9">
        <v>99.72</v>
      </c>
      <c r="F9">
        <v>99.81</v>
      </c>
      <c r="G9">
        <v>98.38</v>
      </c>
      <c r="H9">
        <v>6.9999999999999999E-4</v>
      </c>
      <c r="I9">
        <v>78.099999999999994</v>
      </c>
      <c r="J9">
        <v>50.79</v>
      </c>
      <c r="K9">
        <v>93.48</v>
      </c>
      <c r="L9">
        <v>14.19</v>
      </c>
    </row>
    <row r="10" spans="1:12">
      <c r="A10" t="s">
        <v>20</v>
      </c>
      <c r="B10">
        <f>100-Table2[[#This Row],[mia_tpr]]</f>
        <v>6.5600000000000023</v>
      </c>
      <c r="C10">
        <f>ROUND(0.5*(Table2[[#This Row],[acc_retain]]+Table2[[#This Row],[acc_test]]), 2)</f>
        <v>99.12</v>
      </c>
      <c r="D10">
        <f>ROUND(-(Table2[[#This Row],[time_unlearn]]-$L$18)/$L$18,4)*100</f>
        <v>74.38</v>
      </c>
      <c r="E10">
        <v>99.86</v>
      </c>
      <c r="F10">
        <v>99.82</v>
      </c>
      <c r="G10">
        <v>98.42</v>
      </c>
      <c r="H10">
        <v>6.9999999999999999E-4</v>
      </c>
      <c r="I10">
        <v>1.45</v>
      </c>
      <c r="J10">
        <v>50.84</v>
      </c>
      <c r="K10">
        <v>93.44</v>
      </c>
      <c r="L10">
        <v>17.09</v>
      </c>
    </row>
    <row r="11" spans="1:12">
      <c r="A11" t="s">
        <v>21</v>
      </c>
      <c r="B11">
        <f>100-Table2[[#This Row],[mia_tpr]]</f>
        <v>5.9399999999999977</v>
      </c>
      <c r="C11">
        <f>ROUND(0.5*(Table2[[#This Row],[acc_retain]]+Table2[[#This Row],[acc_test]]), 2)</f>
        <v>98.93</v>
      </c>
      <c r="D11">
        <f>ROUND(-(Table2[[#This Row],[time_unlearn]]-$L$18)/$L$18,4)*100</f>
        <v>83.49</v>
      </c>
      <c r="E11">
        <v>99.2</v>
      </c>
      <c r="F11">
        <v>99.33</v>
      </c>
      <c r="G11">
        <v>98.52</v>
      </c>
      <c r="H11">
        <v>4.4000000000000003E-3</v>
      </c>
      <c r="I11">
        <v>2.5</v>
      </c>
      <c r="J11">
        <v>50.46</v>
      </c>
      <c r="K11">
        <v>94.06</v>
      </c>
      <c r="L11">
        <v>11.01</v>
      </c>
    </row>
    <row r="12" spans="1:12">
      <c r="A12" t="s">
        <v>22</v>
      </c>
      <c r="B12">
        <f>100-Table2[[#This Row],[mia_tpr]]</f>
        <v>6.5999999999999943</v>
      </c>
      <c r="C12">
        <f>ROUND(0.5*(Table2[[#This Row],[acc_retain]]+Table2[[#This Row],[acc_test]]), 2)</f>
        <v>99.13</v>
      </c>
      <c r="D12">
        <f>ROUND(-(Table2[[#This Row],[time_unlearn]]-$L$18)/$L$18,4)*100</f>
        <v>95.58</v>
      </c>
      <c r="E12">
        <v>99.84</v>
      </c>
      <c r="F12">
        <v>99.84</v>
      </c>
      <c r="G12">
        <v>98.42</v>
      </c>
      <c r="H12">
        <v>6.9999999999999999E-4</v>
      </c>
      <c r="I12">
        <v>1.45</v>
      </c>
      <c r="J12">
        <v>50.82</v>
      </c>
      <c r="K12">
        <v>93.4</v>
      </c>
      <c r="L12">
        <v>2.95</v>
      </c>
    </row>
    <row r="13" spans="1:12">
      <c r="A13" t="s">
        <v>23</v>
      </c>
      <c r="B13">
        <f>100-Table2[[#This Row],[mia_tpr]]</f>
        <v>7.019999999999996</v>
      </c>
      <c r="C13">
        <f>ROUND(0.5*(Table2[[#This Row],[acc_retain]]+Table2[[#This Row],[acc_test]]), 2)</f>
        <v>99.32</v>
      </c>
      <c r="D13">
        <f>ROUND(-(Table2[[#This Row],[time_unlearn]]-$L$18)/$L$18,4)*100</f>
        <v>79.47999999999999</v>
      </c>
      <c r="E13">
        <v>98.94</v>
      </c>
      <c r="F13">
        <v>99.88</v>
      </c>
      <c r="G13">
        <v>98.76</v>
      </c>
      <c r="H13">
        <v>3.8E-3</v>
      </c>
      <c r="I13">
        <v>36.479999999999997</v>
      </c>
      <c r="J13">
        <v>50.32</v>
      </c>
      <c r="K13">
        <v>92.98</v>
      </c>
      <c r="L13">
        <v>13.69</v>
      </c>
    </row>
    <row r="14" spans="1:12">
      <c r="A14" t="s">
        <v>24</v>
      </c>
      <c r="B14">
        <f>100-Table2[[#This Row],[mia_tpr]]</f>
        <v>6.8199999999999932</v>
      </c>
      <c r="C14">
        <f>ROUND(0.5*(Table2[[#This Row],[acc_retain]]+Table2[[#This Row],[acc_test]]), 2)</f>
        <v>99.21</v>
      </c>
      <c r="D14">
        <f>ROUND(-(Table2[[#This Row],[time_unlearn]]-$L$18)/$L$18,4)*100</f>
        <v>79.75</v>
      </c>
      <c r="E14">
        <v>98.78</v>
      </c>
      <c r="F14">
        <v>99.8</v>
      </c>
      <c r="G14">
        <v>98.62</v>
      </c>
      <c r="H14">
        <v>4.4999999999999997E-3</v>
      </c>
      <c r="I14">
        <v>36.44</v>
      </c>
      <c r="J14">
        <v>50.42</v>
      </c>
      <c r="K14">
        <v>93.18</v>
      </c>
      <c r="L14">
        <v>13.51</v>
      </c>
    </row>
    <row r="15" spans="1:12">
      <c r="A15" t="s">
        <v>25</v>
      </c>
      <c r="B15">
        <f>100-Table2[[#This Row],[mia_tpr]]</f>
        <v>90.58</v>
      </c>
      <c r="C15">
        <f>ROUND(0.5*(Table2[[#This Row],[acc_retain]]+Table2[[#This Row],[acc_test]]), 2)</f>
        <v>9.99</v>
      </c>
      <c r="D15">
        <f>ROUND(-(Table2[[#This Row],[time_unlearn]]-$L$18)/$L$18,4)*100</f>
        <v>96.1</v>
      </c>
      <c r="E15">
        <v>9.9600000000000009</v>
      </c>
      <c r="F15">
        <v>9.98</v>
      </c>
      <c r="G15">
        <v>10</v>
      </c>
      <c r="H15">
        <v>0.89790000000000003</v>
      </c>
      <c r="I15">
        <v>6.95</v>
      </c>
      <c r="J15">
        <v>49.98</v>
      </c>
      <c r="K15">
        <v>9.42</v>
      </c>
      <c r="L15">
        <v>2.6</v>
      </c>
    </row>
    <row r="16" spans="1:12">
      <c r="A16" t="s">
        <v>26</v>
      </c>
      <c r="B16">
        <f>100-Table2[[#This Row],[mia_tpr]]</f>
        <v>2.9399999999999977</v>
      </c>
      <c r="C16">
        <f>ROUND(0.5*(Table2[[#This Row],[acc_retain]]+Table2[[#This Row],[acc_test]]), 2)</f>
        <v>99.4</v>
      </c>
      <c r="D16">
        <f>ROUND(-(Table2[[#This Row],[time_unlearn]]-$L$18)/$L$18,4)*100</f>
        <v>80.03</v>
      </c>
      <c r="E16">
        <v>99.9</v>
      </c>
      <c r="F16">
        <v>99.93</v>
      </c>
      <c r="G16">
        <v>98.86</v>
      </c>
      <c r="H16">
        <v>3.8E-3</v>
      </c>
      <c r="I16">
        <v>36.39</v>
      </c>
      <c r="J16">
        <v>51.47</v>
      </c>
      <c r="K16">
        <v>97.06</v>
      </c>
      <c r="L16">
        <v>13.32</v>
      </c>
    </row>
    <row r="17" spans="1:12">
      <c r="A17" t="s">
        <v>27</v>
      </c>
      <c r="B17">
        <f>100-Table2[[#This Row],[mia_tpr]]</f>
        <v>4.8199999999999932</v>
      </c>
      <c r="C17">
        <f>ROUND(0.5*(Table2[[#This Row],[acc_retain]]+Table2[[#This Row],[acc_test]]), 2)</f>
        <v>99.28</v>
      </c>
      <c r="D17">
        <f>ROUND(-(Table2[[#This Row],[time_unlearn]]-$L$18)/$L$18,4)*100</f>
        <v>82.05</v>
      </c>
      <c r="E17">
        <v>99.08</v>
      </c>
      <c r="F17">
        <v>99.9</v>
      </c>
      <c r="G17">
        <v>98.66</v>
      </c>
      <c r="H17">
        <v>3.8E-3</v>
      </c>
      <c r="I17">
        <v>32.96</v>
      </c>
      <c r="J17">
        <v>50.52</v>
      </c>
      <c r="K17">
        <v>95.18</v>
      </c>
      <c r="L17">
        <v>11.97</v>
      </c>
    </row>
    <row r="18" spans="1:12">
      <c r="A18" t="s">
        <v>28</v>
      </c>
      <c r="B18">
        <f>100-Table2[[#This Row],[mia_tpr]]</f>
        <v>7.9200000000000017</v>
      </c>
      <c r="C18">
        <f>ROUND(0.5*(Table2[[#This Row],[acc_retain]]+Table2[[#This Row],[acc_test]]), 2)</f>
        <v>99.15</v>
      </c>
      <c r="D18">
        <f>ROUND(-(Table2[[#This Row],[time_unlearn]]-$L$18)/$L$18,4)*100</f>
        <v>0</v>
      </c>
      <c r="E18">
        <v>98.84</v>
      </c>
      <c r="F18">
        <v>99.81</v>
      </c>
      <c r="G18">
        <v>98.48</v>
      </c>
      <c r="J18">
        <v>50.6</v>
      </c>
      <c r="K18">
        <v>92.08</v>
      </c>
      <c r="L18">
        <v>66.7</v>
      </c>
    </row>
    <row r="19" spans="1:12">
      <c r="A19" t="s">
        <v>29</v>
      </c>
      <c r="B19">
        <f>100-Table2[[#This Row],[mia_tpr]]</f>
        <v>6.5400000000000063</v>
      </c>
      <c r="C19">
        <f>ROUND(0.5*(Table2[[#This Row],[acc_retain]]+Table2[[#This Row],[acc_test]]), 2)</f>
        <v>99.13</v>
      </c>
      <c r="D19">
        <f>ROUND(-(Table2[[#This Row],[time_unlearn]]-$L$18)/$L$18,4)*100</f>
        <v>-42.25</v>
      </c>
      <c r="E19">
        <v>99.88</v>
      </c>
      <c r="F19">
        <v>99.83</v>
      </c>
      <c r="G19">
        <v>98.42</v>
      </c>
      <c r="H19">
        <v>5.0000000000000001E-4</v>
      </c>
      <c r="I19">
        <v>1.45</v>
      </c>
      <c r="J19">
        <v>50.85</v>
      </c>
      <c r="K19">
        <v>93.46</v>
      </c>
      <c r="L19">
        <v>94.88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5.8199999999999932</v>
      </c>
      <c r="C2">
        <f>ROUND(0.5*(Table3[[#This Row],[acc_retain]]+Table3[[#This Row],[acc_test]]), 2)</f>
        <v>98.82</v>
      </c>
      <c r="D2">
        <f>ROUND(-(Table3[[#This Row],[time_unlearn]]-$L$18)/$L$18,4)*100</f>
        <v>83.41</v>
      </c>
      <c r="E2">
        <v>98.68</v>
      </c>
      <c r="F2">
        <v>99.65</v>
      </c>
      <c r="G2">
        <v>97.98</v>
      </c>
      <c r="H2">
        <v>5.4999999999999997E-3</v>
      </c>
      <c r="I2">
        <v>36.22</v>
      </c>
      <c r="J2">
        <v>50.26</v>
      </c>
      <c r="K2">
        <v>94.18</v>
      </c>
      <c r="L2">
        <v>13.27</v>
      </c>
    </row>
    <row r="3" spans="1:12">
      <c r="A3" t="s">
        <v>13</v>
      </c>
      <c r="B3">
        <f>100-Table3[[#This Row],[mia_tpr]]</f>
        <v>6.5799999999999983</v>
      </c>
      <c r="C3">
        <f>ROUND(0.5*(Table3[[#This Row],[acc_retain]]+Table3[[#This Row],[acc_test]]), 2)</f>
        <v>98.92</v>
      </c>
      <c r="D3">
        <f>ROUND(-(Table3[[#This Row],[time_unlearn]]-$L$18)/$L$18,4)*100</f>
        <v>83.41</v>
      </c>
      <c r="E3">
        <v>98.88</v>
      </c>
      <c r="F3">
        <v>99.74</v>
      </c>
      <c r="G3">
        <v>98.1</v>
      </c>
      <c r="H3">
        <v>4.5999999999999999E-3</v>
      </c>
      <c r="I3">
        <v>36.21</v>
      </c>
      <c r="J3">
        <v>50.45</v>
      </c>
      <c r="K3">
        <v>93.42</v>
      </c>
      <c r="L3">
        <v>13.27</v>
      </c>
    </row>
    <row r="4" spans="1:12">
      <c r="A4" t="s">
        <v>14</v>
      </c>
      <c r="B4">
        <f>100-Table3[[#This Row],[mia_tpr]]</f>
        <v>4.980000000000004</v>
      </c>
      <c r="C4">
        <f>ROUND(0.5*(Table3[[#This Row],[acc_retain]]+Table3[[#This Row],[acc_test]]), 2)</f>
        <v>99.01</v>
      </c>
      <c r="D4">
        <f>ROUND(-(Table3[[#This Row],[time_unlearn]]-$L$18)/$L$18,4)*100</f>
        <v>83.53</v>
      </c>
      <c r="E4">
        <v>98.88</v>
      </c>
      <c r="F4">
        <v>99.72</v>
      </c>
      <c r="G4">
        <v>98.3</v>
      </c>
      <c r="H4">
        <v>4.4000000000000003E-3</v>
      </c>
      <c r="I4">
        <v>36.159999999999997</v>
      </c>
      <c r="J4">
        <v>50.7</v>
      </c>
      <c r="K4">
        <v>95.02</v>
      </c>
      <c r="L4">
        <v>13.18</v>
      </c>
    </row>
    <row r="5" spans="1:12">
      <c r="A5" t="s">
        <v>15</v>
      </c>
      <c r="B5">
        <f>100-Table3[[#This Row],[mia_tpr]]</f>
        <v>6.2600000000000051</v>
      </c>
      <c r="C5">
        <f>ROUND(0.5*(Table3[[#This Row],[acc_retain]]+Table3[[#This Row],[acc_test]]), 2)</f>
        <v>99.1</v>
      </c>
      <c r="D5">
        <f>ROUND(-(Table3[[#This Row],[time_unlearn]]-$L$18)/$L$18,4)*100</f>
        <v>83.789999999999992</v>
      </c>
      <c r="E5">
        <v>99.22</v>
      </c>
      <c r="F5">
        <v>99.86</v>
      </c>
      <c r="G5">
        <v>98.34</v>
      </c>
      <c r="H5">
        <v>3.5000000000000001E-3</v>
      </c>
      <c r="I5">
        <v>36.19</v>
      </c>
      <c r="J5">
        <v>50.31</v>
      </c>
      <c r="K5">
        <v>93.74</v>
      </c>
      <c r="L5">
        <v>12.97</v>
      </c>
    </row>
    <row r="6" spans="1:12">
      <c r="A6" t="s">
        <v>16</v>
      </c>
      <c r="B6">
        <f>100-Table3[[#This Row],[mia_tpr]]</f>
        <v>5.2999999999999972</v>
      </c>
      <c r="C6">
        <f>ROUND(0.5*(Table3[[#This Row],[acc_retain]]+Table3[[#This Row],[acc_test]]), 2)</f>
        <v>99.12</v>
      </c>
      <c r="D6">
        <f>ROUND(-(Table3[[#This Row],[time_unlearn]]-$L$18)/$L$18,4)*100</f>
        <v>83.850000000000009</v>
      </c>
      <c r="E6">
        <v>99.14</v>
      </c>
      <c r="F6">
        <v>99.88</v>
      </c>
      <c r="G6">
        <v>98.36</v>
      </c>
      <c r="H6">
        <v>3.5000000000000001E-3</v>
      </c>
      <c r="I6">
        <v>35.83</v>
      </c>
      <c r="J6">
        <v>50.42</v>
      </c>
      <c r="K6">
        <v>94.7</v>
      </c>
      <c r="L6">
        <v>12.92</v>
      </c>
    </row>
    <row r="7" spans="1:12">
      <c r="A7" t="s">
        <v>17</v>
      </c>
      <c r="B7">
        <f>100-Table3[[#This Row],[mia_tpr]]</f>
        <v>6.2600000000000051</v>
      </c>
      <c r="C7">
        <f>ROUND(0.5*(Table3[[#This Row],[acc_retain]]+Table3[[#This Row],[acc_test]]), 2)</f>
        <v>99.11</v>
      </c>
      <c r="D7">
        <f>ROUND(-(Table3[[#This Row],[time_unlearn]]-$L$18)/$L$18,4)*100</f>
        <v>83.850000000000009</v>
      </c>
      <c r="E7">
        <v>99</v>
      </c>
      <c r="F7">
        <v>99.86</v>
      </c>
      <c r="G7">
        <v>98.36</v>
      </c>
      <c r="H7">
        <v>3.3E-3</v>
      </c>
      <c r="I7">
        <v>35.89</v>
      </c>
      <c r="J7">
        <v>50.36</v>
      </c>
      <c r="K7">
        <v>93.74</v>
      </c>
      <c r="L7">
        <v>12.92</v>
      </c>
    </row>
    <row r="8" spans="1:12">
      <c r="A8" t="s">
        <v>18</v>
      </c>
      <c r="B8">
        <f>100-Table3[[#This Row],[mia_tpr]]</f>
        <v>26.5</v>
      </c>
      <c r="C8">
        <f>ROUND(0.5*(Table3[[#This Row],[acc_retain]]+Table3[[#This Row],[acc_test]]), 2)</f>
        <v>96.07</v>
      </c>
      <c r="D8">
        <f>ROUND(-(Table3[[#This Row],[time_unlearn]]-$L$18)/$L$18,4)*100</f>
        <v>89.73</v>
      </c>
      <c r="E8">
        <v>96.34</v>
      </c>
      <c r="F8">
        <v>96.79</v>
      </c>
      <c r="G8">
        <v>95.34</v>
      </c>
      <c r="H8">
        <v>2.8500000000000001E-2</v>
      </c>
      <c r="I8">
        <v>42.71</v>
      </c>
      <c r="J8">
        <v>50.08</v>
      </c>
      <c r="K8">
        <v>73.5</v>
      </c>
      <c r="L8">
        <v>8.2200000000000006</v>
      </c>
    </row>
    <row r="9" spans="1:12">
      <c r="A9" t="s">
        <v>19</v>
      </c>
      <c r="B9">
        <f>100-Table3[[#This Row],[mia_tpr]]</f>
        <v>6.6400000000000006</v>
      </c>
      <c r="C9">
        <f>ROUND(0.5*(Table3[[#This Row],[acc_retain]]+Table3[[#This Row],[acc_test]]), 2)</f>
        <v>98.98</v>
      </c>
      <c r="D9">
        <f>ROUND(-(Table3[[#This Row],[time_unlearn]]-$L$18)/$L$18,4)*100</f>
        <v>82.679999999999993</v>
      </c>
      <c r="E9">
        <v>99.78</v>
      </c>
      <c r="F9">
        <v>99.83</v>
      </c>
      <c r="G9">
        <v>98.12</v>
      </c>
      <c r="H9">
        <v>5.9999999999999995E-4</v>
      </c>
      <c r="I9">
        <v>63.87</v>
      </c>
      <c r="J9">
        <v>50.62</v>
      </c>
      <c r="K9">
        <v>93.36</v>
      </c>
      <c r="L9">
        <v>13.86</v>
      </c>
    </row>
    <row r="10" spans="1:12">
      <c r="A10" t="s">
        <v>20</v>
      </c>
      <c r="B10">
        <f>100-Table3[[#This Row],[mia_tpr]]</f>
        <v>6.7800000000000011</v>
      </c>
      <c r="C10">
        <f>ROUND(0.5*(Table3[[#This Row],[acc_retain]]+Table3[[#This Row],[acc_test]]), 2)</f>
        <v>99.04</v>
      </c>
      <c r="D10">
        <f>ROUND(-(Table3[[#This Row],[time_unlearn]]-$L$18)/$L$18,4)*100</f>
        <v>78.94</v>
      </c>
      <c r="E10">
        <v>99.86</v>
      </c>
      <c r="F10">
        <v>99.84</v>
      </c>
      <c r="G10">
        <v>98.24</v>
      </c>
      <c r="H10">
        <v>5.9999999999999995E-4</v>
      </c>
      <c r="I10">
        <v>0.94</v>
      </c>
      <c r="J10">
        <v>50.66</v>
      </c>
      <c r="K10">
        <v>93.22</v>
      </c>
      <c r="L10">
        <v>16.850000000000001</v>
      </c>
    </row>
    <row r="11" spans="1:12">
      <c r="A11" t="s">
        <v>21</v>
      </c>
      <c r="B11">
        <f>100-Table3[[#This Row],[mia_tpr]]</f>
        <v>6.3400000000000034</v>
      </c>
      <c r="C11">
        <f>ROUND(0.5*(Table3[[#This Row],[acc_retain]]+Table3[[#This Row],[acc_test]]), 2)</f>
        <v>98.94</v>
      </c>
      <c r="D11">
        <f>ROUND(-(Table3[[#This Row],[time_unlearn]]-$L$18)/$L$18,4)*100</f>
        <v>86.4</v>
      </c>
      <c r="E11">
        <v>99.18</v>
      </c>
      <c r="F11">
        <v>99.3</v>
      </c>
      <c r="G11">
        <v>98.58</v>
      </c>
      <c r="H11">
        <v>4.4999999999999997E-3</v>
      </c>
      <c r="I11">
        <v>2.17</v>
      </c>
      <c r="J11">
        <v>50.45</v>
      </c>
      <c r="K11">
        <v>93.66</v>
      </c>
      <c r="L11">
        <v>10.88</v>
      </c>
    </row>
    <row r="12" spans="1:12">
      <c r="A12" t="s">
        <v>22</v>
      </c>
      <c r="B12">
        <f>100-Table3[[#This Row],[mia_tpr]]</f>
        <v>6.8599999999999994</v>
      </c>
      <c r="C12">
        <f>ROUND(0.5*(Table3[[#This Row],[acc_retain]]+Table3[[#This Row],[acc_test]]), 2)</f>
        <v>99.04</v>
      </c>
      <c r="D12">
        <f>ROUND(-(Table3[[#This Row],[time_unlearn]]-$L$18)/$L$18,4)*100</f>
        <v>96.36</v>
      </c>
      <c r="E12">
        <v>99.84</v>
      </c>
      <c r="F12">
        <v>99.83</v>
      </c>
      <c r="G12">
        <v>98.24</v>
      </c>
      <c r="H12">
        <v>5.9999999999999995E-4</v>
      </c>
      <c r="I12">
        <v>0.94</v>
      </c>
      <c r="J12">
        <v>50.62</v>
      </c>
      <c r="K12">
        <v>93.14</v>
      </c>
      <c r="L12">
        <v>2.91</v>
      </c>
    </row>
    <row r="13" spans="1:12">
      <c r="A13" t="s">
        <v>23</v>
      </c>
      <c r="B13">
        <f>100-Table3[[#This Row],[mia_tpr]]</f>
        <v>7.2399999999999949</v>
      </c>
      <c r="C13">
        <f>ROUND(0.5*(Table3[[#This Row],[acc_retain]]+Table3[[#This Row],[acc_test]]), 2)</f>
        <v>99</v>
      </c>
      <c r="D13">
        <f>ROUND(-(Table3[[#This Row],[time_unlearn]]-$L$18)/$L$18,4)*100</f>
        <v>83.08</v>
      </c>
      <c r="E13">
        <v>98.84</v>
      </c>
      <c r="F13">
        <v>99.82</v>
      </c>
      <c r="G13">
        <v>98.18</v>
      </c>
      <c r="H13">
        <v>3.7000000000000002E-3</v>
      </c>
      <c r="I13">
        <v>35.9</v>
      </c>
      <c r="J13">
        <v>50.17</v>
      </c>
      <c r="K13">
        <v>92.76</v>
      </c>
      <c r="L13">
        <v>13.54</v>
      </c>
    </row>
    <row r="14" spans="1:12">
      <c r="A14" t="s">
        <v>24</v>
      </c>
      <c r="B14">
        <f>100-Table3[[#This Row],[mia_tpr]]</f>
        <v>7.8599999999999994</v>
      </c>
      <c r="C14">
        <f>ROUND(0.5*(Table3[[#This Row],[acc_retain]]+Table3[[#This Row],[acc_test]]), 2)</f>
        <v>99.08</v>
      </c>
      <c r="D14">
        <f>ROUND(-(Table3[[#This Row],[time_unlearn]]-$L$18)/$L$18,4)*100</f>
        <v>83.460000000000008</v>
      </c>
      <c r="E14">
        <v>98.76</v>
      </c>
      <c r="F14">
        <v>99.8</v>
      </c>
      <c r="G14">
        <v>98.36</v>
      </c>
      <c r="H14">
        <v>3.7000000000000002E-3</v>
      </c>
      <c r="I14">
        <v>36.020000000000003</v>
      </c>
      <c r="J14">
        <v>50.14</v>
      </c>
      <c r="K14">
        <v>92.14</v>
      </c>
      <c r="L14">
        <v>13.23</v>
      </c>
    </row>
    <row r="15" spans="1:12">
      <c r="A15" t="s">
        <v>25</v>
      </c>
      <c r="B15">
        <f>100-Table3[[#This Row],[mia_tpr]]</f>
        <v>100</v>
      </c>
      <c r="C15">
        <f>ROUND(0.5*(Table3[[#This Row],[acc_retain]]+Table3[[#This Row],[acc_test]]), 2)</f>
        <v>10.039999999999999</v>
      </c>
      <c r="D15">
        <f>ROUND(-(Table3[[#This Row],[time_unlearn]]-$L$18)/$L$18,4)*100</f>
        <v>96.86</v>
      </c>
      <c r="E15">
        <v>9.94</v>
      </c>
      <c r="F15">
        <v>10.039999999999999</v>
      </c>
      <c r="G15">
        <v>10.039999999999999</v>
      </c>
      <c r="H15">
        <v>0.83379999999999999</v>
      </c>
      <c r="I15">
        <v>6.77</v>
      </c>
      <c r="J15">
        <v>50</v>
      </c>
      <c r="K15">
        <v>0</v>
      </c>
      <c r="L15">
        <v>2.5099999999999998</v>
      </c>
    </row>
    <row r="16" spans="1:12">
      <c r="A16" t="s">
        <v>26</v>
      </c>
      <c r="B16">
        <f>100-Table3[[#This Row],[mia_tpr]]</f>
        <v>3.4599999999999937</v>
      </c>
      <c r="C16">
        <f>ROUND(0.5*(Table3[[#This Row],[acc_retain]]+Table3[[#This Row],[acc_test]]), 2)</f>
        <v>99.14</v>
      </c>
      <c r="D16">
        <f>ROUND(-(Table3[[#This Row],[time_unlearn]]-$L$18)/$L$18,4)*100</f>
        <v>83.73</v>
      </c>
      <c r="E16">
        <v>99.8</v>
      </c>
      <c r="F16">
        <v>99.88</v>
      </c>
      <c r="G16">
        <v>98.4</v>
      </c>
      <c r="H16">
        <v>3.8E-3</v>
      </c>
      <c r="I16">
        <v>35.83</v>
      </c>
      <c r="J16">
        <v>51.06</v>
      </c>
      <c r="K16">
        <v>96.54</v>
      </c>
      <c r="L16">
        <v>13.02</v>
      </c>
    </row>
    <row r="17" spans="1:12">
      <c r="A17" t="s">
        <v>27</v>
      </c>
      <c r="B17">
        <f>100-Table3[[#This Row],[mia_tpr]]</f>
        <v>5.1400000000000006</v>
      </c>
      <c r="C17">
        <f>ROUND(0.5*(Table3[[#This Row],[acc_retain]]+Table3[[#This Row],[acc_test]]), 2)</f>
        <v>99.1</v>
      </c>
      <c r="D17">
        <f>ROUND(-(Table3[[#This Row],[time_unlearn]]-$L$18)/$L$18,4)*100</f>
        <v>85.25</v>
      </c>
      <c r="E17">
        <v>99.1</v>
      </c>
      <c r="F17">
        <v>99.83</v>
      </c>
      <c r="G17">
        <v>98.36</v>
      </c>
      <c r="H17">
        <v>3.7000000000000002E-3</v>
      </c>
      <c r="I17">
        <v>32.44</v>
      </c>
      <c r="J17">
        <v>50.3</v>
      </c>
      <c r="K17">
        <v>94.86</v>
      </c>
      <c r="L17">
        <v>11.8</v>
      </c>
    </row>
    <row r="18" spans="1:12">
      <c r="A18" t="s">
        <v>28</v>
      </c>
      <c r="B18">
        <f>100-Table3[[#This Row],[mia_tpr]]</f>
        <v>7.9200000000000017</v>
      </c>
      <c r="C18">
        <f>ROUND(0.5*(Table3[[#This Row],[acc_retain]]+Table3[[#This Row],[acc_test]]), 2)</f>
        <v>98.96</v>
      </c>
      <c r="D18">
        <f>ROUND(-(Table3[[#This Row],[time_unlearn]]-$L$18)/$L$18,4)*100</f>
        <v>0</v>
      </c>
      <c r="E18">
        <v>98.94</v>
      </c>
      <c r="F18">
        <v>99.83</v>
      </c>
      <c r="G18">
        <v>98.08</v>
      </c>
      <c r="J18">
        <v>50.42</v>
      </c>
      <c r="K18">
        <v>92.08</v>
      </c>
      <c r="L18">
        <v>80</v>
      </c>
    </row>
    <row r="19" spans="1:12">
      <c r="A19" t="s">
        <v>29</v>
      </c>
      <c r="B19">
        <f>100-Table3[[#This Row],[mia_tpr]]</f>
        <v>6.8199999999999932</v>
      </c>
      <c r="C19">
        <f>ROUND(0.5*(Table3[[#This Row],[acc_retain]]+Table3[[#This Row],[acc_test]]), 2)</f>
        <v>99.04</v>
      </c>
      <c r="D19">
        <f>ROUND(-(Table3[[#This Row],[time_unlearn]]-$L$18)/$L$18,4)*100</f>
        <v>-18.09</v>
      </c>
      <c r="E19">
        <v>99.86</v>
      </c>
      <c r="F19">
        <v>99.83</v>
      </c>
      <c r="G19">
        <v>98.24</v>
      </c>
      <c r="H19">
        <v>5.0000000000000001E-4</v>
      </c>
      <c r="I19">
        <v>0.94</v>
      </c>
      <c r="J19">
        <v>50.64</v>
      </c>
      <c r="K19">
        <v>93.18</v>
      </c>
      <c r="L19">
        <v>94.47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9"/>
  <sheetViews>
    <sheetView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5.3400000000000034</v>
      </c>
      <c r="C2">
        <f>ROUND(0.5*(Table4[[#This Row],[acc_retain]]+Table4[[#This Row],[acc_test]]), 2)</f>
        <v>99.07</v>
      </c>
      <c r="D2">
        <f>ROUND(-(Table4[[#This Row],[time_unlearn]]-$L$18)/$L$18,4)*100</f>
        <v>84.08</v>
      </c>
      <c r="E2">
        <v>99.16</v>
      </c>
      <c r="F2">
        <v>99.69</v>
      </c>
      <c r="G2">
        <v>98.44</v>
      </c>
      <c r="H2">
        <v>5.0000000000000001E-3</v>
      </c>
      <c r="I2">
        <v>36.21</v>
      </c>
      <c r="J2">
        <v>50.36</v>
      </c>
      <c r="K2">
        <v>94.66</v>
      </c>
      <c r="L2">
        <v>13.28</v>
      </c>
    </row>
    <row r="3" spans="1:12">
      <c r="A3" t="s">
        <v>13</v>
      </c>
      <c r="B3">
        <f>100-Table4[[#This Row],[mia_tpr]]</f>
        <v>5.4599999999999937</v>
      </c>
      <c r="C3">
        <f>ROUND(0.5*(Table4[[#This Row],[acc_retain]]+Table4[[#This Row],[acc_test]]), 2)</f>
        <v>99.31</v>
      </c>
      <c r="D3">
        <f>ROUND(-(Table4[[#This Row],[time_unlearn]]-$L$18)/$L$18,4)*100</f>
        <v>84.08</v>
      </c>
      <c r="E3">
        <v>99</v>
      </c>
      <c r="F3">
        <v>99.82</v>
      </c>
      <c r="G3">
        <v>98.8</v>
      </c>
      <c r="H3">
        <v>4.0000000000000001E-3</v>
      </c>
      <c r="I3">
        <v>36.200000000000003</v>
      </c>
      <c r="J3">
        <v>50.34</v>
      </c>
      <c r="K3">
        <v>94.54</v>
      </c>
      <c r="L3">
        <v>13.28</v>
      </c>
    </row>
    <row r="4" spans="1:12">
      <c r="A4" t="s">
        <v>14</v>
      </c>
      <c r="B4">
        <f>100-Table4[[#This Row],[mia_tpr]]</f>
        <v>5.019999999999996</v>
      </c>
      <c r="C4">
        <f>ROUND(0.5*(Table4[[#This Row],[acc_retain]]+Table4[[#This Row],[acc_test]]), 2)</f>
        <v>99.28</v>
      </c>
      <c r="D4">
        <f>ROUND(-(Table4[[#This Row],[time_unlearn]]-$L$18)/$L$18,4)*100</f>
        <v>84.08</v>
      </c>
      <c r="E4">
        <v>98.92</v>
      </c>
      <c r="F4">
        <v>99.82</v>
      </c>
      <c r="G4">
        <v>98.74</v>
      </c>
      <c r="H4">
        <v>4.3E-3</v>
      </c>
      <c r="I4">
        <v>36.159999999999997</v>
      </c>
      <c r="J4">
        <v>50.49</v>
      </c>
      <c r="K4">
        <v>94.98</v>
      </c>
      <c r="L4">
        <v>13.28</v>
      </c>
    </row>
    <row r="5" spans="1:12">
      <c r="A5" t="s">
        <v>15</v>
      </c>
      <c r="B5">
        <f>100-Table4[[#This Row],[mia_tpr]]</f>
        <v>5.7000000000000028</v>
      </c>
      <c r="C5">
        <f>ROUND(0.5*(Table4[[#This Row],[acc_retain]]+Table4[[#This Row],[acc_test]]), 2)</f>
        <v>99.27</v>
      </c>
      <c r="D5">
        <f>ROUND(-(Table4[[#This Row],[time_unlearn]]-$L$18)/$L$18,4)*100</f>
        <v>84.09</v>
      </c>
      <c r="E5">
        <v>98.94</v>
      </c>
      <c r="F5">
        <v>99.87</v>
      </c>
      <c r="G5">
        <v>98.66</v>
      </c>
      <c r="H5">
        <v>3.5000000000000001E-3</v>
      </c>
      <c r="I5">
        <v>36.159999999999997</v>
      </c>
      <c r="J5">
        <v>50.6</v>
      </c>
      <c r="K5">
        <v>94.3</v>
      </c>
      <c r="L5">
        <v>13.27</v>
      </c>
    </row>
    <row r="6" spans="1:12">
      <c r="A6" t="s">
        <v>16</v>
      </c>
      <c r="B6">
        <f>100-Table4[[#This Row],[mia_tpr]]</f>
        <v>5.4000000000000057</v>
      </c>
      <c r="C6">
        <f>ROUND(0.5*(Table4[[#This Row],[acc_retain]]+Table4[[#This Row],[acc_test]]), 2)</f>
        <v>99.1</v>
      </c>
      <c r="D6">
        <f>ROUND(-(Table4[[#This Row],[time_unlearn]]-$L$18)/$L$18,4)*100</f>
        <v>84.53</v>
      </c>
      <c r="E6">
        <v>98.9</v>
      </c>
      <c r="F6">
        <v>99.74</v>
      </c>
      <c r="G6">
        <v>98.46</v>
      </c>
      <c r="H6">
        <v>4.3E-3</v>
      </c>
      <c r="I6">
        <v>35.85</v>
      </c>
      <c r="J6">
        <v>50.82</v>
      </c>
      <c r="K6">
        <v>94.6</v>
      </c>
      <c r="L6">
        <v>12.9</v>
      </c>
    </row>
    <row r="7" spans="1:12">
      <c r="A7" t="s">
        <v>17</v>
      </c>
      <c r="B7">
        <f>100-Table4[[#This Row],[mia_tpr]]</f>
        <v>6.4599999999999937</v>
      </c>
      <c r="C7">
        <f>ROUND(0.5*(Table4[[#This Row],[acc_retain]]+Table4[[#This Row],[acc_test]]), 2)</f>
        <v>99.19</v>
      </c>
      <c r="D7">
        <f>ROUND(-(Table4[[#This Row],[time_unlearn]]-$L$18)/$L$18,4)*100</f>
        <v>84.53</v>
      </c>
      <c r="E7">
        <v>99.06</v>
      </c>
      <c r="F7">
        <v>99.85</v>
      </c>
      <c r="G7">
        <v>98.52</v>
      </c>
      <c r="H7">
        <v>3.5000000000000001E-3</v>
      </c>
      <c r="I7">
        <v>35.93</v>
      </c>
      <c r="J7">
        <v>50.46</v>
      </c>
      <c r="K7">
        <v>93.54</v>
      </c>
      <c r="L7">
        <v>12.9</v>
      </c>
    </row>
    <row r="8" spans="1:12">
      <c r="A8" t="s">
        <v>18</v>
      </c>
      <c r="B8">
        <f>100-Table4[[#This Row],[mia_tpr]]</f>
        <v>26.22</v>
      </c>
      <c r="C8">
        <f>ROUND(0.5*(Table4[[#This Row],[acc_retain]]+Table4[[#This Row],[acc_test]]), 2)</f>
        <v>95.98</v>
      </c>
      <c r="D8">
        <f>ROUND(-(Table4[[#This Row],[time_unlearn]]-$L$18)/$L$18,4)*100</f>
        <v>89.429999999999993</v>
      </c>
      <c r="E8">
        <v>95.96</v>
      </c>
      <c r="F8">
        <v>96.59</v>
      </c>
      <c r="G8">
        <v>95.36</v>
      </c>
      <c r="H8">
        <v>2.9700000000000001E-2</v>
      </c>
      <c r="I8">
        <v>42.62</v>
      </c>
      <c r="J8">
        <v>50.16</v>
      </c>
      <c r="K8">
        <v>73.78</v>
      </c>
      <c r="L8">
        <v>8.82</v>
      </c>
    </row>
    <row r="9" spans="1:12">
      <c r="A9" t="s">
        <v>19</v>
      </c>
      <c r="B9">
        <f>100-Table4[[#This Row],[mia_tpr]]</f>
        <v>6.8799999999999955</v>
      </c>
      <c r="C9">
        <f>ROUND(0.5*(Table4[[#This Row],[acc_retain]]+Table4[[#This Row],[acc_test]]), 2)</f>
        <v>99.18</v>
      </c>
      <c r="D9">
        <f>ROUND(-(Table4[[#This Row],[time_unlearn]]-$L$18)/$L$18,4)*100</f>
        <v>82.44</v>
      </c>
      <c r="E9">
        <v>99.72</v>
      </c>
      <c r="F9">
        <v>99.78</v>
      </c>
      <c r="G9">
        <v>98.58</v>
      </c>
      <c r="H9">
        <v>8.0000000000000004E-4</v>
      </c>
      <c r="I9">
        <v>78.62</v>
      </c>
      <c r="J9">
        <v>50.89</v>
      </c>
      <c r="K9">
        <v>93.12</v>
      </c>
      <c r="L9">
        <v>14.65</v>
      </c>
    </row>
    <row r="10" spans="1:12">
      <c r="A10" t="s">
        <v>20</v>
      </c>
      <c r="B10">
        <f>100-Table4[[#This Row],[mia_tpr]]</f>
        <v>6.9399999999999977</v>
      </c>
      <c r="C10">
        <f>ROUND(0.5*(Table4[[#This Row],[acc_retain]]+Table4[[#This Row],[acc_test]]), 2)</f>
        <v>99.14</v>
      </c>
      <c r="D10">
        <f>ROUND(-(Table4[[#This Row],[time_unlearn]]-$L$18)/$L$18,4)*100</f>
        <v>78.83</v>
      </c>
      <c r="E10">
        <v>99.82</v>
      </c>
      <c r="F10">
        <v>99.82</v>
      </c>
      <c r="G10">
        <v>98.46</v>
      </c>
      <c r="H10">
        <v>5.9999999999999995E-4</v>
      </c>
      <c r="I10">
        <v>0.93</v>
      </c>
      <c r="J10">
        <v>50.63</v>
      </c>
      <c r="K10">
        <v>93.06</v>
      </c>
      <c r="L10">
        <v>17.66</v>
      </c>
    </row>
    <row r="11" spans="1:12">
      <c r="A11" t="s">
        <v>21</v>
      </c>
      <c r="B11">
        <f>100-Table4[[#This Row],[mia_tpr]]</f>
        <v>5.480000000000004</v>
      </c>
      <c r="C11">
        <f>ROUND(0.5*(Table4[[#This Row],[acc_retain]]+Table4[[#This Row],[acc_test]]), 2)</f>
        <v>99.02</v>
      </c>
      <c r="D11">
        <f>ROUND(-(Table4[[#This Row],[time_unlearn]]-$L$18)/$L$18,4)*100</f>
        <v>86.38</v>
      </c>
      <c r="E11">
        <v>99.28</v>
      </c>
      <c r="F11">
        <v>99.36</v>
      </c>
      <c r="G11">
        <v>98.68</v>
      </c>
      <c r="H11">
        <v>4.0000000000000001E-3</v>
      </c>
      <c r="I11">
        <v>2.04</v>
      </c>
      <c r="J11">
        <v>50.59</v>
      </c>
      <c r="K11">
        <v>94.52</v>
      </c>
      <c r="L11">
        <v>11.36</v>
      </c>
    </row>
    <row r="12" spans="1:12">
      <c r="A12" t="s">
        <v>22</v>
      </c>
      <c r="B12">
        <f>100-Table4[[#This Row],[mia_tpr]]</f>
        <v>6.8799999999999955</v>
      </c>
      <c r="C12">
        <f>ROUND(0.5*(Table4[[#This Row],[acc_retain]]+Table4[[#This Row],[acc_test]]), 2)</f>
        <v>99.14</v>
      </c>
      <c r="D12">
        <f>ROUND(-(Table4[[#This Row],[time_unlearn]]-$L$18)/$L$18,4)*100</f>
        <v>96.34</v>
      </c>
      <c r="E12">
        <v>99.88</v>
      </c>
      <c r="F12">
        <v>99.81</v>
      </c>
      <c r="G12">
        <v>98.46</v>
      </c>
      <c r="H12">
        <v>5.9999999999999995E-4</v>
      </c>
      <c r="I12">
        <v>0.93</v>
      </c>
      <c r="J12">
        <v>50.66</v>
      </c>
      <c r="K12">
        <v>93.12</v>
      </c>
      <c r="L12">
        <v>3.05</v>
      </c>
    </row>
    <row r="13" spans="1:12">
      <c r="A13" t="s">
        <v>23</v>
      </c>
      <c r="B13">
        <f>100-Table4[[#This Row],[mia_tpr]]</f>
        <v>6.7800000000000011</v>
      </c>
      <c r="C13">
        <f>ROUND(0.5*(Table4[[#This Row],[acc_retain]]+Table4[[#This Row],[acc_test]]), 2)</f>
        <v>99.37</v>
      </c>
      <c r="D13">
        <f>ROUND(-(Table4[[#This Row],[time_unlearn]]-$L$18)/$L$18,4)*100</f>
        <v>83.009999999999991</v>
      </c>
      <c r="E13">
        <v>98.84</v>
      </c>
      <c r="F13">
        <v>99.91</v>
      </c>
      <c r="G13">
        <v>98.82</v>
      </c>
      <c r="H13">
        <v>3.3999999999999998E-3</v>
      </c>
      <c r="I13">
        <v>35.92</v>
      </c>
      <c r="J13">
        <v>50.11</v>
      </c>
      <c r="K13">
        <v>93.22</v>
      </c>
      <c r="L13">
        <v>14.17</v>
      </c>
    </row>
    <row r="14" spans="1:12">
      <c r="A14" t="s">
        <v>24</v>
      </c>
      <c r="B14">
        <f>100-Table4[[#This Row],[mia_tpr]]</f>
        <v>8.0799999999999983</v>
      </c>
      <c r="C14">
        <f>ROUND(0.5*(Table4[[#This Row],[acc_retain]]+Table4[[#This Row],[acc_test]]), 2)</f>
        <v>98.87</v>
      </c>
      <c r="D14">
        <f>ROUND(-(Table4[[#This Row],[time_unlearn]]-$L$18)/$L$18,4)*100</f>
        <v>83.240000000000009</v>
      </c>
      <c r="E14">
        <v>98.48</v>
      </c>
      <c r="F14">
        <v>99.42</v>
      </c>
      <c r="G14">
        <v>98.32</v>
      </c>
      <c r="H14">
        <v>6.4999999999999997E-3</v>
      </c>
      <c r="I14">
        <v>35.96</v>
      </c>
      <c r="J14">
        <v>50</v>
      </c>
      <c r="K14">
        <v>91.92</v>
      </c>
      <c r="L14">
        <v>13.98</v>
      </c>
    </row>
    <row r="15" spans="1:12">
      <c r="A15" t="s">
        <v>25</v>
      </c>
      <c r="B15">
        <f>100-Table4[[#This Row],[mia_tpr]]</f>
        <v>100</v>
      </c>
      <c r="C15">
        <f>ROUND(0.5*(Table4[[#This Row],[acc_retain]]+Table4[[#This Row],[acc_test]]), 2)</f>
        <v>10.01</v>
      </c>
      <c r="D15">
        <f>ROUND(-(Table4[[#This Row],[time_unlearn]]-$L$18)/$L$18,4)*100</f>
        <v>96.77</v>
      </c>
      <c r="E15">
        <v>10</v>
      </c>
      <c r="F15">
        <v>10</v>
      </c>
      <c r="G15">
        <v>10.02</v>
      </c>
      <c r="H15">
        <v>0.77039999999999997</v>
      </c>
      <c r="I15">
        <v>5.92</v>
      </c>
      <c r="J15">
        <v>50</v>
      </c>
      <c r="K15">
        <v>0</v>
      </c>
      <c r="L15">
        <v>2.69</v>
      </c>
    </row>
    <row r="16" spans="1:12">
      <c r="A16" t="s">
        <v>26</v>
      </c>
      <c r="B16">
        <f>100-Table4[[#This Row],[mia_tpr]]</f>
        <v>8.9000000000000057</v>
      </c>
      <c r="C16">
        <f>ROUND(0.5*(Table4[[#This Row],[acc_retain]]+Table4[[#This Row],[acc_test]]), 2)</f>
        <v>98.43</v>
      </c>
      <c r="D16">
        <f>ROUND(-(Table4[[#This Row],[time_unlearn]]-$L$18)/$L$18,4)*100</f>
        <v>83.460000000000008</v>
      </c>
      <c r="E16">
        <v>98.9</v>
      </c>
      <c r="F16">
        <v>99.12</v>
      </c>
      <c r="G16">
        <v>97.74</v>
      </c>
      <c r="H16">
        <v>9.1999999999999998E-3</v>
      </c>
      <c r="I16">
        <v>35.9</v>
      </c>
      <c r="J16">
        <v>51.28</v>
      </c>
      <c r="K16">
        <v>91.1</v>
      </c>
      <c r="L16">
        <v>13.8</v>
      </c>
    </row>
    <row r="17" spans="1:12">
      <c r="A17" t="s">
        <v>27</v>
      </c>
      <c r="B17">
        <f>100-Table4[[#This Row],[mia_tpr]]</f>
        <v>5.0799999999999983</v>
      </c>
      <c r="C17">
        <f>ROUND(0.5*(Table4[[#This Row],[acc_retain]]+Table4[[#This Row],[acc_test]]), 2)</f>
        <v>99.19</v>
      </c>
      <c r="D17">
        <f>ROUND(-(Table4[[#This Row],[time_unlearn]]-$L$18)/$L$18,4)*100</f>
        <v>85.11</v>
      </c>
      <c r="E17">
        <v>98.92</v>
      </c>
      <c r="F17">
        <v>99.78</v>
      </c>
      <c r="G17">
        <v>98.6</v>
      </c>
      <c r="H17">
        <v>4.3E-3</v>
      </c>
      <c r="I17">
        <v>32.43</v>
      </c>
      <c r="J17">
        <v>50.51</v>
      </c>
      <c r="K17">
        <v>94.92</v>
      </c>
      <c r="L17">
        <v>12.42</v>
      </c>
    </row>
    <row r="18" spans="1:12">
      <c r="A18" t="s">
        <v>28</v>
      </c>
      <c r="B18">
        <f>100-Table4[[#This Row],[mia_tpr]]</f>
        <v>7.8199999999999932</v>
      </c>
      <c r="C18">
        <f>ROUND(0.5*(Table4[[#This Row],[acc_retain]]+Table4[[#This Row],[acc_test]]), 2)</f>
        <v>99.11</v>
      </c>
      <c r="D18">
        <f>ROUND(-(Table4[[#This Row],[time_unlearn]]-$L$18)/$L$18,4)*100</f>
        <v>0</v>
      </c>
      <c r="E18">
        <v>98.82</v>
      </c>
      <c r="F18">
        <v>99.84</v>
      </c>
      <c r="G18">
        <v>98.38</v>
      </c>
      <c r="J18">
        <v>50.43</v>
      </c>
      <c r="K18">
        <v>92.18</v>
      </c>
      <c r="L18">
        <v>83.41</v>
      </c>
    </row>
    <row r="19" spans="1:12">
      <c r="A19" t="s">
        <v>29</v>
      </c>
      <c r="B19">
        <f>100-Table4[[#This Row],[mia_tpr]]</f>
        <v>6.7199999999999989</v>
      </c>
      <c r="C19">
        <f>ROUND(0.5*(Table4[[#This Row],[acc_retain]]+Table4[[#This Row],[acc_test]]), 2)</f>
        <v>99.15</v>
      </c>
      <c r="D19">
        <f>ROUND(-(Table4[[#This Row],[time_unlearn]]-$L$18)/$L$18,4)*100</f>
        <v>-5.43</v>
      </c>
      <c r="E19">
        <v>99.88</v>
      </c>
      <c r="F19">
        <v>99.83</v>
      </c>
      <c r="G19">
        <v>98.46</v>
      </c>
      <c r="H19">
        <v>5.9999999999999995E-4</v>
      </c>
      <c r="I19">
        <v>0.93</v>
      </c>
      <c r="J19">
        <v>50.74</v>
      </c>
      <c r="K19">
        <v>93.28</v>
      </c>
      <c r="L19">
        <v>87.94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9"/>
  <sheetViews>
    <sheetView topLeftCell="F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7.4599999999999937</v>
      </c>
      <c r="C2">
        <f>ROUND(0.5*(Table5[[#This Row],[acc_retain]]+Table5[[#This Row],[acc_test]]), 2)</f>
        <v>98.82</v>
      </c>
      <c r="D2">
        <f>ROUND(-(Table5[[#This Row],[time_unlearn]]-$L$18)/$L$18,4)*100</f>
        <v>81.37</v>
      </c>
      <c r="E2">
        <v>98.44</v>
      </c>
      <c r="F2">
        <v>99.46</v>
      </c>
      <c r="G2">
        <v>98.18</v>
      </c>
      <c r="H2">
        <v>6.6E-3</v>
      </c>
      <c r="I2">
        <v>36.74</v>
      </c>
      <c r="J2">
        <v>50.16</v>
      </c>
      <c r="K2">
        <v>92.54</v>
      </c>
      <c r="L2">
        <v>13.27</v>
      </c>
    </row>
    <row r="3" spans="1:12">
      <c r="A3" t="s">
        <v>13</v>
      </c>
      <c r="B3">
        <f>100-Table5[[#This Row],[mia_tpr]]</f>
        <v>5.8199999999999932</v>
      </c>
      <c r="C3">
        <f>ROUND(0.5*(Table5[[#This Row],[acc_retain]]+Table5[[#This Row],[acc_test]]), 2)</f>
        <v>99.07</v>
      </c>
      <c r="D3">
        <f>ROUND(-(Table5[[#This Row],[time_unlearn]]-$L$18)/$L$18,4)*100</f>
        <v>81.39</v>
      </c>
      <c r="E3">
        <v>98.88</v>
      </c>
      <c r="F3">
        <v>99.65</v>
      </c>
      <c r="G3">
        <v>98.48</v>
      </c>
      <c r="H3">
        <v>5.1000000000000004E-3</v>
      </c>
      <c r="I3">
        <v>36.729999999999997</v>
      </c>
      <c r="J3">
        <v>50.54</v>
      </c>
      <c r="K3">
        <v>94.18</v>
      </c>
      <c r="L3">
        <v>13.26</v>
      </c>
    </row>
    <row r="4" spans="1:12">
      <c r="A4" t="s">
        <v>14</v>
      </c>
      <c r="B4">
        <f>100-Table5[[#This Row],[mia_tpr]]</f>
        <v>8.019999999999996</v>
      </c>
      <c r="C4">
        <f>ROUND(0.5*(Table5[[#This Row],[acc_retain]]+Table5[[#This Row],[acc_test]]), 2)</f>
        <v>98.54</v>
      </c>
      <c r="D4">
        <f>ROUND(-(Table5[[#This Row],[time_unlearn]]-$L$18)/$L$18,4)*100</f>
        <v>81.37</v>
      </c>
      <c r="E4">
        <v>98.2</v>
      </c>
      <c r="F4">
        <v>99.2</v>
      </c>
      <c r="G4">
        <v>97.88</v>
      </c>
      <c r="H4">
        <v>8.3000000000000001E-3</v>
      </c>
      <c r="I4">
        <v>36.700000000000003</v>
      </c>
      <c r="J4">
        <v>50.21</v>
      </c>
      <c r="K4">
        <v>91.98</v>
      </c>
      <c r="L4">
        <v>13.27</v>
      </c>
    </row>
    <row r="5" spans="1:12">
      <c r="A5" t="s">
        <v>15</v>
      </c>
      <c r="B5">
        <f>100-Table5[[#This Row],[mia_tpr]]</f>
        <v>11.219999999999999</v>
      </c>
      <c r="C5">
        <f>ROUND(0.5*(Table5[[#This Row],[acc_retain]]+Table5[[#This Row],[acc_test]]), 2)</f>
        <v>98.48</v>
      </c>
      <c r="D5">
        <f>ROUND(-(Table5[[#This Row],[time_unlearn]]-$L$18)/$L$18,4)*100</f>
        <v>81.37</v>
      </c>
      <c r="E5">
        <v>97.98</v>
      </c>
      <c r="F5">
        <v>99.18</v>
      </c>
      <c r="G5">
        <v>97.78</v>
      </c>
      <c r="H5">
        <v>8.6E-3</v>
      </c>
      <c r="I5">
        <v>37.03</v>
      </c>
      <c r="J5">
        <v>50.16</v>
      </c>
      <c r="K5">
        <v>88.78</v>
      </c>
      <c r="L5">
        <v>13.27</v>
      </c>
    </row>
    <row r="6" spans="1:12">
      <c r="A6" t="s">
        <v>16</v>
      </c>
      <c r="B6">
        <f>100-Table5[[#This Row],[mia_tpr]]</f>
        <v>6.2600000000000051</v>
      </c>
      <c r="C6">
        <f>ROUND(0.5*(Table5[[#This Row],[acc_retain]]+Table5[[#This Row],[acc_test]]), 2)</f>
        <v>98.93</v>
      </c>
      <c r="D6">
        <f>ROUND(-(Table5[[#This Row],[time_unlearn]]-$L$18)/$L$18,4)*100</f>
        <v>81.910000000000011</v>
      </c>
      <c r="E6">
        <v>98.84</v>
      </c>
      <c r="F6">
        <v>99.62</v>
      </c>
      <c r="G6">
        <v>98.24</v>
      </c>
      <c r="H6">
        <v>5.1999999999999998E-3</v>
      </c>
      <c r="I6">
        <v>36.380000000000003</v>
      </c>
      <c r="J6">
        <v>50.39</v>
      </c>
      <c r="K6">
        <v>93.74</v>
      </c>
      <c r="L6">
        <v>12.89</v>
      </c>
    </row>
    <row r="7" spans="1:12">
      <c r="A7" t="s">
        <v>17</v>
      </c>
      <c r="B7">
        <f>100-Table5[[#This Row],[mia_tpr]]</f>
        <v>6.3400000000000034</v>
      </c>
      <c r="C7">
        <f>ROUND(0.5*(Table5[[#This Row],[acc_retain]]+Table5[[#This Row],[acc_test]]), 2)</f>
        <v>99.37</v>
      </c>
      <c r="D7">
        <f>ROUND(-(Table5[[#This Row],[time_unlearn]]-$L$18)/$L$18,4)*100</f>
        <v>81.89</v>
      </c>
      <c r="E7">
        <v>99.1</v>
      </c>
      <c r="F7">
        <v>99.92</v>
      </c>
      <c r="G7">
        <v>98.82</v>
      </c>
      <c r="H7">
        <v>3.3999999999999998E-3</v>
      </c>
      <c r="I7">
        <v>36.44</v>
      </c>
      <c r="J7">
        <v>50.34</v>
      </c>
      <c r="K7">
        <v>93.66</v>
      </c>
      <c r="L7">
        <v>12.9</v>
      </c>
    </row>
    <row r="8" spans="1:12">
      <c r="A8" t="s">
        <v>18</v>
      </c>
      <c r="B8">
        <f>100-Table5[[#This Row],[mia_tpr]]</f>
        <v>24.58</v>
      </c>
      <c r="C8">
        <f>ROUND(0.5*(Table5[[#This Row],[acc_retain]]+Table5[[#This Row],[acc_test]]), 2)</f>
        <v>94.91</v>
      </c>
      <c r="D8">
        <f>ROUND(-(Table5[[#This Row],[time_unlearn]]-$L$18)/$L$18,4)*100</f>
        <v>88.01</v>
      </c>
      <c r="E8">
        <v>94.74</v>
      </c>
      <c r="F8">
        <v>95.52</v>
      </c>
      <c r="G8">
        <v>94.3</v>
      </c>
      <c r="H8">
        <v>3.85E-2</v>
      </c>
      <c r="I8">
        <v>43.58</v>
      </c>
      <c r="J8">
        <v>50.9</v>
      </c>
      <c r="K8">
        <v>75.42</v>
      </c>
      <c r="L8">
        <v>8.5399999999999991</v>
      </c>
    </row>
    <row r="9" spans="1:12">
      <c r="A9" t="s">
        <v>19</v>
      </c>
      <c r="B9">
        <f>100-Table5[[#This Row],[mia_tpr]]</f>
        <v>6.4399999999999977</v>
      </c>
      <c r="C9">
        <f>ROUND(0.5*(Table5[[#This Row],[acc_retain]]+Table5[[#This Row],[acc_test]]), 2)</f>
        <v>99.12</v>
      </c>
      <c r="D9">
        <f>ROUND(-(Table5[[#This Row],[time_unlearn]]-$L$18)/$L$18,4)*100</f>
        <v>80.05</v>
      </c>
      <c r="E9">
        <v>99.82</v>
      </c>
      <c r="F9">
        <v>99.81</v>
      </c>
      <c r="G9">
        <v>98.42</v>
      </c>
      <c r="H9">
        <v>6.9999999999999999E-4</v>
      </c>
      <c r="I9">
        <v>61.35</v>
      </c>
      <c r="J9">
        <v>51.12</v>
      </c>
      <c r="K9">
        <v>93.56</v>
      </c>
      <c r="L9">
        <v>14.21</v>
      </c>
    </row>
    <row r="10" spans="1:12">
      <c r="A10" t="s">
        <v>20</v>
      </c>
      <c r="B10">
        <f>100-Table5[[#This Row],[mia_tpr]]</f>
        <v>6.5600000000000023</v>
      </c>
      <c r="C10">
        <f>ROUND(0.5*(Table5[[#This Row],[acc_retain]]+Table5[[#This Row],[acc_test]]), 2)</f>
        <v>99.12</v>
      </c>
      <c r="D10">
        <f>ROUND(-(Table5[[#This Row],[time_unlearn]]-$L$18)/$L$18,4)*100</f>
        <v>76</v>
      </c>
      <c r="E10">
        <v>99.84</v>
      </c>
      <c r="F10">
        <v>99.83</v>
      </c>
      <c r="G10">
        <v>98.4</v>
      </c>
      <c r="H10">
        <v>5.9999999999999995E-4</v>
      </c>
      <c r="I10">
        <v>1.45</v>
      </c>
      <c r="J10">
        <v>51.08</v>
      </c>
      <c r="K10">
        <v>93.44</v>
      </c>
      <c r="L10">
        <v>17.100000000000001</v>
      </c>
    </row>
    <row r="11" spans="1:12">
      <c r="A11" t="s">
        <v>21</v>
      </c>
      <c r="B11">
        <f>100-Table5[[#This Row],[mia_tpr]]</f>
        <v>5.7800000000000011</v>
      </c>
      <c r="C11">
        <f>ROUND(0.5*(Table5[[#This Row],[acc_retain]]+Table5[[#This Row],[acc_test]]), 2)</f>
        <v>98.87</v>
      </c>
      <c r="D11">
        <f>ROUND(-(Table5[[#This Row],[time_unlearn]]-$L$18)/$L$18,4)*100</f>
        <v>84.53</v>
      </c>
      <c r="E11">
        <v>99.28</v>
      </c>
      <c r="F11">
        <v>99.28</v>
      </c>
      <c r="G11">
        <v>98.46</v>
      </c>
      <c r="H11">
        <v>4.7000000000000002E-3</v>
      </c>
      <c r="I11">
        <v>2.35</v>
      </c>
      <c r="J11">
        <v>50.76</v>
      </c>
      <c r="K11">
        <v>94.22</v>
      </c>
      <c r="L11">
        <v>11.02</v>
      </c>
    </row>
    <row r="12" spans="1:12">
      <c r="A12" t="s">
        <v>22</v>
      </c>
      <c r="B12">
        <f>100-Table5[[#This Row],[mia_tpr]]</f>
        <v>6.6800000000000068</v>
      </c>
      <c r="C12">
        <f>ROUND(0.5*(Table5[[#This Row],[acc_retain]]+Table5[[#This Row],[acc_test]]), 2)</f>
        <v>99.11</v>
      </c>
      <c r="D12">
        <f>ROUND(-(Table5[[#This Row],[time_unlearn]]-$L$18)/$L$18,4)*100</f>
        <v>95.83</v>
      </c>
      <c r="E12">
        <v>99.88</v>
      </c>
      <c r="F12">
        <v>99.82</v>
      </c>
      <c r="G12">
        <v>98.4</v>
      </c>
      <c r="H12">
        <v>5.9999999999999995E-4</v>
      </c>
      <c r="I12">
        <v>1.45</v>
      </c>
      <c r="J12">
        <v>51.02</v>
      </c>
      <c r="K12">
        <v>93.32</v>
      </c>
      <c r="L12">
        <v>2.97</v>
      </c>
    </row>
    <row r="13" spans="1:12">
      <c r="A13" t="s">
        <v>23</v>
      </c>
      <c r="B13">
        <f>100-Table5[[#This Row],[mia_tpr]]</f>
        <v>8.5</v>
      </c>
      <c r="C13">
        <f>ROUND(0.5*(Table5[[#This Row],[acc_retain]]+Table5[[#This Row],[acc_test]]), 2)</f>
        <v>99.01</v>
      </c>
      <c r="D13">
        <f>ROUND(-(Table5[[#This Row],[time_unlearn]]-$L$18)/$L$18,4)*100</f>
        <v>80.739999999999995</v>
      </c>
      <c r="E13">
        <v>98.36</v>
      </c>
      <c r="F13">
        <v>99.72</v>
      </c>
      <c r="G13">
        <v>98.3</v>
      </c>
      <c r="H13">
        <v>4.7999999999999996E-3</v>
      </c>
      <c r="I13">
        <v>36.46</v>
      </c>
      <c r="J13">
        <v>49.8</v>
      </c>
      <c r="K13">
        <v>91.5</v>
      </c>
      <c r="L13">
        <v>13.72</v>
      </c>
    </row>
    <row r="14" spans="1:12">
      <c r="A14" t="s">
        <v>24</v>
      </c>
      <c r="B14">
        <f>100-Table5[[#This Row],[mia_tpr]]</f>
        <v>8.5</v>
      </c>
      <c r="C14">
        <f>ROUND(0.5*(Table5[[#This Row],[acc_retain]]+Table5[[#This Row],[acc_test]]), 2)</f>
        <v>99.1</v>
      </c>
      <c r="D14">
        <f>ROUND(-(Table5[[#This Row],[time_unlearn]]-$L$18)/$L$18,4)*100</f>
        <v>81.02000000000001</v>
      </c>
      <c r="E14">
        <v>98.66</v>
      </c>
      <c r="F14">
        <v>99.56</v>
      </c>
      <c r="G14">
        <v>98.64</v>
      </c>
      <c r="H14">
        <v>5.4000000000000003E-3</v>
      </c>
      <c r="I14">
        <v>36.520000000000003</v>
      </c>
      <c r="J14">
        <v>50.54</v>
      </c>
      <c r="K14">
        <v>91.5</v>
      </c>
      <c r="L14">
        <v>13.52</v>
      </c>
    </row>
    <row r="15" spans="1:12">
      <c r="A15" t="s">
        <v>25</v>
      </c>
      <c r="B15">
        <f>100-Table5[[#This Row],[mia_tpr]]</f>
        <v>100</v>
      </c>
      <c r="C15">
        <f>ROUND(0.5*(Table5[[#This Row],[acc_retain]]+Table5[[#This Row],[acc_test]]), 2)</f>
        <v>11.74</v>
      </c>
      <c r="D15">
        <f>ROUND(-(Table5[[#This Row],[time_unlearn]]-$L$18)/$L$18,4)*100</f>
        <v>96.36</v>
      </c>
      <c r="E15">
        <v>11.58</v>
      </c>
      <c r="F15">
        <v>11.66</v>
      </c>
      <c r="G15">
        <v>11.82</v>
      </c>
      <c r="H15">
        <v>0.81389999999999996</v>
      </c>
      <c r="I15">
        <v>6.69</v>
      </c>
      <c r="J15">
        <v>50</v>
      </c>
      <c r="K15">
        <v>0</v>
      </c>
      <c r="L15">
        <v>2.59</v>
      </c>
    </row>
    <row r="16" spans="1:12">
      <c r="A16" t="s">
        <v>26</v>
      </c>
      <c r="B16">
        <f>100-Table5[[#This Row],[mia_tpr]]</f>
        <v>3.9599999999999937</v>
      </c>
      <c r="C16">
        <f>ROUND(0.5*(Table5[[#This Row],[acc_retain]]+Table5[[#This Row],[acc_test]]), 2)</f>
        <v>99.05</v>
      </c>
      <c r="D16">
        <f>ROUND(-(Table5[[#This Row],[time_unlearn]]-$L$18)/$L$18,4)*100</f>
        <v>81.260000000000005</v>
      </c>
      <c r="E16">
        <v>99.74</v>
      </c>
      <c r="F16">
        <v>99.73</v>
      </c>
      <c r="G16">
        <v>98.36</v>
      </c>
      <c r="H16">
        <v>5.0000000000000001E-3</v>
      </c>
      <c r="I16">
        <v>36.380000000000003</v>
      </c>
      <c r="J16">
        <v>51.23</v>
      </c>
      <c r="K16">
        <v>96.04</v>
      </c>
      <c r="L16">
        <v>13.35</v>
      </c>
    </row>
    <row r="17" spans="1:12">
      <c r="A17" t="s">
        <v>27</v>
      </c>
      <c r="B17">
        <f>100-Table5[[#This Row],[mia_tpr]]</f>
        <v>4.6200000000000045</v>
      </c>
      <c r="C17">
        <f>ROUND(0.5*(Table5[[#This Row],[acc_retain]]+Table5[[#This Row],[acc_test]]), 2)</f>
        <v>99.26</v>
      </c>
      <c r="D17">
        <f>ROUND(-(Table5[[#This Row],[time_unlearn]]-$L$18)/$L$18,4)*100</f>
        <v>83.179999999999993</v>
      </c>
      <c r="E17">
        <v>99.16</v>
      </c>
      <c r="F17">
        <v>99.89</v>
      </c>
      <c r="G17">
        <v>98.62</v>
      </c>
      <c r="H17">
        <v>3.8E-3</v>
      </c>
      <c r="I17">
        <v>32.96</v>
      </c>
      <c r="J17">
        <v>50.68</v>
      </c>
      <c r="K17">
        <v>95.38</v>
      </c>
      <c r="L17">
        <v>11.98</v>
      </c>
    </row>
    <row r="18" spans="1:12">
      <c r="A18" t="s">
        <v>28</v>
      </c>
      <c r="B18">
        <f>100-Table5[[#This Row],[mia_tpr]]</f>
        <v>8.0600000000000023</v>
      </c>
      <c r="C18">
        <f>ROUND(0.5*(Table5[[#This Row],[acc_retain]]+Table5[[#This Row],[acc_test]]), 2)</f>
        <v>99.1</v>
      </c>
      <c r="D18">
        <f>ROUND(-(Table5[[#This Row],[time_unlearn]]-$L$18)/$L$18,4)*100</f>
        <v>0</v>
      </c>
      <c r="E18">
        <v>98.82</v>
      </c>
      <c r="F18">
        <v>99.81</v>
      </c>
      <c r="G18">
        <v>98.38</v>
      </c>
      <c r="J18">
        <v>50.79</v>
      </c>
      <c r="K18">
        <v>91.94</v>
      </c>
      <c r="L18">
        <v>71.239999999999995</v>
      </c>
    </row>
    <row r="19" spans="1:12">
      <c r="A19" t="s">
        <v>29</v>
      </c>
      <c r="B19">
        <f>100-Table5[[#This Row],[mia_tpr]]</f>
        <v>6.5999999999999943</v>
      </c>
      <c r="C19">
        <f>ROUND(0.5*(Table5[[#This Row],[acc_retain]]+Table5[[#This Row],[acc_test]]), 2)</f>
        <v>99.11</v>
      </c>
      <c r="D19">
        <f>ROUND(-(Table5[[#This Row],[time_unlearn]]-$L$18)/$L$18,4)*100</f>
        <v>-22.6</v>
      </c>
      <c r="E19">
        <v>99.86</v>
      </c>
      <c r="F19">
        <v>99.82</v>
      </c>
      <c r="G19">
        <v>98.4</v>
      </c>
      <c r="H19">
        <v>5.9999999999999995E-4</v>
      </c>
      <c r="I19">
        <v>1.45</v>
      </c>
      <c r="J19">
        <v>51.06</v>
      </c>
      <c r="K19">
        <v>93.4</v>
      </c>
      <c r="L19">
        <v>87.34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9"/>
  <sheetViews>
    <sheetView tabSelected="1" topLeftCell="F1" workbookViewId="0">
      <selection activeCell="E4" sqref="E4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5.93</v>
      </c>
      <c r="C2">
        <f>ROUND(AVERAGE('3407'!C2, '1703'!C2, '851'!C2, '425'!C2, '212'!C2),2)</f>
        <v>99.02</v>
      </c>
      <c r="D2">
        <f>ROUND(AVERAGE('3407'!D2, '1703'!D2, '851'!D2, '425'!D2, '212'!D2),2)</f>
        <v>82.57</v>
      </c>
      <c r="E2">
        <f>ROUND(AVERAGE('3407'!E2, '1703'!E2, '851'!E2, '425'!E2, '212'!E2),2)</f>
        <v>98.82</v>
      </c>
      <c r="F2">
        <f>ROUND(AVERAGE('3407'!F2, '1703'!F2, '851'!F2, '425'!F2, '212'!F2),2)</f>
        <v>99.67</v>
      </c>
      <c r="G2">
        <f>ROUND(AVERAGE('3407'!G2, '1703'!G2, '851'!G2, '425'!G2, '212'!G2),2)</f>
        <v>98.36</v>
      </c>
      <c r="H2">
        <f>ROUND(AVERAGE('3407'!H2, '1703'!H2, '851'!H2, '425'!H2, '212'!H2),2)</f>
        <v>0.01</v>
      </c>
      <c r="I2">
        <f>ROUND(AVERAGE('3407'!I2, '1703'!I2, '851'!I2, '425'!I2, '212'!I2),2)</f>
        <v>36.369999999999997</v>
      </c>
      <c r="J2">
        <f>ROUND(AVERAGE('3407'!J2, '1703'!J2, '851'!J2, '425'!J2, '212'!J2),2)</f>
        <v>50.29</v>
      </c>
      <c r="K2">
        <f>ROUND(AVERAGE('3407'!K2, '1703'!K2, '851'!K2, '425'!K2, '212'!K2),2)</f>
        <v>94.07</v>
      </c>
      <c r="L2">
        <f>ROUND(AVERAGE('3407'!L2, '1703'!L2, '851'!L2, '425'!L2, '212'!L2),2)</f>
        <v>13.18</v>
      </c>
    </row>
    <row r="3" spans="1:12">
      <c r="A3" t="s">
        <v>13</v>
      </c>
      <c r="B3">
        <f>ROUND(AVERAGE('3407'!B3, '1703'!B3, '851'!B3, '425'!B3, '212'!B3),2)</f>
        <v>5.83</v>
      </c>
      <c r="C3">
        <f>ROUND(AVERAGE('3407'!C3, '1703'!C3, '851'!C3, '425'!C3, '212'!C3),2)</f>
        <v>99.07</v>
      </c>
      <c r="D3">
        <f>ROUND(AVERAGE('3407'!D3, '1703'!D3, '851'!D3, '425'!D3, '212'!D3),2)</f>
        <v>82.58</v>
      </c>
      <c r="E3">
        <f>ROUND(AVERAGE('3407'!E3, '1703'!E3, '851'!E3, '425'!E3, '212'!E3),2)</f>
        <v>98.95</v>
      </c>
      <c r="F3">
        <f>ROUND(AVERAGE('3407'!F3, '1703'!F3, '851'!F3, '425'!F3, '212'!F3),2)</f>
        <v>99.74</v>
      </c>
      <c r="G3">
        <f>ROUND(AVERAGE('3407'!G3, '1703'!G3, '851'!G3, '425'!G3, '212'!G3),2)</f>
        <v>98.41</v>
      </c>
      <c r="H3">
        <f>ROUND(AVERAGE('3407'!H3, '1703'!H3, '851'!H3, '425'!H3, '212'!H3),2)</f>
        <v>0</v>
      </c>
      <c r="I3">
        <f>ROUND(AVERAGE('3407'!I3, '1703'!I3, '851'!I3, '425'!I3, '212'!I3),2)</f>
        <v>36.36</v>
      </c>
      <c r="J3">
        <f>ROUND(AVERAGE('3407'!J3, '1703'!J3, '851'!J3, '425'!J3, '212'!J3),2)</f>
        <v>50.43</v>
      </c>
      <c r="K3">
        <f>ROUND(AVERAGE('3407'!K3, '1703'!K3, '851'!K3, '425'!K3, '212'!K3),2)</f>
        <v>94.17</v>
      </c>
      <c r="L3">
        <f>ROUND(AVERAGE('3407'!L3, '1703'!L3, '851'!L3, '425'!L3, '212'!L3),2)</f>
        <v>13.17</v>
      </c>
    </row>
    <row r="4" spans="1:12">
      <c r="A4" t="s">
        <v>14</v>
      </c>
      <c r="B4">
        <f>ROUND(AVERAGE('3407'!B4, '1703'!B4, '851'!B4, '425'!B4, '212'!B4),2)</f>
        <v>5.64</v>
      </c>
      <c r="C4">
        <f>ROUND(AVERAGE('3407'!C4, '1703'!C4, '851'!C4, '425'!C4, '212'!C4),2)</f>
        <v>99.07</v>
      </c>
      <c r="D4">
        <f>ROUND(AVERAGE('3407'!D4, '1703'!D4, '851'!D4, '425'!D4, '212'!D4),2)</f>
        <v>82.63</v>
      </c>
      <c r="E4">
        <f>ROUND(AVERAGE('3407'!E4, '1703'!E4, '851'!E4, '425'!E4, '212'!E4),2)</f>
        <v>98.78</v>
      </c>
      <c r="F4">
        <f>ROUND(AVERAGE('3407'!F4, '1703'!F4, '851'!F4, '425'!F4, '212'!F4),2)</f>
        <v>99.68</v>
      </c>
      <c r="G4">
        <f>ROUND(AVERAGE('3407'!G4, '1703'!G4, '851'!G4, '425'!G4, '212'!G4),2)</f>
        <v>98.45</v>
      </c>
      <c r="H4">
        <f>ROUND(AVERAGE('3407'!H4, '1703'!H4, '851'!H4, '425'!H4, '212'!H4),2)</f>
        <v>0.01</v>
      </c>
      <c r="I4">
        <f>ROUND(AVERAGE('3407'!I4, '1703'!I4, '851'!I4, '425'!I4, '212'!I4),2)</f>
        <v>36.32</v>
      </c>
      <c r="J4">
        <f>ROUND(AVERAGE('3407'!J4, '1703'!J4, '851'!J4, '425'!J4, '212'!J4),2)</f>
        <v>50.45</v>
      </c>
      <c r="K4">
        <f>ROUND(AVERAGE('3407'!K4, '1703'!K4, '851'!K4, '425'!K4, '212'!K4),2)</f>
        <v>94.36</v>
      </c>
      <c r="L4">
        <f>ROUND(AVERAGE('3407'!L4, '1703'!L4, '851'!L4, '425'!L4, '212'!L4),2)</f>
        <v>13.13</v>
      </c>
    </row>
    <row r="5" spans="1:12">
      <c r="A5" t="s">
        <v>15</v>
      </c>
      <c r="B5">
        <f>ROUND(AVERAGE('3407'!B5, '1703'!B5, '851'!B5, '425'!B5, '212'!B5),2)</f>
        <v>7.2</v>
      </c>
      <c r="C5">
        <f>ROUND(AVERAGE('3407'!C5, '1703'!C5, '851'!C5, '425'!C5, '212'!C5),2)</f>
        <v>99.01</v>
      </c>
      <c r="D5">
        <f>ROUND(AVERAGE('3407'!D5, '1703'!D5, '851'!D5, '425'!D5, '212'!D5),2)</f>
        <v>82.59</v>
      </c>
      <c r="E5">
        <f>ROUND(AVERAGE('3407'!E5, '1703'!E5, '851'!E5, '425'!E5, '212'!E5),2)</f>
        <v>98.74</v>
      </c>
      <c r="F5">
        <f>ROUND(AVERAGE('3407'!F5, '1703'!F5, '851'!F5, '425'!F5, '212'!F5),2)</f>
        <v>99.68</v>
      </c>
      <c r="G5">
        <f>ROUND(AVERAGE('3407'!G5, '1703'!G5, '851'!G5, '425'!G5, '212'!G5),2)</f>
        <v>98.33</v>
      </c>
      <c r="H5">
        <f>ROUND(AVERAGE('3407'!H5, '1703'!H5, '851'!H5, '425'!H5, '212'!H5),2)</f>
        <v>0.01</v>
      </c>
      <c r="I5">
        <f>ROUND(AVERAGE('3407'!I5, '1703'!I5, '851'!I5, '425'!I5, '212'!I5),2)</f>
        <v>36.409999999999997</v>
      </c>
      <c r="J5">
        <f>ROUND(AVERAGE('3407'!J5, '1703'!J5, '851'!J5, '425'!J5, '212'!J5),2)</f>
        <v>50.41</v>
      </c>
      <c r="K5">
        <f>ROUND(AVERAGE('3407'!K5, '1703'!K5, '851'!K5, '425'!K5, '212'!K5),2)</f>
        <v>92.8</v>
      </c>
      <c r="L5">
        <f>ROUND(AVERAGE('3407'!L5, '1703'!L5, '851'!L5, '425'!L5, '212'!L5),2)</f>
        <v>13.15</v>
      </c>
    </row>
    <row r="6" spans="1:12">
      <c r="A6" t="s">
        <v>16</v>
      </c>
      <c r="B6">
        <f>ROUND(AVERAGE('3407'!B6, '1703'!B6, '851'!B6, '425'!B6, '212'!B6),2)</f>
        <v>5.53</v>
      </c>
      <c r="C6">
        <f>ROUND(AVERAGE('3407'!C6, '1703'!C6, '851'!C6, '425'!C6, '212'!C6),2)</f>
        <v>99.13</v>
      </c>
      <c r="D6">
        <f>ROUND(AVERAGE('3407'!D6, '1703'!D6, '851'!D6, '425'!D6, '212'!D6),2)</f>
        <v>82.91</v>
      </c>
      <c r="E6">
        <f>ROUND(AVERAGE('3407'!E6, '1703'!E6, '851'!E6, '425'!E6, '212'!E6),2)</f>
        <v>98.98</v>
      </c>
      <c r="F6">
        <f>ROUND(AVERAGE('3407'!F6, '1703'!F6, '851'!F6, '425'!F6, '212'!F6),2)</f>
        <v>99.79</v>
      </c>
      <c r="G6">
        <f>ROUND(AVERAGE('3407'!G6, '1703'!G6, '851'!G6, '425'!G6, '212'!G6),2)</f>
        <v>98.47</v>
      </c>
      <c r="H6">
        <f>ROUND(AVERAGE('3407'!H6, '1703'!H6, '851'!H6, '425'!H6, '212'!H6),2)</f>
        <v>0</v>
      </c>
      <c r="I6">
        <f>ROUND(AVERAGE('3407'!I6, '1703'!I6, '851'!I6, '425'!I6, '212'!I6),2)</f>
        <v>36</v>
      </c>
      <c r="J6">
        <f>ROUND(AVERAGE('3407'!J6, '1703'!J6, '851'!J6, '425'!J6, '212'!J6),2)</f>
        <v>50.45</v>
      </c>
      <c r="K6">
        <f>ROUND(AVERAGE('3407'!K6, '1703'!K6, '851'!K6, '425'!K6, '212'!K6),2)</f>
        <v>94.47</v>
      </c>
      <c r="L6">
        <f>ROUND(AVERAGE('3407'!L6, '1703'!L6, '851'!L6, '425'!L6, '212'!L6),2)</f>
        <v>12.91</v>
      </c>
    </row>
    <row r="7" spans="1:12">
      <c r="A7" t="s">
        <v>17</v>
      </c>
      <c r="B7">
        <f>ROUND(AVERAGE('3407'!B7, '1703'!B7, '851'!B7, '425'!B7, '212'!B7),2)</f>
        <v>6.28</v>
      </c>
      <c r="C7">
        <f>ROUND(AVERAGE('3407'!C7, '1703'!C7, '851'!C7, '425'!C7, '212'!C7),2)</f>
        <v>99.24</v>
      </c>
      <c r="D7">
        <f>ROUND(AVERAGE('3407'!D7, '1703'!D7, '851'!D7, '425'!D7, '212'!D7),2)</f>
        <v>82.91</v>
      </c>
      <c r="E7">
        <f>ROUND(AVERAGE('3407'!E7, '1703'!E7, '851'!E7, '425'!E7, '212'!E7),2)</f>
        <v>99.02</v>
      </c>
      <c r="F7">
        <f>ROUND(AVERAGE('3407'!F7, '1703'!F7, '851'!F7, '425'!F7, '212'!F7),2)</f>
        <v>99.88</v>
      </c>
      <c r="G7">
        <f>ROUND(AVERAGE('3407'!G7, '1703'!G7, '851'!G7, '425'!G7, '212'!G7),2)</f>
        <v>98.59</v>
      </c>
      <c r="H7">
        <f>ROUND(AVERAGE('3407'!H7, '1703'!H7, '851'!H7, '425'!H7, '212'!H7),2)</f>
        <v>0</v>
      </c>
      <c r="I7">
        <f>ROUND(AVERAGE('3407'!I7, '1703'!I7, '851'!I7, '425'!I7, '212'!I7),2)</f>
        <v>36.07</v>
      </c>
      <c r="J7">
        <f>ROUND(AVERAGE('3407'!J7, '1703'!J7, '851'!J7, '425'!J7, '212'!J7),2)</f>
        <v>50.34</v>
      </c>
      <c r="K7">
        <f>ROUND(AVERAGE('3407'!K7, '1703'!K7, '851'!K7, '425'!K7, '212'!K7),2)</f>
        <v>93.72</v>
      </c>
      <c r="L7">
        <f>ROUND(AVERAGE('3407'!L7, '1703'!L7, '851'!L7, '425'!L7, '212'!L7),2)</f>
        <v>12.91</v>
      </c>
    </row>
    <row r="8" spans="1:12">
      <c r="A8" t="s">
        <v>18</v>
      </c>
      <c r="B8">
        <f>ROUND(AVERAGE('3407'!B8, '1703'!B8, '851'!B8, '425'!B8, '212'!B8),2)</f>
        <v>26.1</v>
      </c>
      <c r="C8">
        <f>ROUND(AVERAGE('3407'!C8, '1703'!C8, '851'!C8, '425'!C8, '212'!C8),2)</f>
        <v>95.39</v>
      </c>
      <c r="D8">
        <f>ROUND(AVERAGE('3407'!D8, '1703'!D8, '851'!D8, '425'!D8, '212'!D8),2)</f>
        <v>88.8</v>
      </c>
      <c r="E8">
        <f>ROUND(AVERAGE('3407'!E8, '1703'!E8, '851'!E8, '425'!E8, '212'!E8),2)</f>
        <v>95.24</v>
      </c>
      <c r="F8">
        <f>ROUND(AVERAGE('3407'!F8, '1703'!F8, '851'!F8, '425'!F8, '212'!F8),2)</f>
        <v>96.02</v>
      </c>
      <c r="G8">
        <f>ROUND(AVERAGE('3407'!G8, '1703'!G8, '851'!G8, '425'!G8, '212'!G8),2)</f>
        <v>94.75</v>
      </c>
      <c r="H8">
        <f>ROUND(AVERAGE('3407'!H8, '1703'!H8, '851'!H8, '425'!H8, '212'!H8),2)</f>
        <v>0.03</v>
      </c>
      <c r="I8">
        <f>ROUND(AVERAGE('3407'!I8, '1703'!I8, '851'!I8, '425'!I8, '212'!I8),2)</f>
        <v>43.13</v>
      </c>
      <c r="J8">
        <f>ROUND(AVERAGE('3407'!J8, '1703'!J8, '851'!J8, '425'!J8, '212'!J8),2)</f>
        <v>50.33</v>
      </c>
      <c r="K8">
        <f>ROUND(AVERAGE('3407'!K8, '1703'!K8, '851'!K8, '425'!K8, '212'!K8),2)</f>
        <v>73.900000000000006</v>
      </c>
      <c r="L8">
        <f>ROUND(AVERAGE('3407'!L8, '1703'!L8, '851'!L8, '425'!L8, '212'!L8),2)</f>
        <v>8.4600000000000009</v>
      </c>
    </row>
    <row r="9" spans="1:12">
      <c r="A9" t="s">
        <v>19</v>
      </c>
      <c r="B9">
        <f>ROUND(AVERAGE('3407'!B9, '1703'!B9, '851'!B9, '425'!B9, '212'!B9),2)</f>
        <v>6.66</v>
      </c>
      <c r="C9">
        <f>ROUND(AVERAGE('3407'!C9, '1703'!C9, '851'!C9, '425'!C9, '212'!C9),2)</f>
        <v>99.1</v>
      </c>
      <c r="D9">
        <f>ROUND(AVERAGE('3407'!D9, '1703'!D9, '851'!D9, '425'!D9, '212'!D9),2)</f>
        <v>81.3</v>
      </c>
      <c r="E9">
        <f>ROUND(AVERAGE('3407'!E9, '1703'!E9, '851'!E9, '425'!E9, '212'!E9),2)</f>
        <v>99.75</v>
      </c>
      <c r="F9">
        <f>ROUND(AVERAGE('3407'!F9, '1703'!F9, '851'!F9, '425'!F9, '212'!F9),2)</f>
        <v>99.8</v>
      </c>
      <c r="G9">
        <f>ROUND(AVERAGE('3407'!G9, '1703'!G9, '851'!G9, '425'!G9, '212'!G9),2)</f>
        <v>98.4</v>
      </c>
      <c r="H9">
        <f>ROUND(AVERAGE('3407'!H9, '1703'!H9, '851'!H9, '425'!H9, '212'!H9),2)</f>
        <v>0</v>
      </c>
      <c r="I9">
        <f>ROUND(AVERAGE('3407'!I9, '1703'!I9, '851'!I9, '425'!I9, '212'!I9),2)</f>
        <v>69.59</v>
      </c>
      <c r="J9">
        <f>ROUND(AVERAGE('3407'!J9, '1703'!J9, '851'!J9, '425'!J9, '212'!J9),2)</f>
        <v>50.76</v>
      </c>
      <c r="K9">
        <f>ROUND(AVERAGE('3407'!K9, '1703'!K9, '851'!K9, '425'!K9, '212'!K9),2)</f>
        <v>93.34</v>
      </c>
      <c r="L9">
        <f>ROUND(AVERAGE('3407'!L9, '1703'!L9, '851'!L9, '425'!L9, '212'!L9),2)</f>
        <v>14.13</v>
      </c>
    </row>
    <row r="10" spans="1:12">
      <c r="A10" t="s">
        <v>20</v>
      </c>
      <c r="B10">
        <f>ROUND(AVERAGE('3407'!B10, '1703'!B10, '851'!B10, '425'!B10, '212'!B10),2)</f>
        <v>6.72</v>
      </c>
      <c r="C10">
        <f>ROUND(AVERAGE('3407'!C10, '1703'!C10, '851'!C10, '425'!C10, '212'!C10),2)</f>
        <v>99.12</v>
      </c>
      <c r="D10">
        <f>ROUND(AVERAGE('3407'!D10, '1703'!D10, '851'!D10, '425'!D10, '212'!D10),2)</f>
        <v>77.459999999999994</v>
      </c>
      <c r="E10">
        <f>ROUND(AVERAGE('3407'!E10, '1703'!E10, '851'!E10, '425'!E10, '212'!E10),2)</f>
        <v>99.85</v>
      </c>
      <c r="F10">
        <f>ROUND(AVERAGE('3407'!F10, '1703'!F10, '851'!F10, '425'!F10, '212'!F10),2)</f>
        <v>99.82</v>
      </c>
      <c r="G10">
        <f>ROUND(AVERAGE('3407'!G10, '1703'!G10, '851'!G10, '425'!G10, '212'!G10),2)</f>
        <v>98.4</v>
      </c>
      <c r="H10">
        <f>ROUND(AVERAGE('3407'!H10, '1703'!H10, '851'!H10, '425'!H10, '212'!H10),2)</f>
        <v>0</v>
      </c>
      <c r="I10">
        <f>ROUND(AVERAGE('3407'!I10, '1703'!I10, '851'!I10, '425'!I10, '212'!I10),2)</f>
        <v>1.08</v>
      </c>
      <c r="J10">
        <f>ROUND(AVERAGE('3407'!J10, '1703'!J10, '851'!J10, '425'!J10, '212'!J10),2)</f>
        <v>50.71</v>
      </c>
      <c r="K10">
        <f>ROUND(AVERAGE('3407'!K10, '1703'!K10, '851'!K10, '425'!K10, '212'!K10),2)</f>
        <v>93.28</v>
      </c>
      <c r="L10">
        <f>ROUND(AVERAGE('3407'!L10, '1703'!L10, '851'!L10, '425'!L10, '212'!L10),2)</f>
        <v>17.04</v>
      </c>
    </row>
    <row r="11" spans="1:12">
      <c r="A11" t="s">
        <v>21</v>
      </c>
      <c r="B11">
        <f>ROUND(AVERAGE('3407'!B11, '1703'!B11, '851'!B11, '425'!B11, '212'!B11),2)</f>
        <v>5.85</v>
      </c>
      <c r="C11">
        <f>ROUND(AVERAGE('3407'!C11, '1703'!C11, '851'!C11, '425'!C11, '212'!C11),2)</f>
        <v>98.92</v>
      </c>
      <c r="D11">
        <f>ROUND(AVERAGE('3407'!D11, '1703'!D11, '851'!D11, '425'!D11, '212'!D11),2)</f>
        <v>85.48</v>
      </c>
      <c r="E11">
        <f>ROUND(AVERAGE('3407'!E11, '1703'!E11, '851'!E11, '425'!E11, '212'!E11),2)</f>
        <v>99.25</v>
      </c>
      <c r="F11">
        <f>ROUND(AVERAGE('3407'!F11, '1703'!F11, '851'!F11, '425'!F11, '212'!F11),2)</f>
        <v>99.32</v>
      </c>
      <c r="G11">
        <f>ROUND(AVERAGE('3407'!G11, '1703'!G11, '851'!G11, '425'!G11, '212'!G11),2)</f>
        <v>98.52</v>
      </c>
      <c r="H11">
        <f>ROUND(AVERAGE('3407'!H11, '1703'!H11, '851'!H11, '425'!H11, '212'!H11),2)</f>
        <v>0</v>
      </c>
      <c r="I11">
        <f>ROUND(AVERAGE('3407'!I11, '1703'!I11, '851'!I11, '425'!I11, '212'!I11),2)</f>
        <v>2.2200000000000002</v>
      </c>
      <c r="J11">
        <f>ROUND(AVERAGE('3407'!J11, '1703'!J11, '851'!J11, '425'!J11, '212'!J11),2)</f>
        <v>50.51</v>
      </c>
      <c r="K11">
        <f>ROUND(AVERAGE('3407'!K11, '1703'!K11, '851'!K11, '425'!K11, '212'!K11),2)</f>
        <v>94.15</v>
      </c>
      <c r="L11">
        <f>ROUND(AVERAGE('3407'!L11, '1703'!L11, '851'!L11, '425'!L11, '212'!L11),2)</f>
        <v>10.97</v>
      </c>
    </row>
    <row r="12" spans="1:12">
      <c r="A12" t="s">
        <v>22</v>
      </c>
      <c r="B12">
        <f>ROUND(AVERAGE('3407'!B12, '1703'!B12, '851'!B12, '425'!B12, '212'!B12),2)</f>
        <v>6.69</v>
      </c>
      <c r="C12">
        <f>ROUND(AVERAGE('3407'!C12, '1703'!C12, '851'!C12, '425'!C12, '212'!C12),2)</f>
        <v>99.11</v>
      </c>
      <c r="D12">
        <f>ROUND(AVERAGE('3407'!D12, '1703'!D12, '851'!D12, '425'!D12, '212'!D12),2)</f>
        <v>96.1</v>
      </c>
      <c r="E12">
        <f>ROUND(AVERAGE('3407'!E12, '1703'!E12, '851'!E12, '425'!E12, '212'!E12),2)</f>
        <v>99.86</v>
      </c>
      <c r="F12">
        <f>ROUND(AVERAGE('3407'!F12, '1703'!F12, '851'!F12, '425'!F12, '212'!F12),2)</f>
        <v>99.82</v>
      </c>
      <c r="G12">
        <f>ROUND(AVERAGE('3407'!G12, '1703'!G12, '851'!G12, '425'!G12, '212'!G12),2)</f>
        <v>98.4</v>
      </c>
      <c r="H12">
        <f>ROUND(AVERAGE('3407'!H12, '1703'!H12, '851'!H12, '425'!H12, '212'!H12),2)</f>
        <v>0</v>
      </c>
      <c r="I12">
        <f>ROUND(AVERAGE('3407'!I12, '1703'!I12, '851'!I12, '425'!I12, '212'!I12),2)</f>
        <v>1.08</v>
      </c>
      <c r="J12">
        <f>ROUND(AVERAGE('3407'!J12, '1703'!J12, '851'!J12, '425'!J12, '212'!J12),2)</f>
        <v>50.72</v>
      </c>
      <c r="K12">
        <f>ROUND(AVERAGE('3407'!K12, '1703'!K12, '851'!K12, '425'!K12, '212'!K12),2)</f>
        <v>93.31</v>
      </c>
      <c r="L12">
        <f>ROUND(AVERAGE('3407'!L12, '1703'!L12, '851'!L12, '425'!L12, '212'!L12),2)</f>
        <v>2.95</v>
      </c>
    </row>
    <row r="13" spans="1:12">
      <c r="A13" t="s">
        <v>23</v>
      </c>
      <c r="B13">
        <f>ROUND(AVERAGE('3407'!B13, '1703'!B13, '851'!B13, '425'!B13, '212'!B13),2)</f>
        <v>7.27</v>
      </c>
      <c r="C13">
        <f>ROUND(AVERAGE('3407'!C13, '1703'!C13, '851'!C13, '425'!C13, '212'!C13),2)</f>
        <v>99.17</v>
      </c>
      <c r="D13">
        <f>ROUND(AVERAGE('3407'!D13, '1703'!D13, '851'!D13, '425'!D13, '212'!D13),2)</f>
        <v>81.92</v>
      </c>
      <c r="E13">
        <f>ROUND(AVERAGE('3407'!E13, '1703'!E13, '851'!E13, '425'!E13, '212'!E13),2)</f>
        <v>98.8</v>
      </c>
      <c r="F13">
        <f>ROUND(AVERAGE('3407'!F13, '1703'!F13, '851'!F13, '425'!F13, '212'!F13),2)</f>
        <v>99.85</v>
      </c>
      <c r="G13">
        <f>ROUND(AVERAGE('3407'!G13, '1703'!G13, '851'!G13, '425'!G13, '212'!G13),2)</f>
        <v>98.48</v>
      </c>
      <c r="H13">
        <f>ROUND(AVERAGE('3407'!H13, '1703'!H13, '851'!H13, '425'!H13, '212'!H13),2)</f>
        <v>0</v>
      </c>
      <c r="I13">
        <f>ROUND(AVERAGE('3407'!I13, '1703'!I13, '851'!I13, '425'!I13, '212'!I13),2)</f>
        <v>36.08</v>
      </c>
      <c r="J13">
        <f>ROUND(AVERAGE('3407'!J13, '1703'!J13, '851'!J13, '425'!J13, '212'!J13),2)</f>
        <v>50.1</v>
      </c>
      <c r="K13">
        <f>ROUND(AVERAGE('3407'!K13, '1703'!K13, '851'!K13, '425'!K13, '212'!K13),2)</f>
        <v>92.73</v>
      </c>
      <c r="L13">
        <f>ROUND(AVERAGE('3407'!L13, '1703'!L13, '851'!L13, '425'!L13, '212'!L13),2)</f>
        <v>13.67</v>
      </c>
    </row>
    <row r="14" spans="1:12">
      <c r="A14" t="s">
        <v>24</v>
      </c>
      <c r="B14">
        <f>ROUND(AVERAGE('3407'!B14, '1703'!B14, '851'!B14, '425'!B14, '212'!B14),2)</f>
        <v>7.62</v>
      </c>
      <c r="C14">
        <f>ROUND(AVERAGE('3407'!C14, '1703'!C14, '851'!C14, '425'!C14, '212'!C14),2)</f>
        <v>99.06</v>
      </c>
      <c r="D14">
        <f>ROUND(AVERAGE('3407'!D14, '1703'!D14, '851'!D14, '425'!D14, '212'!D14),2)</f>
        <v>82.19</v>
      </c>
      <c r="E14">
        <f>ROUND(AVERAGE('3407'!E14, '1703'!E14, '851'!E14, '425'!E14, '212'!E14),2)</f>
        <v>98.71</v>
      </c>
      <c r="F14">
        <f>ROUND(AVERAGE('3407'!F14, '1703'!F14, '851'!F14, '425'!F14, '212'!F14),2)</f>
        <v>99.66</v>
      </c>
      <c r="G14">
        <f>ROUND(AVERAGE('3407'!G14, '1703'!G14, '851'!G14, '425'!G14, '212'!G14),2)</f>
        <v>98.47</v>
      </c>
      <c r="H14">
        <f>ROUND(AVERAGE('3407'!H14, '1703'!H14, '851'!H14, '425'!H14, '212'!H14),2)</f>
        <v>0</v>
      </c>
      <c r="I14">
        <f>ROUND(AVERAGE('3407'!I14, '1703'!I14, '851'!I14, '425'!I14, '212'!I14),2)</f>
        <v>36.119999999999997</v>
      </c>
      <c r="J14">
        <f>ROUND(AVERAGE('3407'!J14, '1703'!J14, '851'!J14, '425'!J14, '212'!J14),2)</f>
        <v>50.25</v>
      </c>
      <c r="K14">
        <f>ROUND(AVERAGE('3407'!K14, '1703'!K14, '851'!K14, '425'!K14, '212'!K14),2)</f>
        <v>92.38</v>
      </c>
      <c r="L14">
        <f>ROUND(AVERAGE('3407'!L14, '1703'!L14, '851'!L14, '425'!L14, '212'!L14),2)</f>
        <v>13.46</v>
      </c>
    </row>
    <row r="15" spans="1:12">
      <c r="A15" t="s">
        <v>25</v>
      </c>
      <c r="B15">
        <f>ROUND(AVERAGE('3407'!B15, '1703'!B15, '851'!B15, '425'!B15, '212'!B15),2)</f>
        <v>98.1</v>
      </c>
      <c r="C15">
        <f>ROUND(AVERAGE('3407'!C15, '1703'!C15, '851'!C15, '425'!C15, '212'!C15),2)</f>
        <v>10.36</v>
      </c>
      <c r="D15">
        <f>ROUND(AVERAGE('3407'!D15, '1703'!D15, '851'!D15, '425'!D15, '212'!D15),2)</f>
        <v>96.58</v>
      </c>
      <c r="E15">
        <f>ROUND(AVERAGE('3407'!E15, '1703'!E15, '851'!E15, '425'!E15, '212'!E15),2)</f>
        <v>10.3</v>
      </c>
      <c r="F15">
        <f>ROUND(AVERAGE('3407'!F15, '1703'!F15, '851'!F15, '425'!F15, '212'!F15),2)</f>
        <v>10.34</v>
      </c>
      <c r="G15">
        <f>ROUND(AVERAGE('3407'!G15, '1703'!G15, '851'!G15, '425'!G15, '212'!G15),2)</f>
        <v>10.38</v>
      </c>
      <c r="H15">
        <f>ROUND(AVERAGE('3407'!H15, '1703'!H15, '851'!H15, '425'!H15, '212'!H15),2)</f>
        <v>0.84</v>
      </c>
      <c r="I15">
        <f>ROUND(AVERAGE('3407'!I15, '1703'!I15, '851'!I15, '425'!I15, '212'!I15),2)</f>
        <v>6.32</v>
      </c>
      <c r="J15">
        <f>ROUND(AVERAGE('3407'!J15, '1703'!J15, '851'!J15, '425'!J15, '212'!J15),2)</f>
        <v>49.99</v>
      </c>
      <c r="K15">
        <f>ROUND(AVERAGE('3407'!K15, '1703'!K15, '851'!K15, '425'!K15, '212'!K15),2)</f>
        <v>1.9</v>
      </c>
      <c r="L15">
        <f>ROUND(AVERAGE('3407'!L15, '1703'!L15, '851'!L15, '425'!L15, '212'!L15),2)</f>
        <v>2.58</v>
      </c>
    </row>
    <row r="16" spans="1:12">
      <c r="A16" t="s">
        <v>26</v>
      </c>
      <c r="B16">
        <f>ROUND(AVERAGE('3407'!B16, '1703'!B16, '851'!B16, '425'!B16, '212'!B16),2)</f>
        <v>4.5199999999999996</v>
      </c>
      <c r="C16">
        <f>ROUND(AVERAGE('3407'!C16, '1703'!C16, '851'!C16, '425'!C16, '212'!C16),2)</f>
        <v>99.05</v>
      </c>
      <c r="D16">
        <f>ROUND(AVERAGE('3407'!D16, '1703'!D16, '851'!D16, '425'!D16, '212'!D16),2)</f>
        <v>82.44</v>
      </c>
      <c r="E16">
        <f>ROUND(AVERAGE('3407'!E16, '1703'!E16, '851'!E16, '425'!E16, '212'!E16),2)</f>
        <v>99.63</v>
      </c>
      <c r="F16">
        <f>ROUND(AVERAGE('3407'!F16, '1703'!F16, '851'!F16, '425'!F16, '212'!F16),2)</f>
        <v>99.7</v>
      </c>
      <c r="G16">
        <f>ROUND(AVERAGE('3407'!G16, '1703'!G16, '851'!G16, '425'!G16, '212'!G16),2)</f>
        <v>98.4</v>
      </c>
      <c r="H16">
        <f>ROUND(AVERAGE('3407'!H16, '1703'!H16, '851'!H16, '425'!H16, '212'!H16),2)</f>
        <v>0.01</v>
      </c>
      <c r="I16">
        <f>ROUND(AVERAGE('3407'!I16, '1703'!I16, '851'!I16, '425'!I16, '212'!I16),2)</f>
        <v>36.01</v>
      </c>
      <c r="J16">
        <f>ROUND(AVERAGE('3407'!J16, '1703'!J16, '851'!J16, '425'!J16, '212'!J16),2)</f>
        <v>51.27</v>
      </c>
      <c r="K16">
        <f>ROUND(AVERAGE('3407'!K16, '1703'!K16, '851'!K16, '425'!K16, '212'!K16),2)</f>
        <v>95.48</v>
      </c>
      <c r="L16">
        <f>ROUND(AVERAGE('3407'!L16, '1703'!L16, '851'!L16, '425'!L16, '212'!L16),2)</f>
        <v>13.27</v>
      </c>
    </row>
    <row r="17" spans="1:12">
      <c r="A17" t="s">
        <v>27</v>
      </c>
      <c r="B17">
        <f>ROUND(AVERAGE('3407'!B17, '1703'!B17, '851'!B17, '425'!B17, '212'!B17),2)</f>
        <v>4.87</v>
      </c>
      <c r="C17">
        <f>ROUND(AVERAGE('3407'!C17, '1703'!C17, '851'!C17, '425'!C17, '212'!C17),2)</f>
        <v>99.2</v>
      </c>
      <c r="D17">
        <f>ROUND(AVERAGE('3407'!D17, '1703'!D17, '851'!D17, '425'!D17, '212'!D17),2)</f>
        <v>84.2</v>
      </c>
      <c r="E17">
        <f>ROUND(AVERAGE('3407'!E17, '1703'!E17, '851'!E17, '425'!E17, '212'!E17),2)</f>
        <v>99.06</v>
      </c>
      <c r="F17">
        <f>ROUND(AVERAGE('3407'!F17, '1703'!F17, '851'!F17, '425'!F17, '212'!F17),2)</f>
        <v>99.85</v>
      </c>
      <c r="G17">
        <f>ROUND(AVERAGE('3407'!G17, '1703'!G17, '851'!G17, '425'!G17, '212'!G17),2)</f>
        <v>98.54</v>
      </c>
      <c r="H17">
        <f>ROUND(AVERAGE('3407'!H17, '1703'!H17, '851'!H17, '425'!H17, '212'!H17),2)</f>
        <v>0</v>
      </c>
      <c r="I17">
        <f>ROUND(AVERAGE('3407'!I17, '1703'!I17, '851'!I17, '425'!I17, '212'!I17),2)</f>
        <v>32.590000000000003</v>
      </c>
      <c r="J17">
        <f>ROUND(AVERAGE('3407'!J17, '1703'!J17, '851'!J17, '425'!J17, '212'!J17),2)</f>
        <v>50.49</v>
      </c>
      <c r="K17">
        <f>ROUND(AVERAGE('3407'!K17, '1703'!K17, '851'!K17, '425'!K17, '212'!K17),2)</f>
        <v>95.13</v>
      </c>
      <c r="L17">
        <f>ROUND(AVERAGE('3407'!L17, '1703'!L17, '851'!L17, '425'!L17, '212'!L17),2)</f>
        <v>11.94</v>
      </c>
    </row>
    <row r="18" spans="1:12">
      <c r="A18" t="s">
        <v>28</v>
      </c>
      <c r="B18">
        <f>ROUND(AVERAGE('3407'!B18, '1703'!B18, '851'!B18, '425'!B18, '212'!B18),2)</f>
        <v>7.82</v>
      </c>
      <c r="C18">
        <f>ROUND(AVERAGE('3407'!C18, '1703'!C18, '851'!C18, '425'!C18, '212'!C18),2)</f>
        <v>99.09</v>
      </c>
      <c r="D18">
        <f>ROUND(AVERAGE('3407'!D18, '1703'!D18, '851'!D18, '425'!D18, '212'!D18),2)</f>
        <v>0</v>
      </c>
      <c r="E18">
        <f>ROUND(AVERAGE('3407'!E18, '1703'!E18, '851'!E18, '425'!E18, '212'!E18),2)</f>
        <v>98.86</v>
      </c>
      <c r="F18">
        <f>ROUND(AVERAGE('3407'!F18, '1703'!F18, '851'!F18, '425'!F18, '212'!F18),2)</f>
        <v>99.82</v>
      </c>
      <c r="G18">
        <f>ROUND(AVERAGE('3407'!G18, '1703'!G18, '851'!G18, '425'!G18, '212'!G18),2)</f>
        <v>98.35</v>
      </c>
      <c r="J18">
        <f>ROUND(AVERAGE('3407'!J18, '1703'!J18, '851'!J18, '425'!J18, '212'!J18),2)</f>
        <v>50.49</v>
      </c>
      <c r="K18">
        <f>ROUND(AVERAGE('3407'!K18, '1703'!K18, '851'!K18, '425'!K18, '212'!K18),2)</f>
        <v>92.18</v>
      </c>
      <c r="L18">
        <f>ROUND(AVERAGE('3407'!L18, '1703'!L18, '851'!L18, '425'!L18, '212'!L18),2)</f>
        <v>76.08</v>
      </c>
    </row>
    <row r="19" spans="1:12">
      <c r="A19" t="s">
        <v>29</v>
      </c>
      <c r="B19">
        <f>ROUND(AVERAGE('3407'!B19, '1703'!B19, '851'!B19, '425'!B19, '212'!B19),2)</f>
        <v>6.64</v>
      </c>
      <c r="C19">
        <f>ROUND(AVERAGE('3407'!C19, '1703'!C19, '851'!C19, '425'!C19, '212'!C19),2)</f>
        <v>99.12</v>
      </c>
      <c r="D19">
        <f>ROUND(AVERAGE('3407'!D19, '1703'!D19, '851'!D19, '425'!D19, '212'!D19),2)</f>
        <v>-17.57</v>
      </c>
      <c r="E19">
        <f>ROUND(AVERAGE('3407'!E19, '1703'!E19, '851'!E19, '425'!E19, '212'!E19),2)</f>
        <v>99.86</v>
      </c>
      <c r="F19">
        <f>ROUND(AVERAGE('3407'!F19, '1703'!F19, '851'!F19, '425'!F19, '212'!F19),2)</f>
        <v>99.82</v>
      </c>
      <c r="G19">
        <f>ROUND(AVERAGE('3407'!G19, '1703'!G19, '851'!G19, '425'!G19, '212'!G19),2)</f>
        <v>98.4</v>
      </c>
      <c r="H19">
        <f>ROUND(AVERAGE('3407'!H19, '1703'!H19, '851'!H19, '425'!H19, '212'!H19),2)</f>
        <v>0</v>
      </c>
      <c r="I19">
        <f>ROUND(AVERAGE('3407'!I19, '1703'!I19, '851'!I19, '425'!I19, '212'!I19),2)</f>
        <v>1.08</v>
      </c>
      <c r="J19">
        <f>ROUND(AVERAGE('3407'!J19, '1703'!J19, '851'!J19, '425'!J19, '212'!J19),2)</f>
        <v>50.75</v>
      </c>
      <c r="K19">
        <f>ROUND(AVERAGE('3407'!K19, '1703'!K19, '851'!K19, '425'!K19, '212'!K19),2)</f>
        <v>93.36</v>
      </c>
      <c r="L19">
        <f>ROUND(AVERAGE('3407'!L19, '1703'!L19, '851'!L19, '425'!L19, '212'!L19),2)</f>
        <v>88.65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7"/>
  <sheetViews>
    <sheetView topLeftCell="C1" workbookViewId="0">
      <selection activeCell="B2" sqref="B2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0.8</v>
      </c>
      <c r="C2">
        <f>ROUND(_xlfn.STDEV.P('3407'!C2, '1703'!C2, '851'!C2, '425'!C2, '212'!C2),2)</f>
        <v>0.18</v>
      </c>
      <c r="D2">
        <f>ROUND(_xlfn.STDEV.P('3407'!D2, '1703'!D2, '851'!D2, '425'!D2, '212'!D2),2)</f>
        <v>1.37</v>
      </c>
      <c r="E2">
        <f>ROUND(_xlfn.STDEV.P('3407'!E2, '1703'!E2, '851'!E2, '425'!E2, '212'!E2),2)</f>
        <v>0.24</v>
      </c>
      <c r="F2">
        <f>ROUND(_xlfn.STDEV.P('3407'!F2, '1703'!F2, '851'!F2, '425'!F2, '212'!F2),2)</f>
        <v>0.12</v>
      </c>
      <c r="G2">
        <f>ROUND(_xlfn.STDEV.P('3407'!G2, '1703'!G2, '851'!G2, '425'!G2, '212'!G2),2)</f>
        <v>0.28000000000000003</v>
      </c>
      <c r="H2">
        <f>ROUND(_xlfn.STDEV.P('3407'!H2, '1703'!H2, '851'!H2, '425'!H2, '212'!H2),2)</f>
        <v>0</v>
      </c>
      <c r="I2">
        <f>ROUND(_xlfn.STDEV.P('3407'!I2, '1703'!I2, '851'!I2, '425'!I2, '212'!I2),2)</f>
        <v>0.33</v>
      </c>
      <c r="J2">
        <f>ROUND(_xlfn.STDEV.P('3407'!J2, '1703'!J2, '851'!J2, '425'!J2, '212'!J2),2)</f>
        <v>0.1</v>
      </c>
      <c r="K2">
        <f>ROUND(_xlfn.STDEV.P('3407'!K2, '1703'!K2, '851'!K2, '425'!K2, '212'!K2),2)</f>
        <v>0.8</v>
      </c>
      <c r="L2">
        <f>ROUND(_xlfn.STDEV.P('3407'!L2, '1703'!L2, '851'!L2, '425'!L2, '212'!L2),2)</f>
        <v>0.12</v>
      </c>
    </row>
    <row r="3" spans="1:12">
      <c r="A3" t="s">
        <v>13</v>
      </c>
      <c r="B3">
        <f>ROUND(_xlfn.STDEV.P('3407'!B3, '1703'!B3, '851'!B3, '425'!B3, '212'!B3),2)</f>
        <v>0.46</v>
      </c>
      <c r="C3">
        <f>ROUND(_xlfn.STDEV.P('3407'!C3, '1703'!C3, '851'!C3, '425'!C3, '212'!C3),2)</f>
        <v>0.13</v>
      </c>
      <c r="D3">
        <f>ROUND(_xlfn.STDEV.P('3407'!D3, '1703'!D3, '851'!D3, '425'!D3, '212'!D3),2)</f>
        <v>1.38</v>
      </c>
      <c r="E3">
        <f>ROUND(_xlfn.STDEV.P('3407'!E3, '1703'!E3, '851'!E3, '425'!E3, '212'!E3),2)</f>
        <v>0.06</v>
      </c>
      <c r="F3">
        <f>ROUND(_xlfn.STDEV.P('3407'!F3, '1703'!F3, '851'!F3, '425'!F3, '212'!F3),2)</f>
        <v>0.06</v>
      </c>
      <c r="G3">
        <f>ROUND(_xlfn.STDEV.P('3407'!G3, '1703'!G3, '851'!G3, '425'!G3, '212'!G3),2)</f>
        <v>0.23</v>
      </c>
      <c r="H3">
        <f>ROUND(_xlfn.STDEV.P('3407'!H3, '1703'!H3, '851'!H3, '425'!H3, '212'!H3),2)</f>
        <v>0</v>
      </c>
      <c r="I3">
        <f>ROUND(_xlfn.STDEV.P('3407'!I3, '1703'!I3, '851'!I3, '425'!I3, '212'!I3),2)</f>
        <v>0.32</v>
      </c>
      <c r="J3">
        <f>ROUND(_xlfn.STDEV.P('3407'!J3, '1703'!J3, '851'!J3, '425'!J3, '212'!J3),2)</f>
        <v>0.19</v>
      </c>
      <c r="K3">
        <f>ROUND(_xlfn.STDEV.P('3407'!K3, '1703'!K3, '851'!K3, '425'!K3, '212'!K3),2)</f>
        <v>0.46</v>
      </c>
      <c r="L3">
        <f>ROUND(_xlfn.STDEV.P('3407'!L3, '1703'!L3, '851'!L3, '425'!L3, '212'!L3),2)</f>
        <v>0.12</v>
      </c>
    </row>
    <row r="4" spans="1:12">
      <c r="A4" t="s">
        <v>14</v>
      </c>
      <c r="B4">
        <f>ROUND(_xlfn.STDEV.P('3407'!B4, '1703'!B4, '851'!B4, '425'!B4, '212'!B4),2)</f>
        <v>1.2</v>
      </c>
      <c r="C4">
        <f>ROUND(_xlfn.STDEV.P('3407'!C4, '1703'!C4, '851'!C4, '425'!C4, '212'!C4),2)</f>
        <v>0.31</v>
      </c>
      <c r="D4">
        <f>ROUND(_xlfn.STDEV.P('3407'!D4, '1703'!D4, '851'!D4, '425'!D4, '212'!D4),2)</f>
        <v>1.38</v>
      </c>
      <c r="E4">
        <f>ROUND(_xlfn.STDEV.P('3407'!E4, '1703'!E4, '851'!E4, '425'!E4, '212'!E4),2)</f>
        <v>0.31</v>
      </c>
      <c r="F4">
        <f>ROUND(_xlfn.STDEV.P('3407'!F4, '1703'!F4, '851'!F4, '425'!F4, '212'!F4),2)</f>
        <v>0.25</v>
      </c>
      <c r="G4">
        <f>ROUND(_xlfn.STDEV.P('3407'!G4, '1703'!G4, '851'!G4, '425'!G4, '212'!G4),2)</f>
        <v>0.37</v>
      </c>
      <c r="H4">
        <f>ROUND(_xlfn.STDEV.P('3407'!H4, '1703'!H4, '851'!H4, '425'!H4, '212'!H4),2)</f>
        <v>0</v>
      </c>
      <c r="I4">
        <f>ROUND(_xlfn.STDEV.P('3407'!I4, '1703'!I4, '851'!I4, '425'!I4, '212'!I4),2)</f>
        <v>0.33</v>
      </c>
      <c r="J4">
        <f>ROUND(_xlfn.STDEV.P('3407'!J4, '1703'!J4, '851'!J4, '425'!J4, '212'!J4),2)</f>
        <v>0.16</v>
      </c>
      <c r="K4">
        <f>ROUND(_xlfn.STDEV.P('3407'!K4, '1703'!K4, '851'!K4, '425'!K4, '212'!K4),2)</f>
        <v>1.2</v>
      </c>
      <c r="L4">
        <f>ROUND(_xlfn.STDEV.P('3407'!L4, '1703'!L4, '851'!L4, '425'!L4, '212'!L4),2)</f>
        <v>0.14000000000000001</v>
      </c>
    </row>
    <row r="5" spans="1:12">
      <c r="A5" t="s">
        <v>15</v>
      </c>
      <c r="B5">
        <f>ROUND(_xlfn.STDEV.P('3407'!B5, '1703'!B5, '851'!B5, '425'!B5, '212'!B5),2)</f>
        <v>2.0299999999999998</v>
      </c>
      <c r="C5">
        <f>ROUND(_xlfn.STDEV.P('3407'!C5, '1703'!C5, '851'!C5, '425'!C5, '212'!C5),2)</f>
        <v>0.28999999999999998</v>
      </c>
      <c r="D5">
        <f>ROUND(_xlfn.STDEV.P('3407'!D5, '1703'!D5, '851'!D5, '425'!D5, '212'!D5),2)</f>
        <v>1.5</v>
      </c>
      <c r="E5">
        <f>ROUND(_xlfn.STDEV.P('3407'!E5, '1703'!E5, '851'!E5, '425'!E5, '212'!E5),2)</f>
        <v>0.41</v>
      </c>
      <c r="F5">
        <f>ROUND(_xlfn.STDEV.P('3407'!F5, '1703'!F5, '851'!F5, '425'!F5, '212'!F5),2)</f>
        <v>0.26</v>
      </c>
      <c r="G5">
        <f>ROUND(_xlfn.STDEV.P('3407'!G5, '1703'!G5, '851'!G5, '425'!G5, '212'!G5),2)</f>
        <v>0.33</v>
      </c>
      <c r="H5">
        <f>ROUND(_xlfn.STDEV.P('3407'!H5, '1703'!H5, '851'!H5, '425'!H5, '212'!H5),2)</f>
        <v>0</v>
      </c>
      <c r="I5">
        <f>ROUND(_xlfn.STDEV.P('3407'!I5, '1703'!I5, '851'!I5, '425'!I5, '212'!I5),2)</f>
        <v>0.43</v>
      </c>
      <c r="J5">
        <f>ROUND(_xlfn.STDEV.P('3407'!J5, '1703'!J5, '851'!J5, '425'!J5, '212'!J5),2)</f>
        <v>0.18</v>
      </c>
      <c r="K5">
        <f>ROUND(_xlfn.STDEV.P('3407'!K5, '1703'!K5, '851'!K5, '425'!K5, '212'!K5),2)</f>
        <v>2.0299999999999998</v>
      </c>
      <c r="L5">
        <f>ROUND(_xlfn.STDEV.P('3407'!L5, '1703'!L5, '851'!L5, '425'!L5, '212'!L5),2)</f>
        <v>0.11</v>
      </c>
    </row>
    <row r="6" spans="1:12">
      <c r="A6" t="s">
        <v>16</v>
      </c>
      <c r="B6">
        <f>ROUND(_xlfn.STDEV.P('3407'!B6, '1703'!B6, '851'!B6, '425'!B6, '212'!B6),2)</f>
        <v>0.4</v>
      </c>
      <c r="C6">
        <f>ROUND(_xlfn.STDEV.P('3407'!C6, '1703'!C6, '851'!C6, '425'!C6, '212'!C6),2)</f>
        <v>0.12</v>
      </c>
      <c r="D6">
        <f>ROUND(_xlfn.STDEV.P('3407'!D6, '1703'!D6, '851'!D6, '425'!D6, '212'!D6),2)</f>
        <v>1.44</v>
      </c>
      <c r="E6">
        <f>ROUND(_xlfn.STDEV.P('3407'!E6, '1703'!E6, '851'!E6, '425'!E6, '212'!E6),2)</f>
        <v>0.11</v>
      </c>
      <c r="F6">
        <f>ROUND(_xlfn.STDEV.P('3407'!F6, '1703'!F6, '851'!F6, '425'!F6, '212'!F6),2)</f>
        <v>0.1</v>
      </c>
      <c r="G6">
        <f>ROUND(_xlfn.STDEV.P('3407'!G6, '1703'!G6, '851'!G6, '425'!G6, '212'!G6),2)</f>
        <v>0.16</v>
      </c>
      <c r="H6">
        <f>ROUND(_xlfn.STDEV.P('3407'!H6, '1703'!H6, '851'!H6, '425'!H6, '212'!H6),2)</f>
        <v>0</v>
      </c>
      <c r="I6">
        <f>ROUND(_xlfn.STDEV.P('3407'!I6, '1703'!I6, '851'!I6, '425'!I6, '212'!I6),2)</f>
        <v>0.33</v>
      </c>
      <c r="J6">
        <f>ROUND(_xlfn.STDEV.P('3407'!J6, '1703'!J6, '851'!J6, '425'!J6, '212'!J6),2)</f>
        <v>0.19</v>
      </c>
      <c r="K6">
        <f>ROUND(_xlfn.STDEV.P('3407'!K6, '1703'!K6, '851'!K6, '425'!K6, '212'!K6),2)</f>
        <v>0.4</v>
      </c>
      <c r="L6">
        <f>ROUND(_xlfn.STDEV.P('3407'!L6, '1703'!L6, '851'!L6, '425'!L6, '212'!L6),2)</f>
        <v>0.01</v>
      </c>
    </row>
    <row r="7" spans="1:12">
      <c r="A7" t="s">
        <v>17</v>
      </c>
      <c r="B7">
        <f>ROUND(_xlfn.STDEV.P('3407'!B7, '1703'!B7, '851'!B7, '425'!B7, '212'!B7),2)</f>
        <v>0.12</v>
      </c>
      <c r="C7">
        <f>ROUND(_xlfn.STDEV.P('3407'!C7, '1703'!C7, '851'!C7, '425'!C7, '212'!C7),2)</f>
        <v>0.09</v>
      </c>
      <c r="D7">
        <f>ROUND(_xlfn.STDEV.P('3407'!D7, '1703'!D7, '851'!D7, '425'!D7, '212'!D7),2)</f>
        <v>1.44</v>
      </c>
      <c r="E7">
        <f>ROUND(_xlfn.STDEV.P('3407'!E7, '1703'!E7, '851'!E7, '425'!E7, '212'!E7),2)</f>
        <v>0.05</v>
      </c>
      <c r="F7">
        <f>ROUND(_xlfn.STDEV.P('3407'!F7, '1703'!F7, '851'!F7, '425'!F7, '212'!F7),2)</f>
        <v>0.03</v>
      </c>
      <c r="G7">
        <f>ROUND(_xlfn.STDEV.P('3407'!G7, '1703'!G7, '851'!G7, '425'!G7, '212'!G7),2)</f>
        <v>0.16</v>
      </c>
      <c r="H7">
        <f>ROUND(_xlfn.STDEV.P('3407'!H7, '1703'!H7, '851'!H7, '425'!H7, '212'!H7),2)</f>
        <v>0</v>
      </c>
      <c r="I7">
        <f>ROUND(_xlfn.STDEV.P('3407'!I7, '1703'!I7, '851'!I7, '425'!I7, '212'!I7),2)</f>
        <v>0.32</v>
      </c>
      <c r="J7">
        <f>ROUND(_xlfn.STDEV.P('3407'!J7, '1703'!J7, '851'!J7, '425'!J7, '212'!J7),2)</f>
        <v>0.1</v>
      </c>
      <c r="K7">
        <f>ROUND(_xlfn.STDEV.P('3407'!K7, '1703'!K7, '851'!K7, '425'!K7, '212'!K7),2)</f>
        <v>0.12</v>
      </c>
      <c r="L7">
        <f>ROUND(_xlfn.STDEV.P('3407'!L7, '1703'!L7, '851'!L7, '425'!L7, '212'!L7),2)</f>
        <v>0.01</v>
      </c>
    </row>
    <row r="8" spans="1:12">
      <c r="A8" t="s">
        <v>18</v>
      </c>
      <c r="B8">
        <f>ROUND(_xlfn.STDEV.P('3407'!B8, '1703'!B8, '851'!B8, '425'!B8, '212'!B8),2)</f>
        <v>0.87</v>
      </c>
      <c r="C8">
        <f>ROUND(_xlfn.STDEV.P('3407'!C8, '1703'!C8, '851'!C8, '425'!C8, '212'!C8),2)</f>
        <v>0.55000000000000004</v>
      </c>
      <c r="D8">
        <f>ROUND(_xlfn.STDEV.P('3407'!D8, '1703'!D8, '851'!D8, '425'!D8, '212'!D8),2)</f>
        <v>1.01</v>
      </c>
      <c r="E8">
        <f>ROUND(_xlfn.STDEV.P('3407'!E8, '1703'!E8, '851'!E8, '425'!E8, '212'!E8),2)</f>
        <v>0.76</v>
      </c>
      <c r="F8">
        <f>ROUND(_xlfn.STDEV.P('3407'!F8, '1703'!F8, '851'!F8, '425'!F8, '212'!F8),2)</f>
        <v>0.57999999999999996</v>
      </c>
      <c r="G8">
        <f>ROUND(_xlfn.STDEV.P('3407'!G8, '1703'!G8, '851'!G8, '425'!G8, '212'!G8),2)</f>
        <v>0.51</v>
      </c>
      <c r="H8">
        <f>ROUND(_xlfn.STDEV.P('3407'!H8, '1703'!H8, '851'!H8, '425'!H8, '212'!H8),2)</f>
        <v>0</v>
      </c>
      <c r="I8">
        <f>ROUND(_xlfn.STDEV.P('3407'!I8, '1703'!I8, '851'!I8, '425'!I8, '212'!I8),2)</f>
        <v>0.39</v>
      </c>
      <c r="J8">
        <f>ROUND(_xlfn.STDEV.P('3407'!J8, '1703'!J8, '851'!J8, '425'!J8, '212'!J8),2)</f>
        <v>0.44</v>
      </c>
      <c r="K8">
        <f>ROUND(_xlfn.STDEV.P('3407'!K8, '1703'!K8, '851'!K8, '425'!K8, '212'!K8),2)</f>
        <v>0.87</v>
      </c>
      <c r="L8">
        <f>ROUND(_xlfn.STDEV.P('3407'!L8, '1703'!L8, '851'!L8, '425'!L8, '212'!L8),2)</f>
        <v>0.23</v>
      </c>
    </row>
    <row r="9" spans="1:12">
      <c r="A9" t="s">
        <v>19</v>
      </c>
      <c r="B9">
        <f>ROUND(_xlfn.STDEV.P('3407'!B9, '1703'!B9, '851'!B9, '425'!B9, '212'!B9),2)</f>
        <v>0.17</v>
      </c>
      <c r="C9">
        <f>ROUND(_xlfn.STDEV.P('3407'!C9, '1703'!C9, '851'!C9, '425'!C9, '212'!C9),2)</f>
        <v>7.0000000000000007E-2</v>
      </c>
      <c r="D9">
        <f>ROUND(_xlfn.STDEV.P('3407'!D9, '1703'!D9, '851'!D9, '425'!D9, '212'!D9),2)</f>
        <v>1.62</v>
      </c>
      <c r="E9">
        <f>ROUND(_xlfn.STDEV.P('3407'!E9, '1703'!E9, '851'!E9, '425'!E9, '212'!E9),2)</f>
        <v>0.04</v>
      </c>
      <c r="F9">
        <f>ROUND(_xlfn.STDEV.P('3407'!F9, '1703'!F9, '851'!F9, '425'!F9, '212'!F9),2)</f>
        <v>0.02</v>
      </c>
      <c r="G9">
        <f>ROUND(_xlfn.STDEV.P('3407'!G9, '1703'!G9, '851'!G9, '425'!G9, '212'!G9),2)</f>
        <v>0.16</v>
      </c>
      <c r="H9">
        <f>ROUND(_xlfn.STDEV.P('3407'!H9, '1703'!H9, '851'!H9, '425'!H9, '212'!H9),2)</f>
        <v>0</v>
      </c>
      <c r="I9">
        <f>ROUND(_xlfn.STDEV.P('3407'!I9, '1703'!I9, '851'!I9, '425'!I9, '212'!I9),2)</f>
        <v>7.31</v>
      </c>
      <c r="J9">
        <f>ROUND(_xlfn.STDEV.P('3407'!J9, '1703'!J9, '851'!J9, '425'!J9, '212'!J9),2)</f>
        <v>0.25</v>
      </c>
      <c r="K9">
        <f>ROUND(_xlfn.STDEV.P('3407'!K9, '1703'!K9, '851'!K9, '425'!K9, '212'!K9),2)</f>
        <v>0.17</v>
      </c>
      <c r="L9">
        <f>ROUND(_xlfn.STDEV.P('3407'!L9, '1703'!L9, '851'!L9, '425'!L9, '212'!L9),2)</f>
        <v>0.32</v>
      </c>
    </row>
    <row r="10" spans="1:12">
      <c r="A10" t="s">
        <v>20</v>
      </c>
      <c r="B10">
        <f>ROUND(_xlfn.STDEV.P('3407'!B10, '1703'!B10, '851'!B10, '425'!B10, '212'!B10),2)</f>
        <v>0.14000000000000001</v>
      </c>
      <c r="C10">
        <f>ROUND(_xlfn.STDEV.P('3407'!C10, '1703'!C10, '851'!C10, '425'!C10, '212'!C10),2)</f>
        <v>0.04</v>
      </c>
      <c r="D10">
        <f>ROUND(_xlfn.STDEV.P('3407'!D10, '1703'!D10, '851'!D10, '425'!D10, '212'!D10),2)</f>
        <v>1.93</v>
      </c>
      <c r="E10">
        <f>ROUND(_xlfn.STDEV.P('3407'!E10, '1703'!E10, '851'!E10, '425'!E10, '212'!E10),2)</f>
        <v>0.02</v>
      </c>
      <c r="F10">
        <f>ROUND(_xlfn.STDEV.P('3407'!F10, '1703'!F10, '851'!F10, '425'!F10, '212'!F10),2)</f>
        <v>0.01</v>
      </c>
      <c r="G10">
        <f>ROUND(_xlfn.STDEV.P('3407'!G10, '1703'!G10, '851'!G10, '425'!G10, '212'!G10),2)</f>
        <v>0.09</v>
      </c>
      <c r="H10">
        <f>ROUND(_xlfn.STDEV.P('3407'!H10, '1703'!H10, '851'!H10, '425'!H10, '212'!H10),2)</f>
        <v>0</v>
      </c>
      <c r="I10">
        <f>ROUND(_xlfn.STDEV.P('3407'!I10, '1703'!I10, '851'!I10, '425'!I10, '212'!I10),2)</f>
        <v>0.32</v>
      </c>
      <c r="J10">
        <f>ROUND(_xlfn.STDEV.P('3407'!J10, '1703'!J10, '851'!J10, '425'!J10, '212'!J10),2)</f>
        <v>0.25</v>
      </c>
      <c r="K10">
        <f>ROUND(_xlfn.STDEV.P('3407'!K10, '1703'!K10, '851'!K10, '425'!K10, '212'!K10),2)</f>
        <v>0.14000000000000001</v>
      </c>
      <c r="L10">
        <f>ROUND(_xlfn.STDEV.P('3407'!L10, '1703'!L10, '851'!L10, '425'!L10, '212'!L10),2)</f>
        <v>0.38</v>
      </c>
    </row>
    <row r="11" spans="1:12">
      <c r="A11" t="s">
        <v>21</v>
      </c>
      <c r="B11">
        <f>ROUND(_xlfn.STDEV.P('3407'!B11, '1703'!B11, '851'!B11, '425'!B11, '212'!B11),2)</f>
        <v>0.28999999999999998</v>
      </c>
      <c r="C11">
        <f>ROUND(_xlfn.STDEV.P('3407'!C11, '1703'!C11, '851'!C11, '425'!C11, '212'!C11),2)</f>
        <v>0.06</v>
      </c>
      <c r="D11">
        <f>ROUND(_xlfn.STDEV.P('3407'!D11, '1703'!D11, '851'!D11, '425'!D11, '212'!D11),2)</f>
        <v>1.25</v>
      </c>
      <c r="E11">
        <f>ROUND(_xlfn.STDEV.P('3407'!E11, '1703'!E11, '851'!E11, '425'!E11, '212'!E11),2)</f>
        <v>0.05</v>
      </c>
      <c r="F11">
        <f>ROUND(_xlfn.STDEV.P('3407'!F11, '1703'!F11, '851'!F11, '425'!F11, '212'!F11),2)</f>
        <v>0.03</v>
      </c>
      <c r="G11">
        <f>ROUND(_xlfn.STDEV.P('3407'!G11, '1703'!G11, '851'!G11, '425'!G11, '212'!G11),2)</f>
        <v>0.11</v>
      </c>
      <c r="H11">
        <f>ROUND(_xlfn.STDEV.P('3407'!H11, '1703'!H11, '851'!H11, '425'!H11, '212'!H11),2)</f>
        <v>0</v>
      </c>
      <c r="I11">
        <f>ROUND(_xlfn.STDEV.P('3407'!I11, '1703'!I11, '851'!I11, '425'!I11, '212'!I11),2)</f>
        <v>0.18</v>
      </c>
      <c r="J11">
        <f>ROUND(_xlfn.STDEV.P('3407'!J11, '1703'!J11, '851'!J11, '425'!J11, '212'!J11),2)</f>
        <v>0.15</v>
      </c>
      <c r="K11">
        <f>ROUND(_xlfn.STDEV.P('3407'!K11, '1703'!K11, '851'!K11, '425'!K11, '212'!K11),2)</f>
        <v>0.28999999999999998</v>
      </c>
      <c r="L11">
        <f>ROUND(_xlfn.STDEV.P('3407'!L11, '1703'!L11, '851'!L11, '425'!L11, '212'!L11),2)</f>
        <v>0.25</v>
      </c>
    </row>
    <row r="12" spans="1:12">
      <c r="A12" t="s">
        <v>22</v>
      </c>
      <c r="B12">
        <f>ROUND(_xlfn.STDEV.P('3407'!B12, '1703'!B12, '851'!B12, '425'!B12, '212'!B12),2)</f>
        <v>0.16</v>
      </c>
      <c r="C12">
        <f>ROUND(_xlfn.STDEV.P('3407'!C12, '1703'!C12, '851'!C12, '425'!C12, '212'!C12),2)</f>
        <v>0.04</v>
      </c>
      <c r="D12">
        <f>ROUND(_xlfn.STDEV.P('3407'!D12, '1703'!D12, '851'!D12, '425'!D12, '212'!D12),2)</f>
        <v>0.33</v>
      </c>
      <c r="E12">
        <f>ROUND(_xlfn.STDEV.P('3407'!E12, '1703'!E12, '851'!E12, '425'!E12, '212'!E12),2)</f>
        <v>0.02</v>
      </c>
      <c r="F12">
        <f>ROUND(_xlfn.STDEV.P('3407'!F12, '1703'!F12, '851'!F12, '425'!F12, '212'!F12),2)</f>
        <v>0.01</v>
      </c>
      <c r="G12">
        <f>ROUND(_xlfn.STDEV.P('3407'!G12, '1703'!G12, '851'!G12, '425'!G12, '212'!G12),2)</f>
        <v>0.09</v>
      </c>
      <c r="H12">
        <f>ROUND(_xlfn.STDEV.P('3407'!H12, '1703'!H12, '851'!H12, '425'!H12, '212'!H12),2)</f>
        <v>0</v>
      </c>
      <c r="I12">
        <f>ROUND(_xlfn.STDEV.P('3407'!I12, '1703'!I12, '851'!I12, '425'!I12, '212'!I12),2)</f>
        <v>0.32</v>
      </c>
      <c r="J12">
        <f>ROUND(_xlfn.STDEV.P('3407'!J12, '1703'!J12, '851'!J12, '425'!J12, '212'!J12),2)</f>
        <v>0.19</v>
      </c>
      <c r="K12">
        <f>ROUND(_xlfn.STDEV.P('3407'!K12, '1703'!K12, '851'!K12, '425'!K12, '212'!K12),2)</f>
        <v>0.16</v>
      </c>
      <c r="L12">
        <f>ROUND(_xlfn.STDEV.P('3407'!L12, '1703'!L12, '851'!L12, '425'!L12, '212'!L12),2)</f>
        <v>0.06</v>
      </c>
    </row>
    <row r="13" spans="1:12">
      <c r="A13" t="s">
        <v>23</v>
      </c>
      <c r="B13">
        <f>ROUND(_xlfn.STDEV.P('3407'!B13, '1703'!B13, '851'!B13, '425'!B13, '212'!B13),2)</f>
        <v>0.64</v>
      </c>
      <c r="C13">
        <f>ROUND(_xlfn.STDEV.P('3407'!C13, '1703'!C13, '851'!C13, '425'!C13, '212'!C13),2)</f>
        <v>0.15</v>
      </c>
      <c r="D13">
        <f>ROUND(_xlfn.STDEV.P('3407'!D13, '1703'!D13, '851'!D13, '425'!D13, '212'!D13),2)</f>
        <v>1.53</v>
      </c>
      <c r="E13">
        <f>ROUND(_xlfn.STDEV.P('3407'!E13, '1703'!E13, '851'!E13, '425'!E13, '212'!E13),2)</f>
        <v>0.23</v>
      </c>
      <c r="F13">
        <f>ROUND(_xlfn.STDEV.P('3407'!F13, '1703'!F13, '851'!F13, '425'!F13, '212'!F13),2)</f>
        <v>7.0000000000000007E-2</v>
      </c>
      <c r="G13">
        <f>ROUND(_xlfn.STDEV.P('3407'!G13, '1703'!G13, '851'!G13, '425'!G13, '212'!G13),2)</f>
        <v>0.26</v>
      </c>
      <c r="H13">
        <f>ROUND(_xlfn.STDEV.P('3407'!H13, '1703'!H13, '851'!H13, '425'!H13, '212'!H13),2)</f>
        <v>0</v>
      </c>
      <c r="I13">
        <f>ROUND(_xlfn.STDEV.P('3407'!I13, '1703'!I13, '851'!I13, '425'!I13, '212'!I13),2)</f>
        <v>0.34</v>
      </c>
      <c r="J13">
        <f>ROUND(_xlfn.STDEV.P('3407'!J13, '1703'!J13, '851'!J13, '425'!J13, '212'!J13),2)</f>
        <v>0.17</v>
      </c>
      <c r="K13">
        <f>ROUND(_xlfn.STDEV.P('3407'!K13, '1703'!K13, '851'!K13, '425'!K13, '212'!K13),2)</f>
        <v>0.64</v>
      </c>
      <c r="L13">
        <f>ROUND(_xlfn.STDEV.P('3407'!L13, '1703'!L13, '851'!L13, '425'!L13, '212'!L13),2)</f>
        <v>0.31</v>
      </c>
    </row>
    <row r="14" spans="1:12">
      <c r="A14" t="s">
        <v>24</v>
      </c>
      <c r="B14">
        <f>ROUND(_xlfn.STDEV.P('3407'!B14, '1703'!B14, '851'!B14, '425'!B14, '212'!B14),2)</f>
        <v>0.68</v>
      </c>
      <c r="C14">
        <f>ROUND(_xlfn.STDEV.P('3407'!C14, '1703'!C14, '851'!C14, '425'!C14, '212'!C14),2)</f>
        <v>0.11</v>
      </c>
      <c r="D14">
        <f>ROUND(_xlfn.STDEV.P('3407'!D14, '1703'!D14, '851'!D14, '425'!D14, '212'!D14),2)</f>
        <v>1.53</v>
      </c>
      <c r="E14">
        <f>ROUND(_xlfn.STDEV.P('3407'!E14, '1703'!E14, '851'!E14, '425'!E14, '212'!E14),2)</f>
        <v>0.14000000000000001</v>
      </c>
      <c r="F14">
        <f>ROUND(_xlfn.STDEV.P('3407'!F14, '1703'!F14, '851'!F14, '425'!F14, '212'!F14),2)</f>
        <v>0.15</v>
      </c>
      <c r="G14">
        <f>ROUND(_xlfn.STDEV.P('3407'!G14, '1703'!G14, '851'!G14, '425'!G14, '212'!G14),2)</f>
        <v>0.13</v>
      </c>
      <c r="H14">
        <f>ROUND(_xlfn.STDEV.P('3407'!H14, '1703'!H14, '851'!H14, '425'!H14, '212'!H14),2)</f>
        <v>0</v>
      </c>
      <c r="I14">
        <f>ROUND(_xlfn.STDEV.P('3407'!I14, '1703'!I14, '851'!I14, '425'!I14, '212'!I14),2)</f>
        <v>0.32</v>
      </c>
      <c r="J14">
        <f>ROUND(_xlfn.STDEV.P('3407'!J14, '1703'!J14, '851'!J14, '425'!J14, '212'!J14),2)</f>
        <v>0.2</v>
      </c>
      <c r="K14">
        <f>ROUND(_xlfn.STDEV.P('3407'!K14, '1703'!K14, '851'!K14, '425'!K14, '212'!K14),2)</f>
        <v>0.68</v>
      </c>
      <c r="L14">
        <f>ROUND(_xlfn.STDEV.P('3407'!L14, '1703'!L14, '851'!L14, '425'!L14, '212'!L14),2)</f>
        <v>0.32</v>
      </c>
    </row>
    <row r="15" spans="1:12">
      <c r="A15" t="s">
        <v>25</v>
      </c>
      <c r="B15">
        <f>ROUND(_xlfn.STDEV.P('3407'!B15, '1703'!B15, '851'!B15, '425'!B15, '212'!B15),2)</f>
        <v>3.76</v>
      </c>
      <c r="C15">
        <f>ROUND(_xlfn.STDEV.P('3407'!C15, '1703'!C15, '851'!C15, '425'!C15, '212'!C15),2)</f>
        <v>0.69</v>
      </c>
      <c r="D15">
        <f>ROUND(_xlfn.STDEV.P('3407'!D15, '1703'!D15, '851'!D15, '425'!D15, '212'!D15),2)</f>
        <v>0.3</v>
      </c>
      <c r="E15">
        <f>ROUND(_xlfn.STDEV.P('3407'!E15, '1703'!E15, '851'!E15, '425'!E15, '212'!E15),2)</f>
        <v>0.64</v>
      </c>
      <c r="F15">
        <f>ROUND(_xlfn.STDEV.P('3407'!F15, '1703'!F15, '851'!F15, '425'!F15, '212'!F15),2)</f>
        <v>0.66</v>
      </c>
      <c r="G15">
        <f>ROUND(_xlfn.STDEV.P('3407'!G15, '1703'!G15, '851'!G15, '425'!G15, '212'!G15),2)</f>
        <v>0.72</v>
      </c>
      <c r="H15">
        <f>ROUND(_xlfn.STDEV.P('3407'!H15, '1703'!H15, '851'!H15, '425'!H15, '212'!H15),2)</f>
        <v>0.05</v>
      </c>
      <c r="I15">
        <f>ROUND(_xlfn.STDEV.P('3407'!I15, '1703'!I15, '851'!I15, '425'!I15, '212'!I15),2)</f>
        <v>0.63</v>
      </c>
      <c r="J15">
        <f>ROUND(_xlfn.STDEV.P('3407'!J15, '1703'!J15, '851'!J15, '425'!J15, '212'!J15),2)</f>
        <v>0.01</v>
      </c>
      <c r="K15">
        <f>ROUND(_xlfn.STDEV.P('3407'!K15, '1703'!K15, '851'!K15, '425'!K15, '212'!K15),2)</f>
        <v>3.76</v>
      </c>
      <c r="L15">
        <f>ROUND(_xlfn.STDEV.P('3407'!L15, '1703'!L15, '851'!L15, '425'!L15, '212'!L15),2)</f>
        <v>7.0000000000000007E-2</v>
      </c>
    </row>
    <row r="16" spans="1:12">
      <c r="A16" t="s">
        <v>26</v>
      </c>
      <c r="B16">
        <f>ROUND(_xlfn.STDEV.P('3407'!B16, '1703'!B16, '851'!B16, '425'!B16, '212'!B16),2)</f>
        <v>2.2200000000000002</v>
      </c>
      <c r="C16">
        <f>ROUND(_xlfn.STDEV.P('3407'!C16, '1703'!C16, '851'!C16, '425'!C16, '212'!C16),2)</f>
        <v>0.33</v>
      </c>
      <c r="D16">
        <f>ROUND(_xlfn.STDEV.P('3407'!D16, '1703'!D16, '851'!D16, '425'!D16, '212'!D16),2)</f>
        <v>1.52</v>
      </c>
      <c r="E16">
        <f>ROUND(_xlfn.STDEV.P('3407'!E16, '1703'!E16, '851'!E16, '425'!E16, '212'!E16),2)</f>
        <v>0.37</v>
      </c>
      <c r="F16">
        <f>ROUND(_xlfn.STDEV.P('3407'!F16, '1703'!F16, '851'!F16, '425'!F16, '212'!F16),2)</f>
        <v>0.3</v>
      </c>
      <c r="G16">
        <f>ROUND(_xlfn.STDEV.P('3407'!G16, '1703'!G16, '851'!G16, '425'!G16, '212'!G16),2)</f>
        <v>0.38</v>
      </c>
      <c r="H16">
        <f>ROUND(_xlfn.STDEV.P('3407'!H16, '1703'!H16, '851'!H16, '425'!H16, '212'!H16),2)</f>
        <v>0</v>
      </c>
      <c r="I16">
        <f>ROUND(_xlfn.STDEV.P('3407'!I16, '1703'!I16, '851'!I16, '425'!I16, '212'!I16),2)</f>
        <v>0.33</v>
      </c>
      <c r="J16">
        <f>ROUND(_xlfn.STDEV.P('3407'!J16, '1703'!J16, '851'!J16, '425'!J16, '212'!J16),2)</f>
        <v>0.13</v>
      </c>
      <c r="K16">
        <f>ROUND(_xlfn.STDEV.P('3407'!K16, '1703'!K16, '851'!K16, '425'!K16, '212'!K16),2)</f>
        <v>2.2200000000000002</v>
      </c>
      <c r="L16">
        <f>ROUND(_xlfn.STDEV.P('3407'!L16, '1703'!L16, '851'!L16, '425'!L16, '212'!L16),2)</f>
        <v>0.32</v>
      </c>
    </row>
    <row r="17" spans="1:12">
      <c r="A17" t="s">
        <v>27</v>
      </c>
      <c r="B17">
        <f>ROUND(_xlfn.STDEV.P('3407'!B17, '1703'!B17, '851'!B17, '425'!B17, '212'!B17),2)</f>
        <v>0.21</v>
      </c>
      <c r="C17">
        <f>ROUND(_xlfn.STDEV.P('3407'!C17, '1703'!C17, '851'!C17, '425'!C17, '212'!C17),2)</f>
        <v>0.06</v>
      </c>
      <c r="D17">
        <f>ROUND(_xlfn.STDEV.P('3407'!D17, '1703'!D17, '851'!D17, '425'!D17, '212'!D17),2)</f>
        <v>1.34</v>
      </c>
      <c r="E17">
        <f>ROUND(_xlfn.STDEV.P('3407'!E17, '1703'!E17, '851'!E17, '425'!E17, '212'!E17),2)</f>
        <v>0.08</v>
      </c>
      <c r="F17">
        <f>ROUND(_xlfn.STDEV.P('3407'!F17, '1703'!F17, '851'!F17, '425'!F17, '212'!F17),2)</f>
        <v>0.04</v>
      </c>
      <c r="G17">
        <f>ROUND(_xlfn.STDEV.P('3407'!G17, '1703'!G17, '851'!G17, '425'!G17, '212'!G17),2)</f>
        <v>0.11</v>
      </c>
      <c r="H17">
        <f>ROUND(_xlfn.STDEV.P('3407'!H17, '1703'!H17, '851'!H17, '425'!H17, '212'!H17),2)</f>
        <v>0</v>
      </c>
      <c r="I17">
        <f>ROUND(_xlfn.STDEV.P('3407'!I17, '1703'!I17, '851'!I17, '425'!I17, '212'!I17),2)</f>
        <v>0.32</v>
      </c>
      <c r="J17">
        <f>ROUND(_xlfn.STDEV.P('3407'!J17, '1703'!J17, '851'!J17, '425'!J17, '212'!J17),2)</f>
        <v>0.12</v>
      </c>
      <c r="K17">
        <f>ROUND(_xlfn.STDEV.P('3407'!K17, '1703'!K17, '851'!K17, '425'!K17, '212'!K17),2)</f>
        <v>0.21</v>
      </c>
      <c r="L17">
        <f>ROUND(_xlfn.STDEV.P('3407'!L17, '1703'!L17, '851'!L17, '425'!L17, '212'!L17),2)</f>
        <v>0.28000000000000003</v>
      </c>
    </row>
    <row r="18" spans="1:12">
      <c r="A18" t="s">
        <v>28</v>
      </c>
      <c r="B18">
        <f>ROUND(_xlfn.STDEV.P('3407'!B18, '1703'!B18, '851'!B18, '425'!B18, '212'!B18),2)</f>
        <v>0.24</v>
      </c>
      <c r="C18">
        <f>ROUND(_xlfn.STDEV.P('3407'!C18, '1703'!C18, '851'!C18, '425'!C18, '212'!C18),2)</f>
        <v>7.0000000000000007E-2</v>
      </c>
      <c r="D18">
        <f>ROUND(_xlfn.STDEV.P('3407'!D18, '1703'!D18, '851'!D18, '425'!D18, '212'!D18),2)</f>
        <v>0</v>
      </c>
      <c r="E18">
        <f>ROUND(_xlfn.STDEV.P('3407'!E18, '1703'!E18, '851'!E18, '425'!E18, '212'!E18),2)</f>
        <v>0.05</v>
      </c>
      <c r="F18">
        <f>ROUND(_xlfn.STDEV.P('3407'!F18, '1703'!F18, '851'!F18, '425'!F18, '212'!F18),2)</f>
        <v>0.01</v>
      </c>
      <c r="G18">
        <f>ROUND(_xlfn.STDEV.P('3407'!G18, '1703'!G18, '851'!G18, '425'!G18, '212'!G18),2)</f>
        <v>0.14000000000000001</v>
      </c>
      <c r="H18" t="e">
        <f>ROUND(_xlfn.STDEV.P('3407'!H18, '1703'!H18, '851'!H18, '425'!H18, '212'!H18),2)</f>
        <v>#DIV/0!</v>
      </c>
      <c r="I18" t="e">
        <f>ROUND(_xlfn.STDEV.P('3407'!I18, '1703'!I18, '851'!I18, '425'!I18, '212'!I18),2)</f>
        <v>#DIV/0!</v>
      </c>
      <c r="J18">
        <f>ROUND(_xlfn.STDEV.P('3407'!J18, '1703'!J18, '851'!J18, '425'!J18, '212'!J18),2)</f>
        <v>0.19</v>
      </c>
      <c r="K18">
        <f>ROUND(_xlfn.STDEV.P('3407'!K18, '1703'!K18, '851'!K18, '425'!K18, '212'!K18),2)</f>
        <v>0.24</v>
      </c>
      <c r="L18">
        <f>ROUND(_xlfn.STDEV.P('3407'!L18, '1703'!L18, '851'!L18, '425'!L18, '212'!L18),2)</f>
        <v>6.15</v>
      </c>
    </row>
    <row r="19" spans="1:12">
      <c r="A19" t="s">
        <v>29</v>
      </c>
      <c r="B19">
        <f>ROUND(_xlfn.STDEV.P('3407'!B19, '1703'!B19, '851'!B19, '425'!B19, '212'!B19),2)</f>
        <v>0.12</v>
      </c>
      <c r="C19">
        <f>ROUND(_xlfn.STDEV.P('3407'!C19, '1703'!C19, '851'!C19, '425'!C19, '212'!C19),2)</f>
        <v>0.04</v>
      </c>
      <c r="D19">
        <f>ROUND(_xlfn.STDEV.P('3407'!D19, '1703'!D19, '851'!D19, '425'!D19, '212'!D19),2)</f>
        <v>14.89</v>
      </c>
      <c r="E19">
        <f>ROUND(_xlfn.STDEV.P('3407'!E19, '1703'!E19, '851'!E19, '425'!E19, '212'!E19),2)</f>
        <v>0.01</v>
      </c>
      <c r="F19">
        <f>ROUND(_xlfn.STDEV.P('3407'!F19, '1703'!F19, '851'!F19, '425'!F19, '212'!F19),2)</f>
        <v>0.01</v>
      </c>
      <c r="G19">
        <f>ROUND(_xlfn.STDEV.P('3407'!G19, '1703'!G19, '851'!G19, '425'!G19, '212'!G19),2)</f>
        <v>0.09</v>
      </c>
      <c r="H19">
        <f>ROUND(_xlfn.STDEV.P('3407'!H19, '1703'!H19, '851'!H19, '425'!H19, '212'!H19),2)</f>
        <v>0</v>
      </c>
      <c r="I19">
        <f>ROUND(_xlfn.STDEV.P('3407'!I19, '1703'!I19, '851'!I19, '425'!I19, '212'!I19),2)</f>
        <v>0.32</v>
      </c>
      <c r="J19">
        <f>ROUND(_xlfn.STDEV.P('3407'!J19, '1703'!J19, '851'!J19, '425'!J19, '212'!J19),2)</f>
        <v>0.2</v>
      </c>
      <c r="K19">
        <f>ROUND(_xlfn.STDEV.P('3407'!K19, '1703'!K19, '851'!K19, '425'!K19, '212'!K19),2)</f>
        <v>0.12</v>
      </c>
      <c r="L19">
        <f>ROUND(_xlfn.STDEV.P('3407'!L19, '1703'!L19, '851'!L19, '425'!L19, '212'!L19),2)</f>
        <v>5.92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7"/>
  <sheetViews>
    <sheetView workbookViewId="0"/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5.93±0.8</v>
      </c>
      <c r="C2" t="str">
        <f>CONCATENATE(Mean!C2, "±", Std!C2)</f>
        <v>99.02±0.18</v>
      </c>
      <c r="D2" t="str">
        <f>CONCATENATE(Mean!D2, "±", Std!D2)</f>
        <v>82.57±1.37</v>
      </c>
      <c r="E2" t="str">
        <f>CONCATENATE(Mean!E2, "±", Std!E2)</f>
        <v>98.82±0.24</v>
      </c>
      <c r="F2" t="str">
        <f>CONCATENATE(Mean!F2, "±", Std!F2)</f>
        <v>99.67±0.12</v>
      </c>
      <c r="G2" t="str">
        <f>CONCATENATE(Mean!G2, "±", Std!G2)</f>
        <v>98.36±0.28</v>
      </c>
      <c r="H2" t="str">
        <f>CONCATENATE(Mean!H2, "±", Std!H2)</f>
        <v>0.01±0</v>
      </c>
      <c r="I2" t="str">
        <f>CONCATENATE(Mean!I2, "±", Std!I2)</f>
        <v>36.37±0.33</v>
      </c>
      <c r="J2" t="str">
        <f>CONCATENATE(Mean!J2, "±", Std!J2)</f>
        <v>50.29±0.1</v>
      </c>
      <c r="K2" t="str">
        <f>CONCATENATE(Mean!K2, "±", Std!K2)</f>
        <v>94.07±0.8</v>
      </c>
      <c r="L2" t="str">
        <f>CONCATENATE(Mean!L2, "±", Std!L2)</f>
        <v>13.18±0.12</v>
      </c>
    </row>
    <row r="3" spans="1:12">
      <c r="A3" t="s">
        <v>13</v>
      </c>
      <c r="B3" t="str">
        <f>CONCATENATE(Mean!B3, "±", Std!B3)</f>
        <v>5.83±0.46</v>
      </c>
      <c r="C3" t="str">
        <f>CONCATENATE(Mean!C3, "±", Std!C3)</f>
        <v>99.07±0.13</v>
      </c>
      <c r="D3" t="str">
        <f>CONCATENATE(Mean!D3, "±", Std!D3)</f>
        <v>82.58±1.38</v>
      </c>
      <c r="E3" t="str">
        <f>CONCATENATE(Mean!E3, "±", Std!E3)</f>
        <v>98.95±0.06</v>
      </c>
      <c r="F3" t="str">
        <f>CONCATENATE(Mean!F3, "±", Std!F3)</f>
        <v>99.74±0.06</v>
      </c>
      <c r="G3" t="str">
        <f>CONCATENATE(Mean!G3, "±", Std!G3)</f>
        <v>98.41±0.23</v>
      </c>
      <c r="H3" t="str">
        <f>CONCATENATE(Mean!H3, "±", Std!H3)</f>
        <v>0±0</v>
      </c>
      <c r="I3" t="str">
        <f>CONCATENATE(Mean!I3, "±", Std!I3)</f>
        <v>36.36±0.32</v>
      </c>
      <c r="J3" t="str">
        <f>CONCATENATE(Mean!J3, "±", Std!J3)</f>
        <v>50.43±0.19</v>
      </c>
      <c r="K3" t="str">
        <f>CONCATENATE(Mean!K3, "±", Std!K3)</f>
        <v>94.17±0.46</v>
      </c>
      <c r="L3" t="str">
        <f>CONCATENATE(Mean!L3, "±", Std!L3)</f>
        <v>13.17±0.12</v>
      </c>
    </row>
    <row r="4" spans="1:12">
      <c r="A4" t="s">
        <v>14</v>
      </c>
      <c r="B4" t="str">
        <f>CONCATENATE(Mean!B4, "±", Std!B4)</f>
        <v>5.64±1.2</v>
      </c>
      <c r="C4" t="str">
        <f>CONCATENATE(Mean!C4, "±", Std!C4)</f>
        <v>99.07±0.31</v>
      </c>
      <c r="D4" t="str">
        <f>CONCATENATE(Mean!D4, "±", Std!D4)</f>
        <v>82.63±1.38</v>
      </c>
      <c r="E4" t="str">
        <f>CONCATENATE(Mean!E4, "±", Std!E4)</f>
        <v>98.78±0.31</v>
      </c>
      <c r="F4" t="str">
        <f>CONCATENATE(Mean!F4, "±", Std!F4)</f>
        <v>99.68±0.25</v>
      </c>
      <c r="G4" t="str">
        <f>CONCATENATE(Mean!G4, "±", Std!G4)</f>
        <v>98.45±0.37</v>
      </c>
      <c r="H4" t="str">
        <f>CONCATENATE(Mean!H4, "±", Std!H4)</f>
        <v>0.01±0</v>
      </c>
      <c r="I4" t="str">
        <f>CONCATENATE(Mean!I4, "±", Std!I4)</f>
        <v>36.32±0.33</v>
      </c>
      <c r="J4" t="str">
        <f>CONCATENATE(Mean!J4, "±", Std!J4)</f>
        <v>50.45±0.16</v>
      </c>
      <c r="K4" t="str">
        <f>CONCATENATE(Mean!K4, "±", Std!K4)</f>
        <v>94.36±1.2</v>
      </c>
      <c r="L4" t="str">
        <f>CONCATENATE(Mean!L4, "±", Std!L4)</f>
        <v>13.13±0.14</v>
      </c>
    </row>
    <row r="5" spans="1:12">
      <c r="A5" t="s">
        <v>15</v>
      </c>
      <c r="B5" t="str">
        <f>CONCATENATE(Mean!B5, "±", Std!B5)</f>
        <v>7.2±2.03</v>
      </c>
      <c r="C5" t="str">
        <f>CONCATENATE(Mean!C5, "±", Std!C5)</f>
        <v>99.01±0.29</v>
      </c>
      <c r="D5" t="str">
        <f>CONCATENATE(Mean!D5, "±", Std!D5)</f>
        <v>82.59±1.5</v>
      </c>
      <c r="E5" t="str">
        <f>CONCATENATE(Mean!E5, "±", Std!E5)</f>
        <v>98.74±0.41</v>
      </c>
      <c r="F5" t="str">
        <f>CONCATENATE(Mean!F5, "±", Std!F5)</f>
        <v>99.68±0.26</v>
      </c>
      <c r="G5" t="str">
        <f>CONCATENATE(Mean!G5, "±", Std!G5)</f>
        <v>98.33±0.33</v>
      </c>
      <c r="H5" t="str">
        <f>CONCATENATE(Mean!H5, "±", Std!H5)</f>
        <v>0.01±0</v>
      </c>
      <c r="I5" t="str">
        <f>CONCATENATE(Mean!I5, "±", Std!I5)</f>
        <v>36.41±0.43</v>
      </c>
      <c r="J5" t="str">
        <f>CONCATENATE(Mean!J5, "±", Std!J5)</f>
        <v>50.41±0.18</v>
      </c>
      <c r="K5" t="str">
        <f>CONCATENATE(Mean!K5, "±", Std!K5)</f>
        <v>92.8±2.03</v>
      </c>
      <c r="L5" t="str">
        <f>CONCATENATE(Mean!L5, "±", Std!L5)</f>
        <v>13.15±0.11</v>
      </c>
    </row>
    <row r="6" spans="1:12">
      <c r="A6" t="s">
        <v>16</v>
      </c>
      <c r="B6" t="str">
        <f>CONCATENATE(Mean!B6, "±", Std!B6)</f>
        <v>5.53±0.4</v>
      </c>
      <c r="C6" t="str">
        <f>CONCATENATE(Mean!C6, "±", Std!C6)</f>
        <v>99.13±0.12</v>
      </c>
      <c r="D6" t="str">
        <f>CONCATENATE(Mean!D6, "±", Std!D6)</f>
        <v>82.91±1.44</v>
      </c>
      <c r="E6" t="str">
        <f>CONCATENATE(Mean!E6, "±", Std!E6)</f>
        <v>98.98±0.11</v>
      </c>
      <c r="F6" t="str">
        <f>CONCATENATE(Mean!F6, "±", Std!F6)</f>
        <v>99.79±0.1</v>
      </c>
      <c r="G6" t="str">
        <f>CONCATENATE(Mean!G6, "±", Std!G6)</f>
        <v>98.47±0.16</v>
      </c>
      <c r="H6" t="str">
        <f>CONCATENATE(Mean!H6, "±", Std!H6)</f>
        <v>0±0</v>
      </c>
      <c r="I6" t="str">
        <f>CONCATENATE(Mean!I6, "±", Std!I6)</f>
        <v>36±0.33</v>
      </c>
      <c r="J6" t="str">
        <f>CONCATENATE(Mean!J6, "±", Std!J6)</f>
        <v>50.45±0.19</v>
      </c>
      <c r="K6" t="str">
        <f>CONCATENATE(Mean!K6, "±", Std!K6)</f>
        <v>94.47±0.4</v>
      </c>
      <c r="L6" t="str">
        <f>CONCATENATE(Mean!L6, "±", Std!L6)</f>
        <v>12.91±0.01</v>
      </c>
    </row>
    <row r="7" spans="1:12">
      <c r="A7" t="s">
        <v>17</v>
      </c>
      <c r="B7" t="str">
        <f>CONCATENATE(Mean!B7, "±", Std!B7)</f>
        <v>6.28±0.12</v>
      </c>
      <c r="C7" t="str">
        <f>CONCATENATE(Mean!C7, "±", Std!C7)</f>
        <v>99.24±0.09</v>
      </c>
      <c r="D7" t="str">
        <f>CONCATENATE(Mean!D7, "±", Std!D7)</f>
        <v>82.91±1.44</v>
      </c>
      <c r="E7" t="str">
        <f>CONCATENATE(Mean!E7, "±", Std!E7)</f>
        <v>99.02±0.05</v>
      </c>
      <c r="F7" t="str">
        <f>CONCATENATE(Mean!F7, "±", Std!F7)</f>
        <v>99.88±0.03</v>
      </c>
      <c r="G7" t="str">
        <f>CONCATENATE(Mean!G7, "±", Std!G7)</f>
        <v>98.59±0.16</v>
      </c>
      <c r="H7" t="str">
        <f>CONCATENATE(Mean!H7, "±", Std!H7)</f>
        <v>0±0</v>
      </c>
      <c r="I7" t="str">
        <f>CONCATENATE(Mean!I7, "±", Std!I7)</f>
        <v>36.07±0.32</v>
      </c>
      <c r="J7" t="str">
        <f>CONCATENATE(Mean!J7, "±", Std!J7)</f>
        <v>50.34±0.1</v>
      </c>
      <c r="K7" t="str">
        <f>CONCATENATE(Mean!K7, "±", Std!K7)</f>
        <v>93.72±0.12</v>
      </c>
      <c r="L7" t="str">
        <f>CONCATENATE(Mean!L7, "±", Std!L7)</f>
        <v>12.91±0.01</v>
      </c>
    </row>
    <row r="8" spans="1:12">
      <c r="A8" t="s">
        <v>18</v>
      </c>
      <c r="B8" t="str">
        <f>CONCATENATE(Mean!B8, "±", Std!B8)</f>
        <v>26.1±0.87</v>
      </c>
      <c r="C8" t="str">
        <f>CONCATENATE(Mean!C8, "±", Std!C8)</f>
        <v>95.39±0.55</v>
      </c>
      <c r="D8" t="str">
        <f>CONCATENATE(Mean!D8, "±", Std!D8)</f>
        <v>88.8±1.01</v>
      </c>
      <c r="E8" t="str">
        <f>CONCATENATE(Mean!E8, "±", Std!E8)</f>
        <v>95.24±0.76</v>
      </c>
      <c r="F8" t="str">
        <f>CONCATENATE(Mean!F8, "±", Std!F8)</f>
        <v>96.02±0.58</v>
      </c>
      <c r="G8" t="str">
        <f>CONCATENATE(Mean!G8, "±", Std!G8)</f>
        <v>94.75±0.51</v>
      </c>
      <c r="H8" t="str">
        <f>CONCATENATE(Mean!H8, "±", Std!H8)</f>
        <v>0.03±0</v>
      </c>
      <c r="I8" t="str">
        <f>CONCATENATE(Mean!I8, "±", Std!I8)</f>
        <v>43.13±0.39</v>
      </c>
      <c r="J8" t="str">
        <f>CONCATENATE(Mean!J8, "±", Std!J8)</f>
        <v>50.33±0.44</v>
      </c>
      <c r="K8" t="str">
        <f>CONCATENATE(Mean!K8, "±", Std!K8)</f>
        <v>73.9±0.87</v>
      </c>
      <c r="L8" t="str">
        <f>CONCATENATE(Mean!L8, "±", Std!L8)</f>
        <v>8.46±0.23</v>
      </c>
    </row>
    <row r="9" spans="1:12">
      <c r="A9" t="s">
        <v>19</v>
      </c>
      <c r="B9" t="str">
        <f>CONCATENATE(Mean!B9, "±", Std!B9)</f>
        <v>6.66±0.17</v>
      </c>
      <c r="C9" t="str">
        <f>CONCATENATE(Mean!C9, "±", Std!C9)</f>
        <v>99.1±0.07</v>
      </c>
      <c r="D9" t="str">
        <f>CONCATENATE(Mean!D9, "±", Std!D9)</f>
        <v>81.3±1.62</v>
      </c>
      <c r="E9" t="str">
        <f>CONCATENATE(Mean!E9, "±", Std!E9)</f>
        <v>99.75±0.04</v>
      </c>
      <c r="F9" t="str">
        <f>CONCATENATE(Mean!F9, "±", Std!F9)</f>
        <v>99.8±0.02</v>
      </c>
      <c r="G9" t="str">
        <f>CONCATENATE(Mean!G9, "±", Std!G9)</f>
        <v>98.4±0.16</v>
      </c>
      <c r="H9" t="str">
        <f>CONCATENATE(Mean!H9, "±", Std!H9)</f>
        <v>0±0</v>
      </c>
      <c r="I9" t="str">
        <f>CONCATENATE(Mean!I9, "±", Std!I9)</f>
        <v>69.59±7.31</v>
      </c>
      <c r="J9" t="str">
        <f>CONCATENATE(Mean!J9, "±", Std!J9)</f>
        <v>50.76±0.25</v>
      </c>
      <c r="K9" t="str">
        <f>CONCATENATE(Mean!K9, "±", Std!K9)</f>
        <v>93.34±0.17</v>
      </c>
      <c r="L9" t="str">
        <f>CONCATENATE(Mean!L9, "±", Std!L9)</f>
        <v>14.13±0.32</v>
      </c>
    </row>
    <row r="10" spans="1:12">
      <c r="A10" t="s">
        <v>20</v>
      </c>
      <c r="B10" t="str">
        <f>CONCATENATE(Mean!B10, "±", Std!B10)</f>
        <v>6.72±0.14</v>
      </c>
      <c r="C10" t="str">
        <f>CONCATENATE(Mean!C10, "±", Std!C10)</f>
        <v>99.12±0.04</v>
      </c>
      <c r="D10" t="str">
        <f>CONCATENATE(Mean!D10, "±", Std!D10)</f>
        <v>77.46±1.93</v>
      </c>
      <c r="E10" t="str">
        <f>CONCATENATE(Mean!E10, "±", Std!E10)</f>
        <v>99.85±0.02</v>
      </c>
      <c r="F10" t="str">
        <f>CONCATENATE(Mean!F10, "±", Std!F10)</f>
        <v>99.82±0.01</v>
      </c>
      <c r="G10" t="str">
        <f>CONCATENATE(Mean!G10, "±", Std!G10)</f>
        <v>98.4±0.09</v>
      </c>
      <c r="H10" t="str">
        <f>CONCATENATE(Mean!H10, "±", Std!H10)</f>
        <v>0±0</v>
      </c>
      <c r="I10" t="str">
        <f>CONCATENATE(Mean!I10, "±", Std!I10)</f>
        <v>1.08±0.32</v>
      </c>
      <c r="J10" t="str">
        <f>CONCATENATE(Mean!J10, "±", Std!J10)</f>
        <v>50.71±0.25</v>
      </c>
      <c r="K10" t="str">
        <f>CONCATENATE(Mean!K10, "±", Std!K10)</f>
        <v>93.28±0.14</v>
      </c>
      <c r="L10" t="str">
        <f>CONCATENATE(Mean!L10, "±", Std!L10)</f>
        <v>17.04±0.38</v>
      </c>
    </row>
    <row r="11" spans="1:12">
      <c r="A11" t="s">
        <v>21</v>
      </c>
      <c r="B11" t="str">
        <f>CONCATENATE(Mean!B11, "±", Std!B11)</f>
        <v>5.85±0.29</v>
      </c>
      <c r="C11" t="str">
        <f>CONCATENATE(Mean!C11, "±", Std!C11)</f>
        <v>98.92±0.06</v>
      </c>
      <c r="D11" t="str">
        <f>CONCATENATE(Mean!D11, "±", Std!D11)</f>
        <v>85.48±1.25</v>
      </c>
      <c r="E11" t="str">
        <f>CONCATENATE(Mean!E11, "±", Std!E11)</f>
        <v>99.25±0.05</v>
      </c>
      <c r="F11" t="str">
        <f>CONCATENATE(Mean!F11, "±", Std!F11)</f>
        <v>99.32±0.03</v>
      </c>
      <c r="G11" t="str">
        <f>CONCATENATE(Mean!G11, "±", Std!G11)</f>
        <v>98.52±0.11</v>
      </c>
      <c r="H11" t="str">
        <f>CONCATENATE(Mean!H11, "±", Std!H11)</f>
        <v>0±0</v>
      </c>
      <c r="I11" t="str">
        <f>CONCATENATE(Mean!I11, "±", Std!I11)</f>
        <v>2.22±0.18</v>
      </c>
      <c r="J11" t="str">
        <f>CONCATENATE(Mean!J11, "±", Std!J11)</f>
        <v>50.51±0.15</v>
      </c>
      <c r="K11" t="str">
        <f>CONCATENATE(Mean!K11, "±", Std!K11)</f>
        <v>94.15±0.29</v>
      </c>
      <c r="L11" t="str">
        <f>CONCATENATE(Mean!L11, "±", Std!L11)</f>
        <v>10.97±0.25</v>
      </c>
    </row>
    <row r="12" spans="1:12">
      <c r="A12" t="s">
        <v>22</v>
      </c>
      <c r="B12" t="str">
        <f>CONCATENATE(Mean!B12, "±", Std!B12)</f>
        <v>6.69±0.16</v>
      </c>
      <c r="C12" t="str">
        <f>CONCATENATE(Mean!C12, "±", Std!C12)</f>
        <v>99.11±0.04</v>
      </c>
      <c r="D12" t="str">
        <f>CONCATENATE(Mean!D12, "±", Std!D12)</f>
        <v>96.1±0.33</v>
      </c>
      <c r="E12" t="str">
        <f>CONCATENATE(Mean!E12, "±", Std!E12)</f>
        <v>99.86±0.02</v>
      </c>
      <c r="F12" t="str">
        <f>CONCATENATE(Mean!F12, "±", Std!F12)</f>
        <v>99.82±0.01</v>
      </c>
      <c r="G12" t="str">
        <f>CONCATENATE(Mean!G12, "±", Std!G12)</f>
        <v>98.4±0.09</v>
      </c>
      <c r="H12" t="str">
        <f>CONCATENATE(Mean!H12, "±", Std!H12)</f>
        <v>0±0</v>
      </c>
      <c r="I12" t="str">
        <f>CONCATENATE(Mean!I12, "±", Std!I12)</f>
        <v>1.08±0.32</v>
      </c>
      <c r="J12" t="str">
        <f>CONCATENATE(Mean!J12, "±", Std!J12)</f>
        <v>50.72±0.19</v>
      </c>
      <c r="K12" t="str">
        <f>CONCATENATE(Mean!K12, "±", Std!K12)</f>
        <v>93.31±0.16</v>
      </c>
      <c r="L12" t="str">
        <f>CONCATENATE(Mean!L12, "±", Std!L12)</f>
        <v>2.95±0.06</v>
      </c>
    </row>
    <row r="13" spans="1:12">
      <c r="A13" t="s">
        <v>23</v>
      </c>
      <c r="B13" t="str">
        <f>CONCATENATE(Mean!B13, "±", Std!B13)</f>
        <v>7.27±0.64</v>
      </c>
      <c r="C13" t="str">
        <f>CONCATENATE(Mean!C13, "±", Std!C13)</f>
        <v>99.17±0.15</v>
      </c>
      <c r="D13" t="str">
        <f>CONCATENATE(Mean!D13, "±", Std!D13)</f>
        <v>81.92±1.53</v>
      </c>
      <c r="E13" t="str">
        <f>CONCATENATE(Mean!E13, "±", Std!E13)</f>
        <v>98.8±0.23</v>
      </c>
      <c r="F13" t="str">
        <f>CONCATENATE(Mean!F13, "±", Std!F13)</f>
        <v>99.85±0.07</v>
      </c>
      <c r="G13" t="str">
        <f>CONCATENATE(Mean!G13, "±", Std!G13)</f>
        <v>98.48±0.26</v>
      </c>
      <c r="H13" t="str">
        <f>CONCATENATE(Mean!H13, "±", Std!H13)</f>
        <v>0±0</v>
      </c>
      <c r="I13" t="str">
        <f>CONCATENATE(Mean!I13, "±", Std!I13)</f>
        <v>36.08±0.34</v>
      </c>
      <c r="J13" t="str">
        <f>CONCATENATE(Mean!J13, "±", Std!J13)</f>
        <v>50.1±0.17</v>
      </c>
      <c r="K13" t="str">
        <f>CONCATENATE(Mean!K13, "±", Std!K13)</f>
        <v>92.73±0.64</v>
      </c>
      <c r="L13" t="str">
        <f>CONCATENATE(Mean!L13, "±", Std!L13)</f>
        <v>13.67±0.31</v>
      </c>
    </row>
    <row r="14" spans="1:12">
      <c r="A14" t="s">
        <v>24</v>
      </c>
      <c r="B14" t="str">
        <f>CONCATENATE(Mean!B14, "±", Std!B14)</f>
        <v>7.62±0.68</v>
      </c>
      <c r="C14" t="str">
        <f>CONCATENATE(Mean!C14, "±", Std!C14)</f>
        <v>99.06±0.11</v>
      </c>
      <c r="D14" t="str">
        <f>CONCATENATE(Mean!D14, "±", Std!D14)</f>
        <v>82.19±1.53</v>
      </c>
      <c r="E14" t="str">
        <f>CONCATENATE(Mean!E14, "±", Std!E14)</f>
        <v>98.71±0.14</v>
      </c>
      <c r="F14" t="str">
        <f>CONCATENATE(Mean!F14, "±", Std!F14)</f>
        <v>99.66±0.15</v>
      </c>
      <c r="G14" t="str">
        <f>CONCATENATE(Mean!G14, "±", Std!G14)</f>
        <v>98.47±0.13</v>
      </c>
      <c r="H14" t="str">
        <f>CONCATENATE(Mean!H14, "±", Std!H14)</f>
        <v>0±0</v>
      </c>
      <c r="I14" t="str">
        <f>CONCATENATE(Mean!I14, "±", Std!I14)</f>
        <v>36.12±0.32</v>
      </c>
      <c r="J14" t="str">
        <f>CONCATENATE(Mean!J14, "±", Std!J14)</f>
        <v>50.25±0.2</v>
      </c>
      <c r="K14" t="str">
        <f>CONCATENATE(Mean!K14, "±", Std!K14)</f>
        <v>92.38±0.68</v>
      </c>
      <c r="L14" t="str">
        <f>CONCATENATE(Mean!L14, "±", Std!L14)</f>
        <v>13.46±0.32</v>
      </c>
    </row>
    <row r="15" spans="1:12">
      <c r="A15" t="s">
        <v>25</v>
      </c>
      <c r="B15" t="str">
        <f>CONCATENATE(Mean!B15, "±", Std!B15)</f>
        <v>98.1±3.76</v>
      </c>
      <c r="C15" t="str">
        <f>CONCATENATE(Mean!C15, "±", Std!C15)</f>
        <v>10.36±0.69</v>
      </c>
      <c r="D15" t="str">
        <f>CONCATENATE(Mean!D15, "±", Std!D15)</f>
        <v>96.58±0.3</v>
      </c>
      <c r="E15" t="str">
        <f>CONCATENATE(Mean!E15, "±", Std!E15)</f>
        <v>10.3±0.64</v>
      </c>
      <c r="F15" t="str">
        <f>CONCATENATE(Mean!F15, "±", Std!F15)</f>
        <v>10.34±0.66</v>
      </c>
      <c r="G15" t="str">
        <f>CONCATENATE(Mean!G15, "±", Std!G15)</f>
        <v>10.38±0.72</v>
      </c>
      <c r="H15" t="str">
        <f>CONCATENATE(Mean!H15, "±", Std!H15)</f>
        <v>0.84±0.05</v>
      </c>
      <c r="I15" t="str">
        <f>CONCATENATE(Mean!I15, "±", Std!I15)</f>
        <v>6.32±0.63</v>
      </c>
      <c r="J15" t="str">
        <f>CONCATENATE(Mean!J15, "±", Std!J15)</f>
        <v>49.99±0.01</v>
      </c>
      <c r="K15" t="str">
        <f>CONCATENATE(Mean!K15, "±", Std!K15)</f>
        <v>1.9±3.76</v>
      </c>
      <c r="L15" t="str">
        <f>CONCATENATE(Mean!L15, "±", Std!L15)</f>
        <v>2.58±0.07</v>
      </c>
    </row>
    <row r="16" spans="1:12">
      <c r="A16" t="s">
        <v>26</v>
      </c>
      <c r="B16" t="str">
        <f>CONCATENATE(Mean!B16, "±", Std!B16)</f>
        <v>4.52±2.22</v>
      </c>
      <c r="C16" t="str">
        <f>CONCATENATE(Mean!C16, "±", Std!C16)</f>
        <v>99.05±0.33</v>
      </c>
      <c r="D16" t="str">
        <f>CONCATENATE(Mean!D16, "±", Std!D16)</f>
        <v>82.44±1.52</v>
      </c>
      <c r="E16" t="str">
        <f>CONCATENATE(Mean!E16, "±", Std!E16)</f>
        <v>99.63±0.37</v>
      </c>
      <c r="F16" t="str">
        <f>CONCATENATE(Mean!F16, "±", Std!F16)</f>
        <v>99.7±0.3</v>
      </c>
      <c r="G16" t="str">
        <f>CONCATENATE(Mean!G16, "±", Std!G16)</f>
        <v>98.4±0.38</v>
      </c>
      <c r="H16" t="str">
        <f>CONCATENATE(Mean!H16, "±", Std!H16)</f>
        <v>0.01±0</v>
      </c>
      <c r="I16" t="str">
        <f>CONCATENATE(Mean!I16, "±", Std!I16)</f>
        <v>36.01±0.33</v>
      </c>
      <c r="J16" t="str">
        <f>CONCATENATE(Mean!J16, "±", Std!J16)</f>
        <v>51.27±0.13</v>
      </c>
      <c r="K16" t="str">
        <f>CONCATENATE(Mean!K16, "±", Std!K16)</f>
        <v>95.48±2.22</v>
      </c>
      <c r="L16" t="str">
        <f>CONCATENATE(Mean!L16, "±", Std!L16)</f>
        <v>13.27±0.32</v>
      </c>
    </row>
    <row r="17" spans="1:12">
      <c r="A17" t="s">
        <v>27</v>
      </c>
      <c r="B17" t="str">
        <f>CONCATENATE(Mean!B17, "±", Std!B17)</f>
        <v>4.87±0.21</v>
      </c>
      <c r="C17" t="str">
        <f>CONCATENATE(Mean!C17, "±", Std!C17)</f>
        <v>99.2±0.06</v>
      </c>
      <c r="D17" t="str">
        <f>CONCATENATE(Mean!D17, "±", Std!D17)</f>
        <v>84.2±1.34</v>
      </c>
      <c r="E17" t="str">
        <f>CONCATENATE(Mean!E17, "±", Std!E17)</f>
        <v>99.06±0.08</v>
      </c>
      <c r="F17" t="str">
        <f>CONCATENATE(Mean!F17, "±", Std!F17)</f>
        <v>99.85±0.04</v>
      </c>
      <c r="G17" t="str">
        <f>CONCATENATE(Mean!G17, "±", Std!G17)</f>
        <v>98.54±0.11</v>
      </c>
      <c r="H17" t="str">
        <f>CONCATENATE(Mean!H17, "±", Std!H17)</f>
        <v>0±0</v>
      </c>
      <c r="I17" t="str">
        <f>CONCATENATE(Mean!I17, "±", Std!I17)</f>
        <v>32.59±0.32</v>
      </c>
      <c r="J17" t="str">
        <f>CONCATENATE(Mean!J17, "±", Std!J17)</f>
        <v>50.49±0.12</v>
      </c>
      <c r="K17" t="str">
        <f>CONCATENATE(Mean!K17, "±", Std!K17)</f>
        <v>95.13±0.21</v>
      </c>
      <c r="L17" t="str">
        <f>CONCATENATE(Mean!L17, "±", Std!L17)</f>
        <v>11.94±0.28</v>
      </c>
    </row>
    <row r="18" spans="1:12">
      <c r="A18" t="s">
        <v>28</v>
      </c>
      <c r="B18" t="str">
        <f>CONCATENATE(Mean!B18, "±", Std!B18)</f>
        <v>7.82±0.24</v>
      </c>
      <c r="C18" t="str">
        <f>CONCATENATE(Mean!C18, "±", Std!C18)</f>
        <v>99.09±0.07</v>
      </c>
      <c r="D18" t="str">
        <f>CONCATENATE(Mean!D18, "±", Std!D18)</f>
        <v>0±0</v>
      </c>
      <c r="E18" t="str">
        <f>CONCATENATE(Mean!E18, "±", Std!E18)</f>
        <v>98.86±0.05</v>
      </c>
      <c r="F18" t="str">
        <f>CONCATENATE(Mean!F18, "±", Std!F18)</f>
        <v>99.82±0.01</v>
      </c>
      <c r="G18" t="str">
        <f>CONCATENATE(Mean!G18, "±", Std!G18)</f>
        <v>98.35±0.14</v>
      </c>
      <c r="H18" t="e">
        <f>CONCATENATE(Mean!H18, "±", Std!H18)</f>
        <v>#DIV/0!</v>
      </c>
      <c r="I18" t="e">
        <f>CONCATENATE(Mean!I18, "±", Std!I18)</f>
        <v>#DIV/0!</v>
      </c>
      <c r="J18" t="str">
        <f>CONCATENATE(Mean!J18, "±", Std!J18)</f>
        <v>50.49±0.19</v>
      </c>
      <c r="K18" t="str">
        <f>CONCATENATE(Mean!K18, "±", Std!K18)</f>
        <v>92.18±0.24</v>
      </c>
      <c r="L18" t="str">
        <f>CONCATENATE(Mean!L18, "±", Std!L18)</f>
        <v>76.08±6.15</v>
      </c>
    </row>
    <row r="19" spans="1:12">
      <c r="A19" t="s">
        <v>29</v>
      </c>
      <c r="B19" t="str">
        <f>CONCATENATE(Mean!B19, "±", Std!B19)</f>
        <v>6.64±0.12</v>
      </c>
      <c r="C19" t="str">
        <f>CONCATENATE(Mean!C19, "±", Std!C19)</f>
        <v>99.12±0.04</v>
      </c>
      <c r="D19" t="str">
        <f>CONCATENATE(Mean!D19, "±", Std!D19)</f>
        <v>-17.57±14.89</v>
      </c>
      <c r="E19" t="str">
        <f>CONCATENATE(Mean!E19, "±", Std!E19)</f>
        <v>99.86±0.01</v>
      </c>
      <c r="F19" t="str">
        <f>CONCATENATE(Mean!F19, "±", Std!F19)</f>
        <v>99.82±0.01</v>
      </c>
      <c r="G19" t="str">
        <f>CONCATENATE(Mean!G19, "±", Std!G19)</f>
        <v>98.4±0.09</v>
      </c>
      <c r="H19" t="str">
        <f>CONCATENATE(Mean!H19, "±", Std!H19)</f>
        <v>0±0</v>
      </c>
      <c r="I19" t="str">
        <f>CONCATENATE(Mean!I19, "±", Std!I19)</f>
        <v>1.08±0.32</v>
      </c>
      <c r="J19" t="str">
        <f>CONCATENATE(Mean!J19, "±", Std!J19)</f>
        <v>50.75±0.2</v>
      </c>
      <c r="K19" t="str">
        <f>CONCATENATE(Mean!K19, "±", Std!K19)</f>
        <v>93.36±0.12</v>
      </c>
      <c r="L19" t="str">
        <f>CONCATENATE(Mean!L19, "±", Std!L19)</f>
        <v>88.65±5.92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9"/>
  <sheetViews>
    <sheetView workbookViewId="0">
      <selection activeCell="A14" sqref="A14:XFD14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12</v>
      </c>
      <c r="B2">
        <f>Table578[[#This Row],[Efficacy]]</f>
        <v>5.93</v>
      </c>
      <c r="C2">
        <f>Table578[[#This Row],[Utility]]</f>
        <v>99.02</v>
      </c>
      <c r="D2">
        <f>Table578[[#This Row],[Timeliness]]</f>
        <v>82.57</v>
      </c>
      <c r="E2">
        <f>Table5789[[#This Row],[Efficacy]]</f>
        <v>0.8</v>
      </c>
      <c r="F2">
        <f>Table5789[[#This Row],[Utility]]</f>
        <v>0.18</v>
      </c>
      <c r="G2">
        <f>Table5789[[#This Row],[Timeliness]]</f>
        <v>1.37</v>
      </c>
    </row>
    <row r="3" spans="1:7">
      <c r="A3" t="s">
        <v>13</v>
      </c>
      <c r="B3">
        <f>Table578[[#This Row],[Efficacy]]</f>
        <v>5.83</v>
      </c>
      <c r="C3">
        <f>Table578[[#This Row],[Utility]]</f>
        <v>99.07</v>
      </c>
      <c r="D3">
        <f>Table578[[#This Row],[Timeliness]]</f>
        <v>82.58</v>
      </c>
      <c r="E3">
        <f>Table5789[[#This Row],[Efficacy]]</f>
        <v>0.46</v>
      </c>
      <c r="F3">
        <f>Table5789[[#This Row],[Utility]]</f>
        <v>0.13</v>
      </c>
      <c r="G3">
        <f>Table5789[[#This Row],[Timeliness]]</f>
        <v>1.38</v>
      </c>
    </row>
    <row r="4" spans="1:7">
      <c r="A4" t="s">
        <v>14</v>
      </c>
      <c r="B4">
        <f>Table578[[#This Row],[Efficacy]]</f>
        <v>5.64</v>
      </c>
      <c r="C4">
        <f>Table578[[#This Row],[Utility]]</f>
        <v>99.07</v>
      </c>
      <c r="D4">
        <f>Table578[[#This Row],[Timeliness]]</f>
        <v>82.63</v>
      </c>
      <c r="E4">
        <f>Table5789[[#This Row],[Efficacy]]</f>
        <v>1.2</v>
      </c>
      <c r="F4">
        <f>Table5789[[#This Row],[Utility]]</f>
        <v>0.31</v>
      </c>
      <c r="G4">
        <f>Table5789[[#This Row],[Timeliness]]</f>
        <v>1.38</v>
      </c>
    </row>
    <row r="5" spans="1:7">
      <c r="A5" t="s">
        <v>15</v>
      </c>
      <c r="B5">
        <f>Table578[[#This Row],[Efficacy]]</f>
        <v>7.2</v>
      </c>
      <c r="C5">
        <f>Table578[[#This Row],[Utility]]</f>
        <v>99.01</v>
      </c>
      <c r="D5">
        <f>Table578[[#This Row],[Timeliness]]</f>
        <v>82.59</v>
      </c>
      <c r="E5">
        <f>Table5789[[#This Row],[Efficacy]]</f>
        <v>2.0299999999999998</v>
      </c>
      <c r="F5">
        <f>Table5789[[#This Row],[Utility]]</f>
        <v>0.28999999999999998</v>
      </c>
      <c r="G5">
        <f>Table5789[[#This Row],[Timeliness]]</f>
        <v>1.5</v>
      </c>
    </row>
    <row r="6" spans="1:7">
      <c r="A6" t="s">
        <v>16</v>
      </c>
      <c r="B6">
        <f>Table578[[#This Row],[Efficacy]]</f>
        <v>5.53</v>
      </c>
      <c r="C6">
        <f>Table578[[#This Row],[Utility]]</f>
        <v>99.13</v>
      </c>
      <c r="D6">
        <f>Table578[[#This Row],[Timeliness]]</f>
        <v>82.91</v>
      </c>
      <c r="E6">
        <f>Table5789[[#This Row],[Efficacy]]</f>
        <v>0.4</v>
      </c>
      <c r="F6">
        <f>Table5789[[#This Row],[Utility]]</f>
        <v>0.12</v>
      </c>
      <c r="G6">
        <f>Table5789[[#This Row],[Timeliness]]</f>
        <v>1.44</v>
      </c>
    </row>
    <row r="7" spans="1:7">
      <c r="A7" t="s">
        <v>17</v>
      </c>
      <c r="B7">
        <f>Table578[[#This Row],[Efficacy]]</f>
        <v>6.28</v>
      </c>
      <c r="C7">
        <f>Table578[[#This Row],[Utility]]</f>
        <v>99.24</v>
      </c>
      <c r="D7">
        <f>Table578[[#This Row],[Timeliness]]</f>
        <v>82.91</v>
      </c>
      <c r="E7">
        <f>Table5789[[#This Row],[Efficacy]]</f>
        <v>0.12</v>
      </c>
      <c r="F7">
        <f>Table5789[[#This Row],[Utility]]</f>
        <v>0.09</v>
      </c>
      <c r="G7">
        <f>Table5789[[#This Row],[Timeliness]]</f>
        <v>1.44</v>
      </c>
    </row>
    <row r="8" spans="1:7">
      <c r="A8" t="s">
        <v>18</v>
      </c>
      <c r="B8">
        <f>Table578[[#This Row],[Efficacy]]</f>
        <v>26.1</v>
      </c>
      <c r="C8">
        <f>Table578[[#This Row],[Utility]]</f>
        <v>95.39</v>
      </c>
      <c r="D8">
        <f>Table578[[#This Row],[Timeliness]]</f>
        <v>88.8</v>
      </c>
      <c r="E8">
        <f>Table5789[[#This Row],[Efficacy]]</f>
        <v>0.87</v>
      </c>
      <c r="F8">
        <f>Table5789[[#This Row],[Utility]]</f>
        <v>0.55000000000000004</v>
      </c>
      <c r="G8">
        <f>Table5789[[#This Row],[Timeliness]]</f>
        <v>1.01</v>
      </c>
    </row>
    <row r="9" spans="1:7">
      <c r="A9" t="s">
        <v>19</v>
      </c>
      <c r="B9">
        <f>Table578[[#This Row],[Efficacy]]</f>
        <v>6.66</v>
      </c>
      <c r="C9">
        <f>Table578[[#This Row],[Utility]]</f>
        <v>99.1</v>
      </c>
      <c r="D9">
        <f>Table578[[#This Row],[Timeliness]]</f>
        <v>81.3</v>
      </c>
      <c r="E9">
        <f>Table5789[[#This Row],[Efficacy]]</f>
        <v>0.17</v>
      </c>
      <c r="F9">
        <f>Table5789[[#This Row],[Utility]]</f>
        <v>7.0000000000000007E-2</v>
      </c>
      <c r="G9">
        <f>Table5789[[#This Row],[Timeliness]]</f>
        <v>1.62</v>
      </c>
    </row>
    <row r="10" spans="1:7">
      <c r="A10" t="s">
        <v>20</v>
      </c>
      <c r="B10">
        <f>Table578[[#This Row],[Efficacy]]</f>
        <v>6.72</v>
      </c>
      <c r="C10">
        <f>Table578[[#This Row],[Utility]]</f>
        <v>99.12</v>
      </c>
      <c r="D10">
        <f>Table578[[#This Row],[Timeliness]]</f>
        <v>77.459999999999994</v>
      </c>
      <c r="E10">
        <f>Table5789[[#This Row],[Efficacy]]</f>
        <v>0.14000000000000001</v>
      </c>
      <c r="F10">
        <f>Table5789[[#This Row],[Utility]]</f>
        <v>0.04</v>
      </c>
      <c r="G10">
        <f>Table5789[[#This Row],[Timeliness]]</f>
        <v>1.93</v>
      </c>
    </row>
    <row r="11" spans="1:7">
      <c r="A11" t="s">
        <v>21</v>
      </c>
      <c r="B11">
        <f>Table578[[#This Row],[Efficacy]]</f>
        <v>5.85</v>
      </c>
      <c r="C11">
        <f>Table578[[#This Row],[Utility]]</f>
        <v>98.92</v>
      </c>
      <c r="D11">
        <f>Table578[[#This Row],[Timeliness]]</f>
        <v>85.48</v>
      </c>
      <c r="E11">
        <f>Table5789[[#This Row],[Efficacy]]</f>
        <v>0.28999999999999998</v>
      </c>
      <c r="F11">
        <f>Table5789[[#This Row],[Utility]]</f>
        <v>0.06</v>
      </c>
      <c r="G11">
        <f>Table5789[[#This Row],[Timeliness]]</f>
        <v>1.25</v>
      </c>
    </row>
    <row r="12" spans="1:7">
      <c r="A12" t="s">
        <v>22</v>
      </c>
      <c r="B12">
        <f>Table578[[#This Row],[Efficacy]]</f>
        <v>6.69</v>
      </c>
      <c r="C12">
        <f>Table578[[#This Row],[Utility]]</f>
        <v>99.11</v>
      </c>
      <c r="D12">
        <f>Table578[[#This Row],[Timeliness]]</f>
        <v>96.1</v>
      </c>
      <c r="E12">
        <f>Table5789[[#This Row],[Efficacy]]</f>
        <v>0.16</v>
      </c>
      <c r="F12">
        <f>Table5789[[#This Row],[Utility]]</f>
        <v>0.04</v>
      </c>
      <c r="G12">
        <f>Table5789[[#This Row],[Timeliness]]</f>
        <v>0.33</v>
      </c>
    </row>
    <row r="13" spans="1:7">
      <c r="A13" t="s">
        <v>23</v>
      </c>
      <c r="B13">
        <f>Table578[[#This Row],[Efficacy]]</f>
        <v>7.27</v>
      </c>
      <c r="C13">
        <f>Table578[[#This Row],[Utility]]</f>
        <v>99.17</v>
      </c>
      <c r="D13">
        <f>Table578[[#This Row],[Timeliness]]</f>
        <v>81.92</v>
      </c>
      <c r="E13">
        <f>Table5789[[#This Row],[Efficacy]]</f>
        <v>0.64</v>
      </c>
      <c r="F13">
        <f>Table5789[[#This Row],[Utility]]</f>
        <v>0.15</v>
      </c>
      <c r="G13">
        <f>Table5789[[#This Row],[Timeliness]]</f>
        <v>1.53</v>
      </c>
    </row>
    <row r="14" spans="1:7">
      <c r="A14" t="s">
        <v>24</v>
      </c>
      <c r="B14">
        <f>Table578[[#This Row],[Efficacy]]</f>
        <v>7.62</v>
      </c>
      <c r="C14">
        <f>Table578[[#This Row],[Utility]]</f>
        <v>99.06</v>
      </c>
      <c r="D14">
        <f>Table578[[#This Row],[Timeliness]]</f>
        <v>82.19</v>
      </c>
      <c r="E14">
        <f>Table5789[[#This Row],[Efficacy]]</f>
        <v>0.68</v>
      </c>
      <c r="F14">
        <f>Table5789[[#This Row],[Utility]]</f>
        <v>0.11</v>
      </c>
      <c r="G14">
        <f>Table5789[[#This Row],[Timeliness]]</f>
        <v>1.53</v>
      </c>
    </row>
    <row r="15" spans="1:7">
      <c r="A15" t="s">
        <v>25</v>
      </c>
      <c r="B15">
        <f>Table578[[#This Row],[Efficacy]]</f>
        <v>98.1</v>
      </c>
      <c r="C15">
        <f>Table578[[#This Row],[Utility]]</f>
        <v>10.36</v>
      </c>
      <c r="D15">
        <f>Table578[[#This Row],[Timeliness]]</f>
        <v>96.58</v>
      </c>
      <c r="E15">
        <f>Table5789[[#This Row],[Efficacy]]</f>
        <v>3.76</v>
      </c>
      <c r="F15">
        <f>Table5789[[#This Row],[Utility]]</f>
        <v>0.69</v>
      </c>
      <c r="G15">
        <f>Table5789[[#This Row],[Timeliness]]</f>
        <v>0.3</v>
      </c>
    </row>
    <row r="16" spans="1:7">
      <c r="A16" t="s">
        <v>26</v>
      </c>
      <c r="B16">
        <f>Table578[[#This Row],[Efficacy]]</f>
        <v>4.5199999999999996</v>
      </c>
      <c r="C16">
        <f>Table578[[#This Row],[Utility]]</f>
        <v>99.05</v>
      </c>
      <c r="D16">
        <f>Table578[[#This Row],[Timeliness]]</f>
        <v>82.44</v>
      </c>
      <c r="E16">
        <f>Table5789[[#This Row],[Efficacy]]</f>
        <v>2.2200000000000002</v>
      </c>
      <c r="F16">
        <f>Table5789[[#This Row],[Utility]]</f>
        <v>0.33</v>
      </c>
      <c r="G16">
        <f>Table5789[[#This Row],[Timeliness]]</f>
        <v>1.52</v>
      </c>
    </row>
    <row r="17" spans="1:7">
      <c r="A17" t="s">
        <v>27</v>
      </c>
      <c r="B17">
        <f>Table578[[#This Row],[Efficacy]]</f>
        <v>4.87</v>
      </c>
      <c r="C17">
        <f>Table578[[#This Row],[Utility]]</f>
        <v>99.2</v>
      </c>
      <c r="D17">
        <f>Table578[[#This Row],[Timeliness]]</f>
        <v>84.2</v>
      </c>
      <c r="E17">
        <f>Table5789[[#This Row],[Efficacy]]</f>
        <v>0.21</v>
      </c>
      <c r="F17">
        <f>Table5789[[#This Row],[Utility]]</f>
        <v>0.06</v>
      </c>
      <c r="G17">
        <f>Table5789[[#This Row],[Timeliness]]</f>
        <v>1.34</v>
      </c>
    </row>
    <row r="18" spans="1:7">
      <c r="A18" t="s">
        <v>28</v>
      </c>
      <c r="B18">
        <f>Table578[[#This Row],[Efficacy]]</f>
        <v>7.82</v>
      </c>
      <c r="C18">
        <f>Table578[[#This Row],[Utility]]</f>
        <v>99.09</v>
      </c>
      <c r="D18">
        <f>Table578[[#This Row],[Timeliness]]</f>
        <v>0</v>
      </c>
      <c r="E18">
        <f>Table5789[[#This Row],[Efficacy]]</f>
        <v>0.24</v>
      </c>
      <c r="F18">
        <f>Table5789[[#This Row],[Utility]]</f>
        <v>7.0000000000000007E-2</v>
      </c>
      <c r="G18">
        <f>Table5789[[#This Row],[Timeliness]]</f>
        <v>0</v>
      </c>
    </row>
    <row r="19" spans="1:7">
      <c r="A19" t="s">
        <v>29</v>
      </c>
      <c r="B19">
        <f>Table578[[#This Row],[Efficacy]]</f>
        <v>6.64</v>
      </c>
      <c r="C19">
        <f>Table578[[#This Row],[Utility]]</f>
        <v>99.12</v>
      </c>
      <c r="D19">
        <f>Table578[[#This Row],[Timeliness]]</f>
        <v>-17.57</v>
      </c>
      <c r="E19">
        <f>Table5789[[#This Row],[Efficacy]]</f>
        <v>0.12</v>
      </c>
      <c r="F19">
        <f>Table5789[[#This Row],[Utility]]</f>
        <v>0.04</v>
      </c>
      <c r="G19">
        <f>Table5789[[#This Row],[Timeliness]]</f>
        <v>14.89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2024-04-24T09:10:31Z</dcterms:modified>
  <cp:category/>
  <cp:contentStatus/>
</cp:coreProperties>
</file>