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iLin\Desktop\HW02_B0429044_謝宜霖\"/>
    </mc:Choice>
  </mc:AlternateContent>
  <bookViews>
    <workbookView xWindow="0" yWindow="0" windowWidth="12288" windowHeight="703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<sst xmlns="http://schemas.openxmlformats.org/spreadsheetml/2006/main" count="250" uniqueCount="194">
  <si>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</si>
  <si>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</si>
  <si>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</si>
  <si>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</si>
  <si>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</si>
  <si>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</si>
  <si>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</si>
  <si>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</si>
  <si>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</si>
  <si>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</si>
  <si>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</si>
  <si>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</si>
  <si>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</si>
  <si>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</si>
  <si>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</si>
  <si>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</si>
  <si>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</si>
  <si>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</si>
  <si>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</si>
  <si>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</si>
  <si>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</si>
  <si>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</si>
  <si>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</si>
  <si>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</si>
  <si>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</si>
  <si>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</si>
  <si>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</si>
  <si>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</si>
  <si>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</si>
  <si>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</si>
  <si>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</si>
  <si>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</si>
  <si>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</si>
  <si>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</si>
  <si>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</si>
  <si>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</si>
  <si>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</si>
  <si>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</si>
  <si>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</si>
  <si>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</si>
  <si>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</si>
  <si>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</si>
  <si>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</si>
  <si>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</si>
  <si>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</si>
  <si>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</si>
  <si>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</si>
  <si>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</si>
  <si>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</si>
  <si>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</si>
  <si>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</si>
  <si>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</si>
  <si>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</si>
  <si>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</si>
  <si>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</si>
  <si>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</si>
  <si>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</si>
  <si>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</si>
  <si>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</si>
  <si>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</si>
  <si>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</si>
  <si>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</si>
  <si>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</si>
  <si>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</si>
  <si>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</si>
  <si>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</si>
  <si>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</si>
  <si>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</si>
  <si>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</si>
  <si>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</si>
  <si>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</si>
  <si>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</si>
  <si>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</si>
  <si>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</si>
  <si>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</si>
  <si>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</si>
  <si>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</si>
  <si>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</si>
  <si>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</si>
  <si>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</si>
  <si>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</si>
  <si>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</si>
  <si>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</si>
  <si>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</si>
  <si>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</si>
  <si>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</si>
  <si>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</si>
  <si>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</si>
  <si>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</si>
  <si>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</si>
  <si>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</si>
  <si>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</si>
  <si>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</si>
  <si>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</si>
  <si>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</si>
  <si>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</si>
  <si>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</si>
  <si>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</si>
  <si>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</si>
  <si>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</si>
  <si>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</si>
  <si>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</si>
  <si>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</si>
  <si>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</si>
  <si>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</si>
  <si>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</si>
  <si>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</si>
  <si>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</si>
  <si>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</si>
  <si>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</si>
  <si>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</si>
  <si>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</si>
  <si>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</si>
  <si>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</si>
  <si>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</si>
  <si>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</si>
  <si>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</si>
  <si>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</si>
  <si>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</si>
  <si>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</si>
  <si>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</si>
  <si>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</si>
  <si>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</si>
  <si>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</si>
  <si>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</si>
  <si>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</si>
  <si>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</si>
  <si>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</si>
  <si>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</si>
  <si>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</si>
  <si>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</si>
  <si>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</si>
  <si>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</si>
  <si>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</si>
  <si>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</si>
  <si>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</si>
  <si>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</si>
  <si>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</si>
  <si>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</si>
  <si>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</si>
  <si>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</si>
  <si>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</si>
  <si>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</si>
  <si>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</si>
  <si>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</si>
  <si>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</si>
  <si>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</si>
  <si>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</si>
  <si>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</si>
  <si>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</si>
  <si>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</si>
  <si>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</si>
  <si>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</si>
  <si>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</si>
  <si>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</si>
  <si>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</si>
  <si>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</si>
  <si>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</si>
  <si>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</si>
  <si>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</si>
  <si>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</si>
  <si>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</si>
  <si>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</si>
  <si>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</si>
  <si>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</si>
  <si>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</si>
  <si>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</si>
  <si>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</si>
  <si>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</si>
  <si>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Graph Directedness</t>
    <phoneticPr fontId="13" type="noConversion"/>
  </si>
  <si>
    <t>Auto Layout on Open</t>
    <phoneticPr fontId="13" type="noConversion"/>
  </si>
  <si>
    <t>Workbook Settings 1</t>
    <phoneticPr fontId="13" type="noConversion"/>
  </si>
  <si>
    <t>Workbook Settings Cell Count</t>
    <phoneticPr fontId="13" type="noConversion"/>
  </si>
  <si>
    <t>Template Version</t>
    <phoneticPr fontId="13" type="noConversion"/>
  </si>
  <si>
    <t>0</t>
  </si>
  <si>
    <t>2</t>
  </si>
  <si>
    <t>2</t>
    <phoneticPr fontId="13" type="noConversion"/>
  </si>
  <si>
    <t>4</t>
  </si>
  <si>
    <t>4</t>
    <phoneticPr fontId="13" type="noConversion"/>
  </si>
  <si>
    <t>1</t>
  </si>
  <si>
    <t>1</t>
    <phoneticPr fontId="13" type="noConversion"/>
  </si>
  <si>
    <t>3</t>
  </si>
  <si>
    <t>3</t>
    <phoneticPr fontId="13" type="noConversion"/>
  </si>
  <si>
    <t>0</t>
    <phoneticPr fontId="13" type="noConversion"/>
  </si>
  <si>
    <t>1</t>
    <phoneticPr fontId="13" type="noConversion"/>
  </si>
  <si>
    <t>Directed</t>
  </si>
  <si>
    <t>Graph History</t>
    <phoneticPr fontId="13" type="noConversion"/>
  </si>
  <si>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name="Layout" serializeAs="String"&gt;_x000D_
        &lt;value&gt;FruchtermanReingold&lt;/value&gt;_x000D_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</si>
  <si>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3</t>
    <phoneticPr fontId="13" type="noConversion"/>
  </si>
  <si>
    <t>LayoutAlgorithm░The graph was laid out using the Fruchterman-Reingold layout algorithm.▓GraphDirectedness░The graph is directed.</t>
  </si>
  <si>
    <t>3</t>
    <phoneticPr fontId="13" type="noConversion"/>
  </si>
  <si>
    <t>4</t>
    <phoneticPr fontId="13" type="noConversion"/>
  </si>
  <si>
    <t>0</t>
    <phoneticPr fontId="13" type="noConversion"/>
  </si>
  <si>
    <t>2</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</si>
</sst>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0"/>
    <numFmt numFmtId="178" formatCode="#,##0.000"/>
    <numFmt numFmtId="179" formatCode="0.000"/>
  </numFmts>
  <fonts count="15" x14ac:knownFonts="1">
    <font>
      <sz val="11"/>
      <color theme="1"/>
      <name val="新細明體"/>
      <family val="2"/>
      <scheme val="minor"/>
    </font>
    <font>
      <b/>
      <sz val="11"/>
      <color theme="1"/>
      <name val="新細明體"/>
      <family val="2"/>
      <scheme val="minor"/>
    </font>
    <font>
      <b/>
      <sz val="8"/>
      <color indexed="81"/>
      <name val="Tahoma"/>
      <family val="2"/>
    </font>
    <font>
      <sz val="8"/>
      <color indexed="81"/>
      <name val="Tahoma"/>
      <family val="2"/>
    </font>
    <font>
      <u/>
      <sz val="8"/>
      <color indexed="81"/>
      <name val="Tahoma"/>
      <family val="2"/>
    </font>
    <font>
      <sz val="11"/>
      <color theme="1"/>
      <name val="新細明體"/>
      <family val="2"/>
      <scheme val="minor"/>
    </font>
    <font>
      <sz val="11"/>
      <color theme="0"/>
      <name val="新細明體"/>
      <family val="2"/>
      <scheme val="minor"/>
    </font>
    <font>
      <b/>
      <sz val="11"/>
      <color theme="0"/>
      <name val="新細明體"/>
      <family val="2"/>
      <scheme val="minor"/>
    </font>
    <font>
      <b/>
      <sz val="9"/>
      <color indexed="81"/>
      <name val="Tahoma"/>
      <charset val="1"/>
    </font>
    <font>
      <sz val="9"/>
      <color indexed="81"/>
      <name val="Tahoma"/>
      <family val="2"/>
    </font>
    <font>
      <sz val="9"/>
      <color indexed="81"/>
      <name val="Tahoma"/>
      <charset val="1"/>
    </font>
    <font>
      <sz val="11"/>
      <color theme="1"/>
      <name val="新細明體"/>
      <scheme val="minor"/>
    </font>
    <font>
      <b/>
      <sz val="9"/>
      <color indexed="81"/>
      <name val="Tahoma"/>
      <family val="2"/>
    </font>
    <font>
      <sz val="9"/>
      <name val="新細明體"/>
      <family val="3"/>
      <charset val="136"/>
      <scheme val="minor"/>
    </font>
    <font>
      <sz val="11"/>
      <color theme="1"/>
      <name val="新細明體"/>
      <family val="1"/>
      <charset val="136"/>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1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1"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49" fontId="0" fillId="0" borderId="0" xfId="3" applyNumberFormat="1" applyFont="1" applyBorder="1" applyAlignment="1">
      <alignment wrapText="1"/>
    </xf>
    <xf numFmtId="0" fontId="0" fillId="5" borderId="11" xfId="4" applyNumberFormat="1" applyFont="1" applyBorder="1" applyAlignment="1">
      <alignment wrapText="1"/>
    </xf>
    <xf numFmtId="176" fontId="0" fillId="5" borderId="11" xfId="4" applyNumberFormat="1" applyFont="1" applyBorder="1" applyAlignment="1">
      <alignment wrapText="1"/>
    </xf>
    <xf numFmtId="0" fontId="14"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4" fillId="2" borderId="11" xfId="1" applyNumberFormat="1" applyFont="1" applyBorder="1" applyAlignment="1">
      <alignment wrapText="1"/>
    </xf>
    <xf numFmtId="0" fontId="0" fillId="0" borderId="0" xfId="2" applyNumberFormat="1" applyFont="1" applyBorder="1" applyAlignment="1">
      <alignment wrapText="1"/>
    </xf>
    <xf numFmtId="176" fontId="0" fillId="3" borderId="1" xfId="7" applyNumberFormat="1" applyFont="1"/>
    <xf numFmtId="177" fontId="0" fillId="3" borderId="1" xfId="7" applyNumberFormat="1" applyFont="1"/>
    <xf numFmtId="178" fontId="0" fillId="3" borderId="1" xfId="7" applyNumberFormat="1" applyFont="1"/>
    <xf numFmtId="1" fontId="14" fillId="4" borderId="1" xfId="5" applyNumberFormat="1" applyFont="1" applyAlignment="1"/>
    <xf numFmtId="179" fontId="14"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4" fillId="4" borderId="11" xfId="5" applyNumberFormat="1" applyFont="1" applyBorder="1" applyAlignment="1"/>
    <xf numFmtId="179" fontId="14"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一般"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784-4C47-B4E8-C6B542D2E6E3}"/>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9C5-47BB-AD30-6377CDC471D8}"/>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85A-4230-981D-A8A43DB8D89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02C-4E54-8747-AC3F3578872E}"/>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B35-443A-82D7-DA66F157E45D}"/>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B66-4F45-9309-94E4A994C7BC}"/>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B58-40E1-B2AC-4942ECD2416D}"/>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37A-425F-99AC-97520F008133}"/>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A4C-4822-821B-993CA00C06B3}"/>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7" totalsRowShown="0" headerRowDxfId="95" dataDxfId="94">
  <autoFilter ref="A2:N7"/>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7" totalsRowShown="0" headerRowDxfId="79" dataDxfId="78">
  <autoFilter ref="A2:AC7"/>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1">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workbookViewId="0">
      <pane xSplit="2" ySplit="2" topLeftCell="C3" activePane="bottomRight" state="frozen"/>
      <selection pane="topRight" activeCell="C1" sqref="C1"/>
      <selection pane="bottomLeft" activeCell="A3" sqref="A3"/>
      <selection pane="bottomRight" activeCell="A9" sqref="A9"/>
    </sheetView>
  </sheetViews>
  <sheetFormatPr defaultRowHeight="15" x14ac:dyDescent="0.3"/>
  <cols>
    <col min="1" max="2" width="10.375" style="1" customWidth="1"/>
    <col min="3" max="3" width="7.875" style="3" bestFit="1" customWidth="1"/>
    <col min="4" max="4" width="8.75" style="2" bestFit="1" customWidth="1"/>
    <col min="5" max="5" width="7.75" style="2" bestFit="1" customWidth="1"/>
    <col min="6" max="6" width="9.875" style="2" bestFit="1" customWidth="1"/>
    <col min="7" max="7" width="11" style="3" bestFit="1" customWidth="1"/>
    <col min="8" max="8" width="8" style="1" bestFit="1" customWidth="1"/>
    <col min="9" max="9" width="12.25" style="3" bestFit="1" customWidth="1"/>
    <col min="10" max="10" width="12.375" style="3" bestFit="1" customWidth="1"/>
    <col min="11" max="11" width="15.625" style="3" hidden="1" customWidth="1"/>
    <col min="12" max="12" width="11" hidden="1" customWidth="1"/>
    <col min="13" max="13" width="10.875" hidden="1" customWidth="1"/>
    <col min="14" max="14" width="16" bestFit="1" customWidth="1"/>
  </cols>
  <sheetData>
    <row r="1" spans="1:14" x14ac:dyDescent="0.3">
      <c r="C1" s="18" t="s">
        <v>37</v>
      </c>
      <c r="D1" s="19"/>
      <c r="E1" s="19"/>
      <c r="F1" s="19"/>
      <c r="G1" s="18"/>
      <c r="H1" s="16" t="s">
        <v>41</v>
      </c>
      <c r="I1" s="66"/>
      <c r="J1" s="66"/>
      <c r="K1" s="35" t="s">
        <v>40</v>
      </c>
      <c r="L1" s="20" t="s">
        <v>38</v>
      </c>
      <c r="M1" s="20"/>
      <c r="N1" s="17" t="s">
        <v>39</v>
      </c>
    </row>
    <row r="2" spans="1:14" ht="30" customHeight="1" x14ac:dyDescent="0.3">
      <c r="A2" s="11" t="s">
        <v>0</v>
      </c>
      <c r="B2" s="11" t="s">
        <v>1</v>
      </c>
      <c r="C2" s="13" t="s">
        <v>2</v>
      </c>
      <c r="D2" s="13" t="s">
        <v>3</v>
      </c>
      <c r="E2" s="13" t="s">
        <v>127</v>
      </c>
      <c r="F2" s="13" t="s">
        <v>4</v>
      </c>
      <c r="G2" s="13" t="s">
        <v>11</v>
      </c>
      <c r="H2" s="11" t="s">
        <v>44</v>
      </c>
      <c r="I2" s="13" t="s">
        <v>157</v>
      </c>
      <c r="J2" s="13" t="s">
        <v>158</v>
      </c>
      <c r="K2" s="13" t="s">
        <v>162</v>
      </c>
      <c r="L2" s="13" t="s">
        <v>12</v>
      </c>
      <c r="M2" s="13" t="s">
        <v>36</v>
      </c>
      <c r="N2" s="13" t="s">
        <v>25</v>
      </c>
    </row>
    <row r="3" spans="1:14" ht="15" customHeight="1" x14ac:dyDescent="0.3">
      <c r="A3" s="50" t="s">
        <v>183</v>
      </c>
      <c r="B3" s="50" t="s">
        <v>180</v>
      </c>
      <c r="C3" s="54"/>
      <c r="D3" s="55"/>
      <c r="E3" s="67"/>
      <c r="F3" s="56"/>
      <c r="G3" s="54"/>
      <c r="H3" s="58"/>
      <c r="I3" s="57"/>
      <c r="J3" s="57"/>
      <c r="K3" s="69"/>
      <c r="L3" s="63">
        <v>3</v>
      </c>
      <c r="M3" s="63"/>
      <c r="N3" s="64"/>
    </row>
    <row r="4" spans="1:14" ht="15" customHeight="1" x14ac:dyDescent="0.3">
      <c r="A4" s="82" t="s">
        <v>184</v>
      </c>
      <c r="B4" s="82" t="s">
        <v>182</v>
      </c>
      <c r="C4" s="83"/>
      <c r="D4" s="84"/>
      <c r="E4" s="85"/>
      <c r="F4" s="86"/>
      <c r="G4" s="83"/>
      <c r="H4" s="87"/>
      <c r="I4" s="88"/>
      <c r="J4" s="88"/>
      <c r="K4" s="89"/>
      <c r="L4" s="90">
        <v>4</v>
      </c>
      <c r="M4" s="90"/>
      <c r="N4" s="91"/>
    </row>
    <row r="5" spans="1:14" x14ac:dyDescent="0.3">
      <c r="A5" s="82" t="s">
        <v>176</v>
      </c>
      <c r="B5" s="82" t="s">
        <v>182</v>
      </c>
      <c r="C5" s="83"/>
      <c r="D5" s="84"/>
      <c r="E5" s="85"/>
      <c r="F5" s="86"/>
      <c r="G5" s="83"/>
      <c r="H5" s="87"/>
      <c r="I5" s="88"/>
      <c r="J5" s="88"/>
      <c r="K5" s="89"/>
      <c r="L5" s="90">
        <v>5</v>
      </c>
      <c r="M5" s="90"/>
      <c r="N5" s="91"/>
    </row>
    <row r="6" spans="1:14" x14ac:dyDescent="0.3">
      <c r="A6" s="82" t="s">
        <v>176</v>
      </c>
      <c r="B6" s="82" t="s">
        <v>178</v>
      </c>
      <c r="C6" s="83"/>
      <c r="D6" s="84"/>
      <c r="E6" s="85"/>
      <c r="F6" s="86"/>
      <c r="G6" s="83"/>
      <c r="H6" s="87"/>
      <c r="I6" s="88"/>
      <c r="J6" s="88"/>
      <c r="K6" s="89"/>
      <c r="L6" s="90">
        <v>6</v>
      </c>
      <c r="M6" s="90"/>
      <c r="N6" s="91"/>
    </row>
    <row r="7" spans="1:14" x14ac:dyDescent="0.3">
      <c r="A7" s="82" t="s">
        <v>190</v>
      </c>
      <c r="B7" s="82" t="s">
        <v>191</v>
      </c>
      <c r="C7" s="83"/>
      <c r="D7" s="84"/>
      <c r="E7" s="85"/>
      <c r="F7" s="86"/>
      <c r="G7" s="83"/>
      <c r="H7" s="87"/>
      <c r="I7" s="88"/>
      <c r="J7" s="88"/>
      <c r="K7" s="89"/>
      <c r="L7" s="90">
        <v>7</v>
      </c>
      <c r="M7" s="90"/>
      <c r="N7" s="91"/>
    </row>
    <row r="23" spans="13:13" x14ac:dyDescent="0.3">
      <c r="M23" s="7"/>
    </row>
  </sheetData>
  <dataConsolidate/>
  <phoneticPr fontId="13"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
    <dataValidation allowBlank="1" showErrorMessage="1" sqref="N2:N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
    <dataValidation allowBlank="1" showInputMessage="1" promptTitle="Edge Color" prompt="To select an optional edge color, right-click and select Select Color on the right-click menu." sqref="C3:C7"/>
    <dataValidation allowBlank="1" showInputMessage="1" errorTitle="Invalid Edge Width" error="The optional edge width must be a whole number between 1 and 10." promptTitle="Edge Width" prompt="Enter an optional edge width between 1 and 10." sqref="D3:D7"/>
    <dataValidation allowBlank="1" showInputMessage="1" errorTitle="Invalid Edge Opacity" error="The optional edge opacity must be a whole number between 0 and 10." promptTitle="Edge Opacity" prompt="Enter an optional edge opacity between 0 (transparent) and 100 (opaque)." sqref="F3:F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
      <formula1>ValidEdgeVisibilities</formula1>
    </dataValidation>
    <dataValidation allowBlank="1" showInputMessage="1" showErrorMessage="1" promptTitle="Vertex 1 Name" prompt="Enter the name of the edge's first vertex." sqref="A3:A7"/>
    <dataValidation allowBlank="1" showInputMessage="1" showErrorMessage="1" promptTitle="Vertex 2 Name" prompt="Enter the name of the edge's second vertex." sqref="B3:B7"/>
    <dataValidation allowBlank="1" showInputMessage="1" showErrorMessage="1" errorTitle="Invalid Edge Visibility" error="You have entered an unrecognized edge visibility.  Try selecting from the drop-down list instead." promptTitle="Edge Label" prompt="Enter an optional edge label." sqref="H3:H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7"/>
  <sheetViews>
    <sheetView tabSelected="1" workbookViewId="0">
      <pane xSplit="1" ySplit="2" topLeftCell="B3" activePane="bottomRight" state="frozen"/>
      <selection pane="topRight" activeCell="B1" sqref="B1"/>
      <selection pane="bottomLeft" activeCell="A3" sqref="A3"/>
      <selection pane="bottomRight" activeCell="G13" sqref="G13"/>
    </sheetView>
  </sheetViews>
  <sheetFormatPr defaultRowHeight="15" x14ac:dyDescent="0.3"/>
  <cols>
    <col min="1" max="1" width="9.125" style="1"/>
    <col min="2" max="2" width="7.875" customWidth="1"/>
    <col min="3" max="3" width="8.625" customWidth="1"/>
    <col min="4" max="4" width="6.75" customWidth="1"/>
    <col min="5" max="5" width="9.875" customWidth="1"/>
    <col min="6" max="6" width="7.75" customWidth="1"/>
    <col min="7" max="7" width="11" customWidth="1"/>
    <col min="8" max="8" width="8.625" customWidth="1"/>
    <col min="9" max="9" width="9.75" customWidth="1"/>
    <col min="10" max="10" width="10.625" style="3" customWidth="1"/>
    <col min="11" max="11" width="9.125" customWidth="1"/>
    <col min="12" max="12" width="9.125" hidden="1" customWidth="1"/>
    <col min="13" max="14" width="4.25" hidden="1" customWidth="1"/>
    <col min="15" max="15" width="10.25" hidden="1" customWidth="1"/>
    <col min="16" max="16" width="6.375" hidden="1" customWidth="1"/>
    <col min="17" max="17" width="8.25" hidden="1" customWidth="1"/>
    <col min="18" max="18" width="9.625" hidden="1" customWidth="1"/>
    <col min="19" max="19" width="9.25" hidden="1" customWidth="1"/>
    <col min="20" max="20" width="9.625" hidden="1" customWidth="1"/>
    <col min="21" max="23" width="14.25" hidden="1" customWidth="1"/>
    <col min="24" max="24" width="11.875" hidden="1" customWidth="1"/>
    <col min="25" max="25" width="14.375" hidden="1" customWidth="1"/>
    <col min="26" max="26" width="18.25" hidden="1" customWidth="1"/>
    <col min="27" max="27" width="5" style="3" hidden="1" customWidth="1"/>
    <col min="28" max="28" width="16" style="3" hidden="1" customWidth="1"/>
    <col min="29" max="29" width="16" style="6" bestFit="1" customWidth="1"/>
    <col min="30" max="30" width="14.25" style="2" customWidth="1"/>
    <col min="31" max="32" width="14.25" style="3" customWidth="1"/>
    <col min="33" max="33" width="11.875" style="3" customWidth="1"/>
    <col min="34" max="34" width="14.375" style="3" customWidth="1"/>
    <col min="35" max="35" width="5" customWidth="1"/>
    <col min="36" max="36" width="16" customWidth="1"/>
    <col min="37" max="37" width="16" bestFit="1" customWidth="1"/>
    <col min="38" max="39" width="9.125" customWidth="1"/>
  </cols>
  <sheetData>
    <row r="1" spans="1:34" x14ac:dyDescent="0.3">
      <c r="B1" s="25" t="s">
        <v>37</v>
      </c>
      <c r="C1" s="18"/>
      <c r="D1" s="18"/>
      <c r="E1" s="18"/>
      <c r="F1" s="18"/>
      <c r="G1" s="18"/>
      <c r="H1" s="27" t="s">
        <v>41</v>
      </c>
      <c r="I1" s="26"/>
      <c r="J1" s="26"/>
      <c r="K1" s="26"/>
      <c r="L1" s="29" t="s">
        <v>42</v>
      </c>
      <c r="M1" s="28"/>
      <c r="N1" s="28"/>
      <c r="O1" s="28"/>
      <c r="P1" s="28"/>
      <c r="Q1" s="28"/>
      <c r="R1" s="24" t="s">
        <v>40</v>
      </c>
      <c r="S1" s="21"/>
      <c r="T1" s="22"/>
      <c r="U1" s="23"/>
      <c r="V1" s="21"/>
      <c r="W1" s="21"/>
      <c r="X1" s="21"/>
      <c r="Y1" s="21"/>
      <c r="Z1" s="21"/>
      <c r="AA1" s="30" t="s">
        <v>38</v>
      </c>
      <c r="AB1" s="20"/>
      <c r="AC1" s="31" t="s">
        <v>39</v>
      </c>
      <c r="AD1"/>
      <c r="AE1"/>
      <c r="AF1"/>
      <c r="AG1"/>
      <c r="AH1"/>
    </row>
    <row r="2" spans="1:34" ht="30" customHeight="1" x14ac:dyDescent="0.3">
      <c r="A2" s="11" t="s">
        <v>5</v>
      </c>
      <c r="B2" s="8" t="s">
        <v>2</v>
      </c>
      <c r="C2" s="8" t="s">
        <v>8</v>
      </c>
      <c r="D2" s="9" t="s">
        <v>43</v>
      </c>
      <c r="E2" s="10" t="s">
        <v>4</v>
      </c>
      <c r="F2" s="8" t="s">
        <v>46</v>
      </c>
      <c r="G2" s="8" t="s">
        <v>11</v>
      </c>
      <c r="H2" s="8" t="s">
        <v>44</v>
      </c>
      <c r="I2" s="8" t="s">
        <v>45</v>
      </c>
      <c r="J2" s="8" t="s">
        <v>75</v>
      </c>
      <c r="K2" s="8" t="s">
        <v>10</v>
      </c>
      <c r="L2" s="8" t="s">
        <v>26</v>
      </c>
      <c r="M2" s="8" t="s">
        <v>15</v>
      </c>
      <c r="N2" s="8" t="s">
        <v>16</v>
      </c>
      <c r="O2" s="8" t="s">
        <v>13</v>
      </c>
      <c r="P2" s="8" t="s">
        <v>27</v>
      </c>
      <c r="Q2" s="8" t="s">
        <v>28</v>
      </c>
      <c r="R2" s="13" t="s">
        <v>29</v>
      </c>
      <c r="S2" s="13" t="s">
        <v>30</v>
      </c>
      <c r="T2" s="13" t="s">
        <v>31</v>
      </c>
      <c r="U2" s="13" t="s">
        <v>32</v>
      </c>
      <c r="V2" s="13" t="s">
        <v>33</v>
      </c>
      <c r="W2" s="13" t="s">
        <v>34</v>
      </c>
      <c r="X2" s="13" t="s">
        <v>134</v>
      </c>
      <c r="Y2" s="13" t="s">
        <v>35</v>
      </c>
      <c r="Z2" s="13" t="s">
        <v>167</v>
      </c>
      <c r="AA2" s="11" t="s">
        <v>12</v>
      </c>
      <c r="AB2" s="11" t="s">
        <v>36</v>
      </c>
      <c r="AC2" s="8" t="s">
        <v>25</v>
      </c>
      <c r="AD2" s="3"/>
      <c r="AF2"/>
      <c r="AG2"/>
      <c r="AH2"/>
    </row>
    <row r="3" spans="1:34" ht="15" customHeight="1" x14ac:dyDescent="0.3">
      <c r="A3" s="50" t="s">
        <v>174</v>
      </c>
      <c r="B3" s="54"/>
      <c r="C3" s="54" t="s">
        <v>53</v>
      </c>
      <c r="D3" s="55">
        <v>9</v>
      </c>
      <c r="E3" s="56"/>
      <c r="F3" s="54"/>
      <c r="G3" s="54"/>
      <c r="H3" s="58" t="s">
        <v>192</v>
      </c>
      <c r="I3" s="57"/>
      <c r="J3" s="57" t="s">
        <v>70</v>
      </c>
      <c r="K3" s="58"/>
      <c r="L3" s="60"/>
      <c r="M3" s="61">
        <v>3941.22412109375</v>
      </c>
      <c r="N3" s="61">
        <v>9731.7001953125</v>
      </c>
      <c r="O3" s="59"/>
      <c r="P3" s="62"/>
      <c r="Q3" s="62"/>
      <c r="R3" s="51"/>
      <c r="S3" s="51"/>
      <c r="T3" s="51"/>
      <c r="U3" s="51"/>
      <c r="V3" s="52"/>
      <c r="W3" s="52"/>
      <c r="X3" s="53"/>
      <c r="Y3" s="52"/>
      <c r="Z3" s="52"/>
      <c r="AA3" s="63">
        <v>3</v>
      </c>
      <c r="AB3" s="63"/>
      <c r="AC3" s="64"/>
      <c r="AD3" s="3"/>
      <c r="AF3"/>
      <c r="AG3"/>
      <c r="AH3"/>
    </row>
    <row r="4" spans="1:34" ht="30" x14ac:dyDescent="0.3">
      <c r="A4" s="14" t="s">
        <v>179</v>
      </c>
      <c r="B4" s="15"/>
      <c r="C4" s="54" t="s">
        <v>53</v>
      </c>
      <c r="D4" s="55">
        <v>9</v>
      </c>
      <c r="E4" s="80"/>
      <c r="F4" s="15"/>
      <c r="G4" s="15"/>
      <c r="H4" s="16" t="s">
        <v>184</v>
      </c>
      <c r="I4" s="68"/>
      <c r="J4" s="57" t="s">
        <v>70</v>
      </c>
      <c r="K4" s="16"/>
      <c r="L4" s="92"/>
      <c r="M4" s="93">
        <v>9722.1806640625</v>
      </c>
      <c r="N4" s="93">
        <v>2954.6943359375</v>
      </c>
      <c r="O4" s="79"/>
      <c r="P4" s="94"/>
      <c r="Q4" s="94"/>
      <c r="R4" s="95"/>
      <c r="S4" s="95"/>
      <c r="T4" s="95"/>
      <c r="U4" s="95"/>
      <c r="V4" s="96"/>
      <c r="W4" s="96"/>
      <c r="X4" s="96"/>
      <c r="Y4" s="96"/>
      <c r="Z4" s="52"/>
      <c r="AA4" s="81">
        <v>4</v>
      </c>
      <c r="AB4" s="81"/>
      <c r="AC4" s="97"/>
    </row>
    <row r="5" spans="1:34" ht="30" x14ac:dyDescent="0.3">
      <c r="A5" s="14" t="s">
        <v>181</v>
      </c>
      <c r="B5" s="15"/>
      <c r="C5" s="54" t="s">
        <v>53</v>
      </c>
      <c r="D5" s="55">
        <v>9</v>
      </c>
      <c r="E5" s="80"/>
      <c r="F5" s="15"/>
      <c r="G5" s="15"/>
      <c r="H5" s="16" t="s">
        <v>188</v>
      </c>
      <c r="I5" s="68"/>
      <c r="J5" s="57" t="s">
        <v>70</v>
      </c>
      <c r="K5" s="16"/>
      <c r="L5" s="92"/>
      <c r="M5" s="93">
        <v>9818.6201171875</v>
      </c>
      <c r="N5" s="93">
        <v>6868.6279296875</v>
      </c>
      <c r="O5" s="79"/>
      <c r="P5" s="94"/>
      <c r="Q5" s="94"/>
      <c r="R5" s="95"/>
      <c r="S5" s="95"/>
      <c r="T5" s="95"/>
      <c r="U5" s="95"/>
      <c r="V5" s="96"/>
      <c r="W5" s="96"/>
      <c r="X5" s="96"/>
      <c r="Y5" s="96"/>
      <c r="Z5" s="52"/>
      <c r="AA5" s="81">
        <v>5</v>
      </c>
      <c r="AB5" s="81"/>
      <c r="AC5" s="97"/>
    </row>
    <row r="6" spans="1:34" ht="30" x14ac:dyDescent="0.3">
      <c r="A6" s="14" t="s">
        <v>175</v>
      </c>
      <c r="B6" s="15"/>
      <c r="C6" s="54" t="s">
        <v>53</v>
      </c>
      <c r="D6" s="55">
        <v>9</v>
      </c>
      <c r="E6" s="80"/>
      <c r="F6" s="15"/>
      <c r="G6" s="15"/>
      <c r="H6" s="16" t="s">
        <v>193</v>
      </c>
      <c r="I6" s="68"/>
      <c r="J6" s="57" t="s">
        <v>70</v>
      </c>
      <c r="K6" s="16"/>
      <c r="L6" s="92"/>
      <c r="M6" s="93">
        <v>4549.8095703125</v>
      </c>
      <c r="N6" s="93">
        <v>255.41987609863281</v>
      </c>
      <c r="O6" s="79"/>
      <c r="P6" s="94"/>
      <c r="Q6" s="94"/>
      <c r="R6" s="95"/>
      <c r="S6" s="95"/>
      <c r="T6" s="95"/>
      <c r="U6" s="95"/>
      <c r="V6" s="96"/>
      <c r="W6" s="96"/>
      <c r="X6" s="96"/>
      <c r="Y6" s="96"/>
      <c r="Z6" s="52"/>
      <c r="AA6" s="81">
        <v>6</v>
      </c>
      <c r="AB6" s="81"/>
      <c r="AC6" s="97"/>
    </row>
    <row r="7" spans="1:34" ht="30" x14ac:dyDescent="0.3">
      <c r="A7" s="98" t="s">
        <v>177</v>
      </c>
      <c r="B7" s="99"/>
      <c r="C7" s="54" t="s">
        <v>53</v>
      </c>
      <c r="D7" s="55">
        <v>9</v>
      </c>
      <c r="E7" s="100"/>
      <c r="F7" s="99"/>
      <c r="G7" s="99"/>
      <c r="H7" s="101" t="s">
        <v>178</v>
      </c>
      <c r="I7" s="102"/>
      <c r="J7" s="57" t="s">
        <v>70</v>
      </c>
      <c r="K7" s="101"/>
      <c r="L7" s="103"/>
      <c r="M7" s="104">
        <v>191.7421875</v>
      </c>
      <c r="N7" s="104">
        <v>4339.8291015625</v>
      </c>
      <c r="O7" s="105"/>
      <c r="P7" s="106"/>
      <c r="Q7" s="106"/>
      <c r="R7" s="107"/>
      <c r="S7" s="107"/>
      <c r="T7" s="107"/>
      <c r="U7" s="107"/>
      <c r="V7" s="108"/>
      <c r="W7" s="108"/>
      <c r="X7" s="108"/>
      <c r="Y7" s="108"/>
      <c r="Z7" s="109"/>
      <c r="AA7" s="110">
        <v>7</v>
      </c>
      <c r="AB7" s="110"/>
      <c r="AC7" s="111"/>
    </row>
  </sheetData>
  <dataConsolidate/>
  <phoneticPr fontId="13"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dataValidation allowBlank="1" showInputMessage="1" errorTitle="Invalid Vertex Image Key" promptTitle="Vertex Tooltip" prompt="Enter optional text that will pop up when the mouse is hovered over the vertex." sqref="K3:K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
    <dataValidation allowBlank="1" showInputMessage="1" promptTitle="Vertex Label Fill Color" prompt="To select an optional fill color for the Label shape, right-click and select Select Color on the right-click menu." sqref="I3:I7"/>
    <dataValidation allowBlank="1" showInputMessage="1" errorTitle="Invalid Vertex Image Key" promptTitle="Vertex Image File" prompt="Enter the path to an image file.  Hover over the column header for examples." sqref="F3:F7"/>
    <dataValidation allowBlank="1" showInputMessage="1" promptTitle="Vertex Color" prompt="To select an optional vertex color, right-click and select Select Color on the right-click menu." sqref="B3:B7"/>
    <dataValidation allowBlank="1" showInputMessage="1" errorTitle="Invalid Vertex Opacity" error="The optional vertex opacity must be a whole number between 0 and 10." promptTitle="Vertex Opacity" prompt="Enter an optional vertex opacity between 0 (transparent) and 100 (opaque)." sqref="E3:E7"/>
    <dataValidation type="list" allowBlank="1" showInputMessage="1" showErrorMessage="1" errorTitle="Invalid Vertex Shape" error="You have entered an invalid vertex shape.  Try selecting from the drop-down list instead." promptTitle="Vertex Shape" prompt="Select an optional vertex shape." sqref="C3:C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formula1>ValidVertexLabelPositions</formula1>
    </dataValidation>
    <dataValidation allowBlank="1" showInputMessage="1" showErrorMessage="1" promptTitle="Vertex Name" prompt="Enter the name of the vertex." sqref="A3:A7"/>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3"/>
  <cols>
    <col min="1" max="1" width="10.875" style="3" bestFit="1" customWidth="1"/>
    <col min="2" max="2" width="16.875" style="3" bestFit="1" customWidth="1"/>
    <col min="4" max="5" width="9.125" customWidth="1"/>
  </cols>
  <sheetData>
    <row r="1" spans="1:1" x14ac:dyDescent="0.3">
      <c r="A1" s="3" t="s">
        <v>47</v>
      </c>
    </row>
    <row r="2" spans="1:1" ht="15" customHeight="1" x14ac:dyDescent="0.3"/>
    <row r="3" spans="1:1" ht="15" customHeight="1" x14ac:dyDescent="0.3">
      <c r="A3" s="32" t="s">
        <v>48</v>
      </c>
    </row>
    <row r="21" spans="4:4" x14ac:dyDescent="0.3">
      <c r="D21" s="7"/>
    </row>
  </sheetData>
  <dataConsolidate/>
  <phoneticPr fontId="13" type="noConversion"/>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3"/>
  <cols>
    <col min="1" max="1" width="9.375" style="1" bestFit="1" customWidth="1"/>
    <col min="2" max="2" width="14.25" bestFit="1" customWidth="1"/>
    <col min="3" max="3" width="15" bestFit="1" customWidth="1"/>
    <col min="4" max="4" width="11.125" bestFit="1" customWidth="1"/>
    <col min="5" max="5" width="13" bestFit="1" customWidth="1"/>
    <col min="6" max="6" width="8" bestFit="1" customWidth="1"/>
    <col min="7" max="8" width="13.625" hidden="1" customWidth="1"/>
    <col min="9" max="9" width="11" hidden="1" customWidth="1"/>
    <col min="10" max="10" width="12.625" hidden="1" customWidth="1"/>
    <col min="11" max="11" width="11" hidden="1" customWidth="1"/>
    <col min="12" max="12" width="9.75" hidden="1" customWidth="1"/>
    <col min="13" max="13" width="13.125" hidden="1" customWidth="1"/>
    <col min="14" max="15" width="8.375" hidden="1" customWidth="1"/>
    <col min="16" max="16" width="18.25" hidden="1" customWidth="1"/>
    <col min="17" max="17" width="14.875" hidden="1" customWidth="1"/>
    <col min="18" max="18" width="14.625" hidden="1" customWidth="1"/>
    <col min="19" max="21" width="24.125" hidden="1" customWidth="1"/>
    <col min="22" max="22" width="21.25" hidden="1" customWidth="1"/>
    <col min="23" max="23" width="19.25" hidden="1" customWidth="1"/>
    <col min="24" max="24" width="10" hidden="1" customWidth="1"/>
    <col min="25" max="25" width="13" customWidth="1"/>
  </cols>
  <sheetData>
    <row r="1" spans="1:24" x14ac:dyDescent="0.3">
      <c r="B1" s="70" t="s">
        <v>37</v>
      </c>
      <c r="C1" s="71"/>
      <c r="D1" s="71"/>
      <c r="E1" s="72"/>
      <c r="F1" s="68" t="s">
        <v>41</v>
      </c>
      <c r="G1" s="73" t="s">
        <v>42</v>
      </c>
      <c r="H1" s="74"/>
      <c r="I1" s="75" t="s">
        <v>38</v>
      </c>
      <c r="J1" s="76"/>
      <c r="K1" s="77" t="s">
        <v>40</v>
      </c>
      <c r="L1" s="78"/>
      <c r="M1" s="78"/>
      <c r="N1" s="78"/>
      <c r="O1" s="78"/>
      <c r="P1" s="78"/>
      <c r="Q1" s="78"/>
      <c r="R1" s="78"/>
      <c r="S1" s="78"/>
      <c r="T1" s="78"/>
      <c r="U1" s="78"/>
      <c r="V1" s="78"/>
      <c r="W1" s="78"/>
      <c r="X1" s="78"/>
    </row>
    <row r="2" spans="1:24" s="13" customFormat="1" ht="30" customHeight="1" x14ac:dyDescent="0.3">
      <c r="A2" s="11" t="s">
        <v>141</v>
      </c>
      <c r="B2" s="13" t="s">
        <v>20</v>
      </c>
      <c r="C2" s="13" t="s">
        <v>19</v>
      </c>
      <c r="D2" s="13" t="s">
        <v>11</v>
      </c>
      <c r="E2" s="13" t="s">
        <v>142</v>
      </c>
      <c r="F2" s="13" t="s">
        <v>44</v>
      </c>
      <c r="G2" s="13" t="s">
        <v>164</v>
      </c>
      <c r="H2" s="13" t="s">
        <v>165</v>
      </c>
      <c r="I2" s="13" t="s">
        <v>12</v>
      </c>
      <c r="J2" s="13" t="s">
        <v>163</v>
      </c>
      <c r="K2" s="13" t="s">
        <v>143</v>
      </c>
      <c r="L2" s="13" t="s">
        <v>145</v>
      </c>
      <c r="M2" s="13" t="s">
        <v>146</v>
      </c>
      <c r="N2" s="13" t="s">
        <v>147</v>
      </c>
      <c r="O2" s="13" t="s">
        <v>148</v>
      </c>
      <c r="P2" s="13" t="s">
        <v>167</v>
      </c>
      <c r="Q2" s="13" t="s">
        <v>168</v>
      </c>
      <c r="R2" s="13" t="s">
        <v>149</v>
      </c>
      <c r="S2" s="13" t="s">
        <v>150</v>
      </c>
      <c r="T2" s="13" t="s">
        <v>151</v>
      </c>
      <c r="U2" s="13" t="s">
        <v>152</v>
      </c>
      <c r="V2" s="13" t="s">
        <v>153</v>
      </c>
      <c r="W2" s="13" t="s">
        <v>154</v>
      </c>
      <c r="X2" s="13" t="s">
        <v>155</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phoneticPr fontId="13" type="noConversion"/>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3"/>
  <cols>
    <col min="1" max="1" width="9.375" style="1" bestFit="1" customWidth="1"/>
    <col min="2" max="2" width="9.125" style="1"/>
    <col min="3" max="3" width="11.625" bestFit="1" customWidth="1"/>
    <col min="4" max="4" width="9.125" customWidth="1"/>
  </cols>
  <sheetData>
    <row r="1" spans="1:3" x14ac:dyDescent="0.3">
      <c r="A1" s="1" t="s">
        <v>141</v>
      </c>
      <c r="B1" s="1" t="s">
        <v>5</v>
      </c>
      <c r="C1" s="1" t="s">
        <v>144</v>
      </c>
    </row>
    <row r="2" spans="1:3" x14ac:dyDescent="0.3">
      <c r="C2" s="3"/>
    </row>
  </sheetData>
  <dataConsolidate/>
  <phoneticPr fontId="13" type="noConversion"/>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3"/>
  <cols>
    <col min="1" max="1" width="43.125" customWidth="1"/>
    <col min="2" max="2" width="13.875" customWidth="1"/>
    <col min="3" max="3" width="9.125" customWidth="1"/>
    <col min="4" max="4" width="12.875" hidden="1" customWidth="1"/>
    <col min="5" max="5" width="19.75" hidden="1" customWidth="1"/>
    <col min="6" max="6" width="15.625" hidden="1" customWidth="1"/>
    <col min="7" max="7" width="22.125" hidden="1" customWidth="1"/>
    <col min="8" max="8" width="17.125" hidden="1" customWidth="1"/>
    <col min="9" max="9" width="23.875" hidden="1" customWidth="1"/>
    <col min="10" max="10" width="28.25" hidden="1" customWidth="1"/>
    <col min="11" max="11" width="34.875" hidden="1" customWidth="1"/>
    <col min="12" max="12" width="25" hidden="1" customWidth="1"/>
    <col min="13" max="13" width="31.625" hidden="1" customWidth="1"/>
    <col min="14" max="14" width="26.625" hidden="1" customWidth="1"/>
    <col min="15" max="17" width="33.25" hidden="1" customWidth="1"/>
    <col min="18" max="18" width="26.625" hidden="1" customWidth="1"/>
    <col min="19" max="19" width="33" hidden="1" customWidth="1"/>
    <col min="20" max="20" width="19.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35">
      <c r="A1" s="13" t="s">
        <v>159</v>
      </c>
      <c r="B1" s="13" t="s">
        <v>17</v>
      </c>
      <c r="D1" t="s">
        <v>76</v>
      </c>
      <c r="E1" t="s">
        <v>77</v>
      </c>
      <c r="F1" s="37" t="s">
        <v>83</v>
      </c>
      <c r="G1" s="38" t="s">
        <v>84</v>
      </c>
      <c r="H1" s="37" t="s">
        <v>89</v>
      </c>
      <c r="I1" s="38" t="s">
        <v>90</v>
      </c>
      <c r="J1" s="37" t="s">
        <v>95</v>
      </c>
      <c r="K1" s="38" t="s">
        <v>96</v>
      </c>
      <c r="L1" s="37" t="s">
        <v>101</v>
      </c>
      <c r="M1" s="38" t="s">
        <v>102</v>
      </c>
      <c r="N1" s="37" t="s">
        <v>107</v>
      </c>
      <c r="O1" s="38" t="s">
        <v>108</v>
      </c>
      <c r="P1" s="38" t="s">
        <v>135</v>
      </c>
      <c r="Q1" s="38" t="s">
        <v>136</v>
      </c>
      <c r="R1" s="37" t="s">
        <v>113</v>
      </c>
      <c r="S1" s="37" t="s">
        <v>114</v>
      </c>
      <c r="T1" s="37" t="s">
        <v>119</v>
      </c>
      <c r="U1" s="38" t="s">
        <v>120</v>
      </c>
      <c r="W1" t="s">
        <v>124</v>
      </c>
      <c r="X1" t="s">
        <v>17</v>
      </c>
    </row>
    <row r="2" spans="1:24" ht="15.6"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121</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122</v>
      </c>
      <c r="X3" t="s">
        <v>82</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123</v>
      </c>
      <c r="X4" s="12" t="s">
        <v>125</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160</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78</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79</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80</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81</v>
      </c>
      <c r="B46" s="49" t="str">
        <f>IFERROR(MEDIAN(Vertices[Degree]),NoMetricMessage)</f>
        <v>Not Available</v>
      </c>
    </row>
    <row r="57" spans="1:2" x14ac:dyDescent="0.3">
      <c r="A57" s="35" t="s">
        <v>85</v>
      </c>
      <c r="B57" s="48" t="str">
        <f>IF(COUNT(Vertices[In-Degree])&gt;0, F2, NoMetricMessage)</f>
        <v>Not Available</v>
      </c>
    </row>
    <row r="58" spans="1:2" x14ac:dyDescent="0.3">
      <c r="A58" s="35" t="s">
        <v>86</v>
      </c>
      <c r="B58" s="48" t="str">
        <f>IF(COUNT(Vertices[In-Degree])&gt;0, F45, NoMetricMessage)</f>
        <v>Not Available</v>
      </c>
    </row>
    <row r="59" spans="1:2" x14ac:dyDescent="0.3">
      <c r="A59" s="35" t="s">
        <v>87</v>
      </c>
      <c r="B59" s="49" t="str">
        <f>IFERROR(AVERAGE(Vertices[In-Degree]),NoMetricMessage)</f>
        <v>Not Available</v>
      </c>
    </row>
    <row r="60" spans="1:2" x14ac:dyDescent="0.3">
      <c r="A60" s="35" t="s">
        <v>88</v>
      </c>
      <c r="B60" s="49" t="str">
        <f>IFERROR(MEDIAN(Vertices[In-Degree]),NoMetricMessage)</f>
        <v>Not Available</v>
      </c>
    </row>
    <row r="71" spans="1:2" x14ac:dyDescent="0.3">
      <c r="A71" s="35" t="s">
        <v>91</v>
      </c>
      <c r="B71" s="48" t="str">
        <f>IF(COUNT(Vertices[Out-Degree])&gt;0, H2, NoMetricMessage)</f>
        <v>Not Available</v>
      </c>
    </row>
    <row r="72" spans="1:2" x14ac:dyDescent="0.3">
      <c r="A72" s="35" t="s">
        <v>92</v>
      </c>
      <c r="B72" s="48" t="str">
        <f>IF(COUNT(Vertices[Out-Degree])&gt;0, H45, NoMetricMessage)</f>
        <v>Not Available</v>
      </c>
    </row>
    <row r="73" spans="1:2" x14ac:dyDescent="0.3">
      <c r="A73" s="35" t="s">
        <v>93</v>
      </c>
      <c r="B73" s="49" t="str">
        <f>IFERROR(AVERAGE(Vertices[Out-Degree]),NoMetricMessage)</f>
        <v>Not Available</v>
      </c>
    </row>
    <row r="74" spans="1:2" x14ac:dyDescent="0.3">
      <c r="A74" s="35" t="s">
        <v>94</v>
      </c>
      <c r="B74" s="49" t="str">
        <f>IFERROR(MEDIAN(Vertices[Out-Degree]),NoMetricMessage)</f>
        <v>Not Available</v>
      </c>
    </row>
    <row r="85" spans="1:2" x14ac:dyDescent="0.3">
      <c r="A85" s="35" t="s">
        <v>97</v>
      </c>
      <c r="B85" s="49" t="str">
        <f>IF(COUNT(Vertices[Betweenness Centrality])&gt;0, J2, NoMetricMessage)</f>
        <v>Not Available</v>
      </c>
    </row>
    <row r="86" spans="1:2" x14ac:dyDescent="0.3">
      <c r="A86" s="35" t="s">
        <v>98</v>
      </c>
      <c r="B86" s="49" t="str">
        <f>IF(COUNT(Vertices[Betweenness Centrality])&gt;0, J45, NoMetricMessage)</f>
        <v>Not Available</v>
      </c>
    </row>
    <row r="87" spans="1:2" x14ac:dyDescent="0.3">
      <c r="A87" s="35" t="s">
        <v>99</v>
      </c>
      <c r="B87" s="49" t="str">
        <f>IFERROR(AVERAGE(Vertices[Betweenness Centrality]),NoMetricMessage)</f>
        <v>Not Available</v>
      </c>
    </row>
    <row r="88" spans="1:2" x14ac:dyDescent="0.3">
      <c r="A88" s="35" t="s">
        <v>100</v>
      </c>
      <c r="B88" s="49" t="str">
        <f>IFERROR(MEDIAN(Vertices[Betweenness Centrality]),NoMetricMessage)</f>
        <v>Not Available</v>
      </c>
    </row>
    <row r="99" spans="1:2" x14ac:dyDescent="0.3">
      <c r="A99" s="35" t="s">
        <v>103</v>
      </c>
      <c r="B99" s="49" t="str">
        <f>IF(COUNT(Vertices[Closeness Centrality])&gt;0, L2, NoMetricMessage)</f>
        <v>Not Available</v>
      </c>
    </row>
    <row r="100" spans="1:2" x14ac:dyDescent="0.3">
      <c r="A100" s="35" t="s">
        <v>104</v>
      </c>
      <c r="B100" s="49" t="str">
        <f>IF(COUNT(Vertices[Closeness Centrality])&gt;0, L45, NoMetricMessage)</f>
        <v>Not Available</v>
      </c>
    </row>
    <row r="101" spans="1:2" x14ac:dyDescent="0.3">
      <c r="A101" s="35" t="s">
        <v>105</v>
      </c>
      <c r="B101" s="49" t="str">
        <f>IFERROR(AVERAGE(Vertices[Closeness Centrality]),NoMetricMessage)</f>
        <v>Not Available</v>
      </c>
    </row>
    <row r="102" spans="1:2" x14ac:dyDescent="0.3">
      <c r="A102" s="35" t="s">
        <v>106</v>
      </c>
      <c r="B102" s="49" t="str">
        <f>IFERROR(MEDIAN(Vertices[Closeness Centrality]),NoMetricMessage)</f>
        <v>Not Available</v>
      </c>
    </row>
    <row r="113" spans="1:2" x14ac:dyDescent="0.3">
      <c r="A113" s="35" t="s">
        <v>109</v>
      </c>
      <c r="B113" s="49" t="str">
        <f>IF(COUNT(Vertices[Eigenvector Centrality])&gt;0, N2, NoMetricMessage)</f>
        <v>Not Available</v>
      </c>
    </row>
    <row r="114" spans="1:2" x14ac:dyDescent="0.3">
      <c r="A114" s="35" t="s">
        <v>110</v>
      </c>
      <c r="B114" s="49" t="str">
        <f>IF(COUNT(Vertices[Eigenvector Centrality])&gt;0, N45, NoMetricMessage)</f>
        <v>Not Available</v>
      </c>
    </row>
    <row r="115" spans="1:2" x14ac:dyDescent="0.3">
      <c r="A115" s="35" t="s">
        <v>111</v>
      </c>
      <c r="B115" s="49" t="str">
        <f>IFERROR(AVERAGE(Vertices[Eigenvector Centrality]),NoMetricMessage)</f>
        <v>Not Available</v>
      </c>
    </row>
    <row r="116" spans="1:2" x14ac:dyDescent="0.3">
      <c r="A116" s="35" t="s">
        <v>112</v>
      </c>
      <c r="B116" s="49" t="str">
        <f>IFERROR(MEDIAN(Vertices[Eigenvector Centrality]),NoMetricMessage)</f>
        <v>Not Available</v>
      </c>
    </row>
    <row r="127" spans="1:2" x14ac:dyDescent="0.3">
      <c r="A127" s="35" t="s">
        <v>137</v>
      </c>
      <c r="B127" s="49" t="str">
        <f>IF(COUNT(Vertices[PageRank])&gt;0, P2, NoMetricMessage)</f>
        <v>Not Available</v>
      </c>
    </row>
    <row r="128" spans="1:2" x14ac:dyDescent="0.3">
      <c r="A128" s="35" t="s">
        <v>138</v>
      </c>
      <c r="B128" s="49" t="str">
        <f>IF(COUNT(Vertices[PageRank])&gt;0, P45, NoMetricMessage)</f>
        <v>Not Available</v>
      </c>
    </row>
    <row r="129" spans="1:2" x14ac:dyDescent="0.3">
      <c r="A129" s="35" t="s">
        <v>139</v>
      </c>
      <c r="B129" s="49" t="str">
        <f>IFERROR(AVERAGE(Vertices[PageRank]),NoMetricMessage)</f>
        <v>Not Available</v>
      </c>
    </row>
    <row r="130" spans="1:2" x14ac:dyDescent="0.3">
      <c r="A130" s="35" t="s">
        <v>140</v>
      </c>
      <c r="B130" s="49" t="str">
        <f>IFERROR(MEDIAN(Vertices[PageRank]),NoMetricMessage)</f>
        <v>Not Available</v>
      </c>
    </row>
    <row r="141" spans="1:2" x14ac:dyDescent="0.3">
      <c r="A141" s="35" t="s">
        <v>115</v>
      </c>
      <c r="B141" s="49" t="str">
        <f>IF(COUNT(Vertices[Clustering Coefficient])&gt;0, R2, NoMetricMessage)</f>
        <v>Not Available</v>
      </c>
    </row>
    <row r="142" spans="1:2" x14ac:dyDescent="0.3">
      <c r="A142" s="35" t="s">
        <v>116</v>
      </c>
      <c r="B142" s="49" t="str">
        <f>IF(COUNT(Vertices[Clustering Coefficient])&gt;0, R45, NoMetricMessage)</f>
        <v>Not Available</v>
      </c>
    </row>
    <row r="143" spans="1:2" x14ac:dyDescent="0.3">
      <c r="A143" s="35" t="s">
        <v>117</v>
      </c>
      <c r="B143" s="49" t="str">
        <f>IFERROR(AVERAGE(Vertices[Clustering Coefficient]),NoMetricMessage)</f>
        <v>Not Available</v>
      </c>
    </row>
    <row r="144" spans="1:2" x14ac:dyDescent="0.3">
      <c r="A144" s="35" t="s">
        <v>118</v>
      </c>
      <c r="B144" s="49" t="str">
        <f>IFERROR(MEDIAN(Vertices[Clustering Coefficient]),NoMetricMessage)</f>
        <v>Not Available</v>
      </c>
    </row>
  </sheetData>
  <dataConsolidate/>
  <phoneticPr fontId="13" type="noConversion"/>
  <pageMargins left="0.7" right="0.7" top="0.75" bottom="0.75" header="0.3" footer="0.3"/>
  <pageSetup orientation="portrait"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3"/>
  <cols>
    <col min="1" max="1" width="10.375" style="1" bestFit="1" customWidth="1"/>
    <col min="2" max="2" width="12.375" style="1" bestFit="1" customWidth="1"/>
    <col min="3" max="3" width="22.875" bestFit="1" customWidth="1"/>
    <col min="4" max="4" width="16.875" bestFit="1" customWidth="1"/>
    <col min="5" max="6" width="16.875" customWidth="1"/>
    <col min="7" max="7" width="14.25" bestFit="1" customWidth="1"/>
    <col min="8" max="8" width="14.25" customWidth="1"/>
    <col min="10" max="10" width="39.125" bestFit="1" customWidth="1"/>
    <col min="11" max="11" width="10.875" bestFit="1" customWidth="1"/>
    <col min="13" max="13" width="8.375" bestFit="1" customWidth="1"/>
    <col min="14" max="14" width="10" bestFit="1" customWidth="1"/>
    <col min="15" max="15" width="11.875" bestFit="1" customWidth="1"/>
    <col min="16" max="16" width="12.125" bestFit="1" customWidth="1"/>
  </cols>
  <sheetData>
    <row r="1" spans="1:18" s="4" customFormat="1" ht="36" customHeight="1" x14ac:dyDescent="0.3">
      <c r="A1" s="5" t="s">
        <v>6</v>
      </c>
      <c r="B1" s="5" t="s">
        <v>128</v>
      </c>
      <c r="C1" s="4" t="s">
        <v>7</v>
      </c>
      <c r="D1" s="4" t="s">
        <v>9</v>
      </c>
      <c r="E1" s="4" t="s">
        <v>161</v>
      </c>
      <c r="F1" s="5" t="s">
        <v>166</v>
      </c>
      <c r="G1" s="4" t="s">
        <v>14</v>
      </c>
      <c r="H1" s="4" t="s">
        <v>65</v>
      </c>
      <c r="J1" s="4" t="s">
        <v>18</v>
      </c>
      <c r="K1" s="4" t="s">
        <v>17</v>
      </c>
      <c r="M1" s="4" t="s">
        <v>21</v>
      </c>
      <c r="N1" s="4" t="s">
        <v>22</v>
      </c>
      <c r="O1" s="4" t="s">
        <v>23</v>
      </c>
      <c r="P1" s="4" t="s">
        <v>24</v>
      </c>
    </row>
    <row r="2" spans="1:18" x14ac:dyDescent="0.3">
      <c r="A2" s="1" t="s">
        <v>49</v>
      </c>
      <c r="B2" s="1" t="s">
        <v>129</v>
      </c>
      <c r="C2" t="s">
        <v>52</v>
      </c>
      <c r="D2" t="s">
        <v>53</v>
      </c>
      <c r="E2" t="s">
        <v>53</v>
      </c>
      <c r="F2" s="1" t="s">
        <v>49</v>
      </c>
      <c r="G2" t="s">
        <v>63</v>
      </c>
      <c r="H2" t="s">
        <v>156</v>
      </c>
      <c r="J2" t="s">
        <v>173</v>
      </c>
      <c r="K2">
        <v>108</v>
      </c>
    </row>
    <row r="3" spans="1:18" x14ac:dyDescent="0.3">
      <c r="A3" s="1" t="s">
        <v>50</v>
      </c>
      <c r="B3" s="1" t="s">
        <v>130</v>
      </c>
      <c r="C3" t="s">
        <v>50</v>
      </c>
      <c r="D3" t="s">
        <v>54</v>
      </c>
      <c r="E3" t="s">
        <v>54</v>
      </c>
      <c r="F3" s="1" t="s">
        <v>50</v>
      </c>
      <c r="G3" t="s">
        <v>64</v>
      </c>
      <c r="H3" t="s">
        <v>66</v>
      </c>
      <c r="J3" t="s">
        <v>169</v>
      </c>
      <c r="K3" t="s">
        <v>185</v>
      </c>
    </row>
    <row r="4" spans="1:18" x14ac:dyDescent="0.3">
      <c r="A4" s="1" t="s">
        <v>51</v>
      </c>
      <c r="B4" s="1" t="s">
        <v>131</v>
      </c>
      <c r="C4" t="s">
        <v>51</v>
      </c>
      <c r="D4" t="s">
        <v>55</v>
      </c>
      <c r="E4" t="s">
        <v>55</v>
      </c>
      <c r="F4" s="1" t="s">
        <v>51</v>
      </c>
      <c r="G4">
        <v>0</v>
      </c>
      <c r="H4" t="s">
        <v>67</v>
      </c>
      <c r="J4" s="12" t="s">
        <v>170</v>
      </c>
      <c r="K4" s="12"/>
    </row>
    <row r="5" spans="1:18" ht="409.6" x14ac:dyDescent="0.3">
      <c r="A5">
        <v>1</v>
      </c>
      <c r="B5" s="1" t="s">
        <v>132</v>
      </c>
      <c r="C5" t="s">
        <v>49</v>
      </c>
      <c r="D5" t="s">
        <v>56</v>
      </c>
      <c r="E5" t="s">
        <v>56</v>
      </c>
      <c r="F5">
        <v>1</v>
      </c>
      <c r="G5">
        <v>1</v>
      </c>
      <c r="H5" t="s">
        <v>68</v>
      </c>
      <c r="J5" t="s">
        <v>171</v>
      </c>
      <c r="K5" s="13" t="s">
        <v>187</v>
      </c>
    </row>
    <row r="6" spans="1:18" x14ac:dyDescent="0.3">
      <c r="A6">
        <v>0</v>
      </c>
      <c r="B6" s="1" t="s">
        <v>133</v>
      </c>
      <c r="C6">
        <v>1</v>
      </c>
      <c r="D6" t="s">
        <v>57</v>
      </c>
      <c r="E6" t="s">
        <v>57</v>
      </c>
      <c r="F6">
        <v>0</v>
      </c>
      <c r="H6" t="s">
        <v>69</v>
      </c>
      <c r="J6" t="s">
        <v>172</v>
      </c>
      <c r="K6">
        <v>1</v>
      </c>
      <c r="R6" t="s">
        <v>126</v>
      </c>
    </row>
    <row r="7" spans="1:18" x14ac:dyDescent="0.3">
      <c r="A7">
        <v>2</v>
      </c>
      <c r="B7">
        <v>1</v>
      </c>
      <c r="C7">
        <v>0</v>
      </c>
      <c r="D7" t="s">
        <v>58</v>
      </c>
      <c r="E7" t="s">
        <v>58</v>
      </c>
      <c r="F7">
        <v>2</v>
      </c>
      <c r="H7" t="s">
        <v>70</v>
      </c>
      <c r="J7" t="s">
        <v>186</v>
      </c>
      <c r="K7" t="s">
        <v>189</v>
      </c>
    </row>
    <row r="8" spans="1:18" x14ac:dyDescent="0.3">
      <c r="A8"/>
      <c r="B8">
        <v>2</v>
      </c>
      <c r="C8">
        <v>2</v>
      </c>
      <c r="D8" t="s">
        <v>59</v>
      </c>
      <c r="E8" t="s">
        <v>59</v>
      </c>
      <c r="H8" t="s">
        <v>71</v>
      </c>
    </row>
    <row r="9" spans="1:18" x14ac:dyDescent="0.3">
      <c r="A9"/>
      <c r="B9">
        <v>3</v>
      </c>
      <c r="C9">
        <v>4</v>
      </c>
      <c r="D9" t="s">
        <v>60</v>
      </c>
      <c r="E9" t="s">
        <v>60</v>
      </c>
      <c r="H9" t="s">
        <v>72</v>
      </c>
    </row>
    <row r="10" spans="1:18" x14ac:dyDescent="0.3">
      <c r="A10"/>
      <c r="B10">
        <v>4</v>
      </c>
      <c r="D10" t="s">
        <v>61</v>
      </c>
      <c r="E10" t="s">
        <v>61</v>
      </c>
      <c r="H10" t="s">
        <v>73</v>
      </c>
    </row>
    <row r="11" spans="1:18" x14ac:dyDescent="0.3">
      <c r="A11"/>
      <c r="B11">
        <v>5</v>
      </c>
      <c r="D11" t="s">
        <v>44</v>
      </c>
      <c r="E11">
        <v>1</v>
      </c>
      <c r="H11" t="s">
        <v>74</v>
      </c>
    </row>
    <row r="12" spans="1:18" x14ac:dyDescent="0.3">
      <c r="A12"/>
      <c r="B12"/>
      <c r="D12" t="s">
        <v>62</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13"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1262160E-A37C-43FF-B979-18E296D688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已命名的範圍</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2008-01-30T00:41:58Z</dcterms:created>
  <dcterms:modified xsi:type="dcterms:W3CDTF">2017-04-12T17:23:48Z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