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asters-Project\Tests\"/>
    </mc:Choice>
  </mc:AlternateContent>
  <bookViews>
    <workbookView xWindow="0" yWindow="0" windowWidth="28800" windowHeight="14010" firstSheet="1" activeTab="1"/>
  </bookViews>
  <sheets>
    <sheet name="US Stats incl Prop 1972-2016" sheetId="7" r:id="rId1"/>
    <sheet name="SA Stats incl Prop" sheetId="6" r:id="rId2"/>
    <sheet name="SA Stats ex Prop" sheetId="5" r:id="rId3"/>
    <sheet name="Full Stats" sheetId="4" r:id="rId4"/>
    <sheet name="SA" sheetId="3" r:id="rId5"/>
    <sheet name="Asset Returns" sheetId="1" r:id="rId6"/>
    <sheet name="GTAA" sheetId="2" r:id="rId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6" l="1"/>
  <c r="J130" i="6" s="1"/>
  <c r="C130" i="6"/>
  <c r="D130" i="6"/>
  <c r="B131" i="6"/>
  <c r="J131" i="6" s="1"/>
  <c r="C131" i="6"/>
  <c r="K131" i="6" s="1"/>
  <c r="D131" i="6"/>
  <c r="B132" i="6"/>
  <c r="C132" i="6"/>
  <c r="K132" i="6" s="1"/>
  <c r="D132" i="6"/>
  <c r="B133" i="6"/>
  <c r="C133" i="6"/>
  <c r="K133" i="6" s="1"/>
  <c r="D133" i="6"/>
  <c r="B134" i="6"/>
  <c r="J134" i="6" s="1"/>
  <c r="C134" i="6"/>
  <c r="D134" i="6"/>
  <c r="B135" i="6"/>
  <c r="J135" i="6" s="1"/>
  <c r="C135" i="6"/>
  <c r="K135" i="6" s="1"/>
  <c r="D135" i="6"/>
  <c r="B136" i="6"/>
  <c r="C136" i="6"/>
  <c r="K136" i="6" s="1"/>
  <c r="D136" i="6"/>
  <c r="B137" i="6"/>
  <c r="C137" i="6"/>
  <c r="K137" i="6" s="1"/>
  <c r="D137" i="6"/>
  <c r="B138" i="6"/>
  <c r="J138" i="6" s="1"/>
  <c r="C138" i="6"/>
  <c r="D138" i="6"/>
  <c r="B139" i="6"/>
  <c r="J139" i="6" s="1"/>
  <c r="C139" i="6"/>
  <c r="K139" i="6" s="1"/>
  <c r="D139" i="6"/>
  <c r="B140" i="6"/>
  <c r="C140" i="6"/>
  <c r="K140" i="6" s="1"/>
  <c r="D140" i="6"/>
  <c r="B141" i="6"/>
  <c r="C141" i="6"/>
  <c r="K141" i="6" s="1"/>
  <c r="D141" i="6"/>
  <c r="B142" i="6"/>
  <c r="J142" i="6" s="1"/>
  <c r="C142" i="6"/>
  <c r="D142" i="6"/>
  <c r="B143" i="6"/>
  <c r="J143" i="6" s="1"/>
  <c r="C143" i="6"/>
  <c r="K143" i="6" s="1"/>
  <c r="D143" i="6"/>
  <c r="B144" i="6"/>
  <c r="C144" i="6"/>
  <c r="K144" i="6" s="1"/>
  <c r="D144" i="6"/>
  <c r="L144" i="6" s="1"/>
  <c r="C129" i="6"/>
  <c r="D129" i="6"/>
  <c r="L129" i="6" s="1"/>
  <c r="B129" i="6"/>
  <c r="J129" i="6" s="1"/>
  <c r="J144" i="6"/>
  <c r="I144" i="6"/>
  <c r="L143" i="6"/>
  <c r="I143" i="6"/>
  <c r="L142" i="6"/>
  <c r="K142" i="6"/>
  <c r="I142" i="6"/>
  <c r="L141" i="6"/>
  <c r="J141" i="6"/>
  <c r="I141" i="6"/>
  <c r="L140" i="6"/>
  <c r="J140" i="6"/>
  <c r="I140" i="6"/>
  <c r="L139" i="6"/>
  <c r="I139" i="6"/>
  <c r="L138" i="6"/>
  <c r="K138" i="6"/>
  <c r="I138" i="6"/>
  <c r="L137" i="6"/>
  <c r="J137" i="6"/>
  <c r="I137" i="6"/>
  <c r="L136" i="6"/>
  <c r="J136" i="6"/>
  <c r="I136" i="6"/>
  <c r="L135" i="6"/>
  <c r="I135" i="6"/>
  <c r="L134" i="6"/>
  <c r="K134" i="6"/>
  <c r="I134" i="6"/>
  <c r="L133" i="6"/>
  <c r="J133" i="6"/>
  <c r="I133" i="6"/>
  <c r="L132" i="6"/>
  <c r="J132" i="6"/>
  <c r="I132" i="6"/>
  <c r="L131" i="6"/>
  <c r="I131" i="6"/>
  <c r="L130" i="6"/>
  <c r="K130" i="6"/>
  <c r="I130" i="6"/>
  <c r="K129" i="6"/>
  <c r="L126" i="6"/>
  <c r="K126" i="6"/>
  <c r="J126" i="6"/>
  <c r="I126" i="6"/>
  <c r="L125" i="6"/>
  <c r="K125" i="6"/>
  <c r="J125" i="6"/>
  <c r="I125" i="6"/>
  <c r="L124" i="6"/>
  <c r="K124" i="6"/>
  <c r="J124" i="6"/>
  <c r="I124" i="6"/>
  <c r="L123" i="6"/>
  <c r="K123" i="6"/>
  <c r="J123" i="6"/>
  <c r="I123" i="6"/>
  <c r="L122" i="6"/>
  <c r="K122" i="6"/>
  <c r="J122" i="6"/>
  <c r="I122" i="6"/>
  <c r="L121" i="6"/>
  <c r="K121" i="6"/>
  <c r="J121" i="6"/>
  <c r="I121" i="6"/>
  <c r="L120" i="6"/>
  <c r="K120" i="6"/>
  <c r="J120" i="6"/>
  <c r="I120" i="6"/>
  <c r="L119" i="6"/>
  <c r="K119" i="6"/>
  <c r="J119" i="6"/>
  <c r="I119" i="6"/>
  <c r="L118" i="6"/>
  <c r="K118" i="6"/>
  <c r="J118" i="6"/>
  <c r="I118" i="6"/>
  <c r="L117" i="6"/>
  <c r="K117" i="6"/>
  <c r="J117" i="6"/>
  <c r="I117" i="6"/>
  <c r="L116" i="6"/>
  <c r="K116" i="6"/>
  <c r="J116" i="6"/>
  <c r="I116" i="6"/>
  <c r="L115" i="6"/>
  <c r="K115" i="6"/>
  <c r="J115" i="6"/>
  <c r="I115" i="6"/>
  <c r="L114" i="6"/>
  <c r="K114" i="6"/>
  <c r="J114" i="6"/>
  <c r="I114" i="6"/>
  <c r="L113" i="6"/>
  <c r="K113" i="6"/>
  <c r="J113" i="6"/>
  <c r="I113" i="6"/>
  <c r="L112" i="6"/>
  <c r="K112" i="6"/>
  <c r="J112" i="6"/>
  <c r="I112" i="6"/>
  <c r="L111" i="6"/>
  <c r="K111" i="6"/>
  <c r="J111" i="6"/>
  <c r="P148" i="5" l="1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O163" i="5"/>
  <c r="N163" i="5"/>
  <c r="M163" i="5"/>
  <c r="L163" i="5"/>
  <c r="K163" i="5"/>
  <c r="J163" i="5"/>
  <c r="O162" i="5"/>
  <c r="N162" i="5"/>
  <c r="M162" i="5"/>
  <c r="L162" i="5"/>
  <c r="K162" i="5"/>
  <c r="J162" i="5"/>
  <c r="O161" i="5"/>
  <c r="N161" i="5"/>
  <c r="M161" i="5"/>
  <c r="L161" i="5"/>
  <c r="K161" i="5"/>
  <c r="J161" i="5"/>
  <c r="O160" i="5"/>
  <c r="N160" i="5"/>
  <c r="M160" i="5"/>
  <c r="L160" i="5"/>
  <c r="K160" i="5"/>
  <c r="J160" i="5"/>
  <c r="O159" i="5"/>
  <c r="N159" i="5"/>
  <c r="M159" i="5"/>
  <c r="L159" i="5"/>
  <c r="K159" i="5"/>
  <c r="J159" i="5"/>
  <c r="O158" i="5"/>
  <c r="N158" i="5"/>
  <c r="M158" i="5"/>
  <c r="L158" i="5"/>
  <c r="K158" i="5"/>
  <c r="J158" i="5"/>
  <c r="O157" i="5"/>
  <c r="N157" i="5"/>
  <c r="M157" i="5"/>
  <c r="L157" i="5"/>
  <c r="K157" i="5"/>
  <c r="J157" i="5"/>
  <c r="O156" i="5"/>
  <c r="N156" i="5"/>
  <c r="M156" i="5"/>
  <c r="L156" i="5"/>
  <c r="K156" i="5"/>
  <c r="J156" i="5"/>
  <c r="O155" i="5"/>
  <c r="N155" i="5"/>
  <c r="M155" i="5"/>
  <c r="L155" i="5"/>
  <c r="K155" i="5"/>
  <c r="J155" i="5"/>
  <c r="O154" i="5"/>
  <c r="N154" i="5"/>
  <c r="M154" i="5"/>
  <c r="L154" i="5"/>
  <c r="K154" i="5"/>
  <c r="J154" i="5"/>
  <c r="O153" i="5"/>
  <c r="N153" i="5"/>
  <c r="M153" i="5"/>
  <c r="L153" i="5"/>
  <c r="K153" i="5"/>
  <c r="J153" i="5"/>
  <c r="O152" i="5"/>
  <c r="N152" i="5"/>
  <c r="M152" i="5"/>
  <c r="L152" i="5"/>
  <c r="K152" i="5"/>
  <c r="J152" i="5"/>
  <c r="O151" i="5"/>
  <c r="N151" i="5"/>
  <c r="M151" i="5"/>
  <c r="L151" i="5"/>
  <c r="K151" i="5"/>
  <c r="J151" i="5"/>
  <c r="O150" i="5"/>
  <c r="N150" i="5"/>
  <c r="M150" i="5"/>
  <c r="L150" i="5"/>
  <c r="K150" i="5"/>
  <c r="J150" i="5"/>
  <c r="O149" i="5"/>
  <c r="N149" i="5"/>
  <c r="M149" i="5"/>
  <c r="L149" i="5"/>
  <c r="K149" i="5"/>
  <c r="J149" i="5"/>
  <c r="O148" i="5"/>
  <c r="N148" i="5"/>
  <c r="M148" i="5"/>
  <c r="L148" i="5"/>
  <c r="K148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Y198" i="7"/>
  <c r="X198" i="7"/>
  <c r="W198" i="7"/>
  <c r="V198" i="7"/>
  <c r="Y197" i="7"/>
  <c r="X197" i="7"/>
  <c r="W197" i="7"/>
  <c r="V197" i="7"/>
  <c r="Y196" i="7"/>
  <c r="X196" i="7"/>
  <c r="W196" i="7"/>
  <c r="V196" i="7"/>
  <c r="Y195" i="7"/>
  <c r="X195" i="7"/>
  <c r="W195" i="7"/>
  <c r="V195" i="7"/>
  <c r="Y194" i="7"/>
  <c r="X194" i="7"/>
  <c r="W194" i="7"/>
  <c r="V194" i="7"/>
  <c r="Y193" i="7"/>
  <c r="X193" i="7"/>
  <c r="W193" i="7"/>
  <c r="V193" i="7"/>
  <c r="Y192" i="7"/>
  <c r="X192" i="7"/>
  <c r="W192" i="7"/>
  <c r="V192" i="7"/>
  <c r="Y191" i="7"/>
  <c r="X191" i="7"/>
  <c r="W191" i="7"/>
  <c r="V191" i="7"/>
  <c r="Y190" i="7"/>
  <c r="X190" i="7"/>
  <c r="W190" i="7"/>
  <c r="V190" i="7"/>
  <c r="Y189" i="7"/>
  <c r="X189" i="7"/>
  <c r="W189" i="7"/>
  <c r="V189" i="7"/>
  <c r="Y188" i="7"/>
  <c r="X188" i="7"/>
  <c r="W188" i="7"/>
  <c r="V188" i="7"/>
  <c r="Y187" i="7"/>
  <c r="X187" i="7"/>
  <c r="W187" i="7"/>
  <c r="V187" i="7"/>
  <c r="Y186" i="7"/>
  <c r="X186" i="7"/>
  <c r="W186" i="7"/>
  <c r="V186" i="7"/>
  <c r="Y185" i="7"/>
  <c r="X185" i="7"/>
  <c r="W185" i="7"/>
  <c r="V185" i="7"/>
  <c r="Y184" i="7"/>
  <c r="X184" i="7"/>
  <c r="W184" i="7"/>
  <c r="V184" i="7"/>
  <c r="Y183" i="7"/>
  <c r="X183" i="7"/>
  <c r="W183" i="7"/>
  <c r="L219" i="7"/>
  <c r="K219" i="7"/>
  <c r="J219" i="7"/>
  <c r="I219" i="7"/>
  <c r="L218" i="7"/>
  <c r="K218" i="7"/>
  <c r="J218" i="7"/>
  <c r="I218" i="7"/>
  <c r="L217" i="7"/>
  <c r="K217" i="7"/>
  <c r="J217" i="7"/>
  <c r="I217" i="7"/>
  <c r="L216" i="7"/>
  <c r="K216" i="7"/>
  <c r="J216" i="7"/>
  <c r="I216" i="7"/>
  <c r="L215" i="7"/>
  <c r="K215" i="7"/>
  <c r="J215" i="7"/>
  <c r="I215" i="7"/>
  <c r="L214" i="7"/>
  <c r="K214" i="7"/>
  <c r="J214" i="7"/>
  <c r="I214" i="7"/>
  <c r="L213" i="7"/>
  <c r="K213" i="7"/>
  <c r="J213" i="7"/>
  <c r="I213" i="7"/>
  <c r="L212" i="7"/>
  <c r="K212" i="7"/>
  <c r="J212" i="7"/>
  <c r="I212" i="7"/>
  <c r="L211" i="7"/>
  <c r="K211" i="7"/>
  <c r="J211" i="7"/>
  <c r="I211" i="7"/>
  <c r="L210" i="7"/>
  <c r="K210" i="7"/>
  <c r="J210" i="7"/>
  <c r="I210" i="7"/>
  <c r="L209" i="7"/>
  <c r="K209" i="7"/>
  <c r="J209" i="7"/>
  <c r="I209" i="7"/>
  <c r="L208" i="7"/>
  <c r="K208" i="7"/>
  <c r="J208" i="7"/>
  <c r="I208" i="7"/>
  <c r="L207" i="7"/>
  <c r="K207" i="7"/>
  <c r="J207" i="7"/>
  <c r="I207" i="7"/>
  <c r="L206" i="7"/>
  <c r="K206" i="7"/>
  <c r="J206" i="7"/>
  <c r="I206" i="7"/>
  <c r="L205" i="7"/>
  <c r="K205" i="7"/>
  <c r="J205" i="7"/>
  <c r="I205" i="7"/>
  <c r="L204" i="7"/>
  <c r="K204" i="7"/>
  <c r="J204" i="7"/>
  <c r="L198" i="7"/>
  <c r="K198" i="7"/>
  <c r="J198" i="7"/>
  <c r="I198" i="7"/>
  <c r="L197" i="7"/>
  <c r="K197" i="7"/>
  <c r="J197" i="7"/>
  <c r="I197" i="7"/>
  <c r="L196" i="7"/>
  <c r="K196" i="7"/>
  <c r="J196" i="7"/>
  <c r="I196" i="7"/>
  <c r="L195" i="7"/>
  <c r="K195" i="7"/>
  <c r="J195" i="7"/>
  <c r="I195" i="7"/>
  <c r="L194" i="7"/>
  <c r="K194" i="7"/>
  <c r="J194" i="7"/>
  <c r="I194" i="7"/>
  <c r="L193" i="7"/>
  <c r="K193" i="7"/>
  <c r="J193" i="7"/>
  <c r="I193" i="7"/>
  <c r="L192" i="7"/>
  <c r="K192" i="7"/>
  <c r="J192" i="7"/>
  <c r="I192" i="7"/>
  <c r="L191" i="7"/>
  <c r="K191" i="7"/>
  <c r="J191" i="7"/>
  <c r="I191" i="7"/>
  <c r="L190" i="7"/>
  <c r="K190" i="7"/>
  <c r="J190" i="7"/>
  <c r="I190" i="7"/>
  <c r="L189" i="7"/>
  <c r="K189" i="7"/>
  <c r="J189" i="7"/>
  <c r="I189" i="7"/>
  <c r="L188" i="7"/>
  <c r="K188" i="7"/>
  <c r="J188" i="7"/>
  <c r="I188" i="7"/>
  <c r="L187" i="7"/>
  <c r="K187" i="7"/>
  <c r="J187" i="7"/>
  <c r="I187" i="7"/>
  <c r="L186" i="7"/>
  <c r="K186" i="7"/>
  <c r="J186" i="7"/>
  <c r="I186" i="7"/>
  <c r="L185" i="7"/>
  <c r="K185" i="7"/>
  <c r="J185" i="7"/>
  <c r="I185" i="7"/>
  <c r="L184" i="7"/>
  <c r="K184" i="7"/>
  <c r="J184" i="7"/>
  <c r="I184" i="7"/>
  <c r="L183" i="7"/>
  <c r="K183" i="7"/>
  <c r="J183" i="7"/>
  <c r="V163" i="7"/>
  <c r="U163" i="7"/>
  <c r="O155" i="7"/>
  <c r="T155" i="7" s="1"/>
  <c r="N155" i="7"/>
  <c r="M155" i="7"/>
  <c r="L155" i="7"/>
  <c r="K155" i="7"/>
  <c r="S155" i="7" s="1"/>
  <c r="V178" i="7" s="1"/>
  <c r="J155" i="7"/>
  <c r="R155" i="7" s="1"/>
  <c r="U178" i="7" s="1"/>
  <c r="I155" i="7"/>
  <c r="Q155" i="7" s="1"/>
  <c r="O154" i="7"/>
  <c r="T154" i="7" s="1"/>
  <c r="N154" i="7"/>
  <c r="M154" i="7"/>
  <c r="L154" i="7"/>
  <c r="K154" i="7"/>
  <c r="S154" i="7" s="1"/>
  <c r="V177" i="7" s="1"/>
  <c r="J154" i="7"/>
  <c r="R154" i="7" s="1"/>
  <c r="U177" i="7" s="1"/>
  <c r="I154" i="7"/>
  <c r="Q154" i="7" s="1"/>
  <c r="O153" i="7"/>
  <c r="T153" i="7" s="1"/>
  <c r="N153" i="7"/>
  <c r="M153" i="7"/>
  <c r="L153" i="7"/>
  <c r="K153" i="7"/>
  <c r="S153" i="7" s="1"/>
  <c r="V176" i="7" s="1"/>
  <c r="J153" i="7"/>
  <c r="R153" i="7" s="1"/>
  <c r="U176" i="7" s="1"/>
  <c r="I153" i="7"/>
  <c r="Q153" i="7" s="1"/>
  <c r="O152" i="7"/>
  <c r="T152" i="7" s="1"/>
  <c r="N152" i="7"/>
  <c r="M152" i="7"/>
  <c r="L152" i="7"/>
  <c r="K152" i="7"/>
  <c r="S152" i="7" s="1"/>
  <c r="V175" i="7" s="1"/>
  <c r="J152" i="7"/>
  <c r="R152" i="7" s="1"/>
  <c r="U175" i="7" s="1"/>
  <c r="I152" i="7"/>
  <c r="Q152" i="7" s="1"/>
  <c r="O151" i="7"/>
  <c r="T151" i="7" s="1"/>
  <c r="N151" i="7"/>
  <c r="M151" i="7"/>
  <c r="L151" i="7"/>
  <c r="K151" i="7"/>
  <c r="S151" i="7" s="1"/>
  <c r="V174" i="7" s="1"/>
  <c r="J151" i="7"/>
  <c r="R151" i="7" s="1"/>
  <c r="U174" i="7" s="1"/>
  <c r="I151" i="7"/>
  <c r="Q151" i="7" s="1"/>
  <c r="O150" i="7"/>
  <c r="T150" i="7" s="1"/>
  <c r="N150" i="7"/>
  <c r="M150" i="7"/>
  <c r="L150" i="7"/>
  <c r="K150" i="7"/>
  <c r="S150" i="7" s="1"/>
  <c r="V173" i="7" s="1"/>
  <c r="J150" i="7"/>
  <c r="R150" i="7" s="1"/>
  <c r="U173" i="7" s="1"/>
  <c r="I150" i="7"/>
  <c r="Q150" i="7" s="1"/>
  <c r="O149" i="7"/>
  <c r="T149" i="7" s="1"/>
  <c r="N149" i="7"/>
  <c r="M149" i="7"/>
  <c r="L149" i="7"/>
  <c r="K149" i="7"/>
  <c r="S149" i="7" s="1"/>
  <c r="V172" i="7" s="1"/>
  <c r="J149" i="7"/>
  <c r="R149" i="7" s="1"/>
  <c r="U172" i="7" s="1"/>
  <c r="I149" i="7"/>
  <c r="Q149" i="7" s="1"/>
  <c r="O148" i="7"/>
  <c r="T148" i="7" s="1"/>
  <c r="N148" i="7"/>
  <c r="M148" i="7"/>
  <c r="L148" i="7"/>
  <c r="K148" i="7"/>
  <c r="S148" i="7" s="1"/>
  <c r="V171" i="7" s="1"/>
  <c r="J148" i="7"/>
  <c r="R148" i="7" s="1"/>
  <c r="U171" i="7" s="1"/>
  <c r="I148" i="7"/>
  <c r="Q148" i="7" s="1"/>
  <c r="O147" i="7"/>
  <c r="T147" i="7" s="1"/>
  <c r="N147" i="7"/>
  <c r="M147" i="7"/>
  <c r="L147" i="7"/>
  <c r="K147" i="7"/>
  <c r="S147" i="7" s="1"/>
  <c r="V170" i="7" s="1"/>
  <c r="J147" i="7"/>
  <c r="R147" i="7" s="1"/>
  <c r="U170" i="7" s="1"/>
  <c r="I147" i="7"/>
  <c r="Q147" i="7" s="1"/>
  <c r="O146" i="7"/>
  <c r="T146" i="7" s="1"/>
  <c r="N146" i="7"/>
  <c r="M146" i="7"/>
  <c r="L146" i="7"/>
  <c r="K146" i="7"/>
  <c r="S146" i="7" s="1"/>
  <c r="V169" i="7" s="1"/>
  <c r="J146" i="7"/>
  <c r="R146" i="7" s="1"/>
  <c r="U169" i="7" s="1"/>
  <c r="I146" i="7"/>
  <c r="Q146" i="7" s="1"/>
  <c r="O145" i="7"/>
  <c r="T145" i="7" s="1"/>
  <c r="N145" i="7"/>
  <c r="M145" i="7"/>
  <c r="L145" i="7"/>
  <c r="K145" i="7"/>
  <c r="S145" i="7" s="1"/>
  <c r="V168" i="7" s="1"/>
  <c r="J145" i="7"/>
  <c r="R145" i="7" s="1"/>
  <c r="U168" i="7" s="1"/>
  <c r="I145" i="7"/>
  <c r="Q145" i="7" s="1"/>
  <c r="O144" i="7"/>
  <c r="T144" i="7" s="1"/>
  <c r="N144" i="7"/>
  <c r="M144" i="7"/>
  <c r="L144" i="7"/>
  <c r="K144" i="7"/>
  <c r="S144" i="7" s="1"/>
  <c r="V167" i="7" s="1"/>
  <c r="J144" i="7"/>
  <c r="R144" i="7" s="1"/>
  <c r="U167" i="7" s="1"/>
  <c r="I144" i="7"/>
  <c r="Q144" i="7" s="1"/>
  <c r="O143" i="7"/>
  <c r="T143" i="7" s="1"/>
  <c r="N143" i="7"/>
  <c r="M143" i="7"/>
  <c r="L143" i="7"/>
  <c r="K143" i="7"/>
  <c r="S143" i="7" s="1"/>
  <c r="V166" i="7" s="1"/>
  <c r="J143" i="7"/>
  <c r="R143" i="7" s="1"/>
  <c r="U166" i="7" s="1"/>
  <c r="I143" i="7"/>
  <c r="Q143" i="7" s="1"/>
  <c r="O142" i="7"/>
  <c r="T142" i="7" s="1"/>
  <c r="N142" i="7"/>
  <c r="M142" i="7"/>
  <c r="L142" i="7"/>
  <c r="K142" i="7"/>
  <c r="S142" i="7" s="1"/>
  <c r="V165" i="7" s="1"/>
  <c r="J142" i="7"/>
  <c r="R142" i="7" s="1"/>
  <c r="U165" i="7" s="1"/>
  <c r="I142" i="7"/>
  <c r="Q142" i="7" s="1"/>
  <c r="O141" i="7"/>
  <c r="T141" i="7" s="1"/>
  <c r="N141" i="7"/>
  <c r="M141" i="7"/>
  <c r="L141" i="7"/>
  <c r="K141" i="7"/>
  <c r="S141" i="7" s="1"/>
  <c r="V164" i="7" s="1"/>
  <c r="J141" i="7"/>
  <c r="R141" i="7" s="1"/>
  <c r="U164" i="7" s="1"/>
  <c r="I141" i="7"/>
  <c r="Q141" i="7" s="1"/>
  <c r="O140" i="7"/>
  <c r="T140" i="7" s="1"/>
  <c r="N140" i="7"/>
  <c r="M140" i="7"/>
  <c r="L140" i="7"/>
  <c r="K140" i="7"/>
  <c r="S140" i="7" s="1"/>
  <c r="J140" i="7"/>
  <c r="R140" i="7" s="1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N137" i="7"/>
  <c r="M137" i="7"/>
  <c r="L137" i="7"/>
  <c r="K137" i="7"/>
  <c r="J137" i="7"/>
  <c r="I137" i="7"/>
  <c r="N136" i="7"/>
  <c r="M136" i="7"/>
  <c r="L136" i="7"/>
  <c r="K136" i="7"/>
  <c r="J136" i="7"/>
  <c r="I136" i="7"/>
  <c r="N135" i="7"/>
  <c r="M135" i="7"/>
  <c r="L135" i="7"/>
  <c r="K135" i="7"/>
  <c r="J135" i="7"/>
  <c r="I135" i="7"/>
  <c r="N134" i="7"/>
  <c r="M134" i="7"/>
  <c r="L134" i="7"/>
  <c r="K134" i="7"/>
  <c r="J134" i="7"/>
  <c r="I134" i="7"/>
  <c r="N133" i="7"/>
  <c r="M133" i="7"/>
  <c r="L133" i="7"/>
  <c r="K133" i="7"/>
  <c r="J133" i="7"/>
  <c r="I133" i="7"/>
  <c r="N132" i="7"/>
  <c r="M132" i="7"/>
  <c r="L132" i="7"/>
  <c r="K132" i="7"/>
  <c r="J132" i="7"/>
  <c r="I132" i="7"/>
  <c r="N131" i="7"/>
  <c r="M131" i="7"/>
  <c r="L131" i="7"/>
  <c r="K131" i="7"/>
  <c r="J131" i="7"/>
  <c r="I131" i="7"/>
  <c r="N130" i="7"/>
  <c r="M130" i="7"/>
  <c r="L130" i="7"/>
  <c r="K130" i="7"/>
  <c r="J130" i="7"/>
  <c r="I130" i="7"/>
  <c r="N129" i="7"/>
  <c r="M129" i="7"/>
  <c r="L129" i="7"/>
  <c r="K129" i="7"/>
  <c r="J129" i="7"/>
  <c r="I129" i="7"/>
  <c r="N128" i="7"/>
  <c r="M128" i="7"/>
  <c r="L128" i="7"/>
  <c r="K128" i="7"/>
  <c r="J128" i="7"/>
  <c r="I128" i="7"/>
  <c r="N127" i="7"/>
  <c r="M127" i="7"/>
  <c r="L127" i="7"/>
  <c r="K127" i="7"/>
  <c r="J127" i="7"/>
  <c r="I127" i="7"/>
  <c r="N126" i="7"/>
  <c r="M126" i="7"/>
  <c r="L126" i="7"/>
  <c r="K126" i="7"/>
  <c r="J126" i="7"/>
  <c r="I126" i="7"/>
  <c r="N125" i="7"/>
  <c r="M125" i="7"/>
  <c r="L125" i="7"/>
  <c r="K125" i="7"/>
  <c r="J125" i="7"/>
  <c r="I125" i="7"/>
  <c r="N124" i="7"/>
  <c r="M124" i="7"/>
  <c r="L124" i="7"/>
  <c r="K124" i="7"/>
  <c r="J124" i="7"/>
  <c r="I124" i="7"/>
  <c r="N123" i="7"/>
  <c r="M123" i="7"/>
  <c r="L123" i="7"/>
  <c r="K123" i="7"/>
  <c r="J123" i="7"/>
  <c r="I123" i="7"/>
  <c r="N122" i="7"/>
  <c r="M122" i="7"/>
  <c r="L122" i="7"/>
  <c r="K122" i="7"/>
  <c r="J122" i="7"/>
  <c r="O119" i="7"/>
  <c r="N119" i="7"/>
  <c r="M119" i="7"/>
  <c r="L119" i="7"/>
  <c r="K119" i="7"/>
  <c r="J119" i="7"/>
  <c r="I119" i="7"/>
  <c r="O118" i="7"/>
  <c r="N118" i="7"/>
  <c r="M118" i="7"/>
  <c r="L118" i="7"/>
  <c r="K118" i="7"/>
  <c r="J118" i="7"/>
  <c r="I118" i="7"/>
  <c r="O117" i="7"/>
  <c r="N117" i="7"/>
  <c r="M117" i="7"/>
  <c r="L117" i="7"/>
  <c r="K117" i="7"/>
  <c r="J117" i="7"/>
  <c r="I117" i="7"/>
  <c r="O116" i="7"/>
  <c r="N116" i="7"/>
  <c r="M116" i="7"/>
  <c r="L116" i="7"/>
  <c r="K116" i="7"/>
  <c r="J116" i="7"/>
  <c r="I116" i="7"/>
  <c r="O115" i="7"/>
  <c r="N115" i="7"/>
  <c r="M115" i="7"/>
  <c r="L115" i="7"/>
  <c r="K115" i="7"/>
  <c r="J115" i="7"/>
  <c r="I115" i="7"/>
  <c r="O114" i="7"/>
  <c r="N114" i="7"/>
  <c r="M114" i="7"/>
  <c r="L114" i="7"/>
  <c r="K114" i="7"/>
  <c r="J114" i="7"/>
  <c r="I114" i="7"/>
  <c r="O113" i="7"/>
  <c r="N113" i="7"/>
  <c r="M113" i="7"/>
  <c r="L113" i="7"/>
  <c r="K113" i="7"/>
  <c r="J113" i="7"/>
  <c r="I113" i="7"/>
  <c r="O112" i="7"/>
  <c r="N112" i="7"/>
  <c r="M112" i="7"/>
  <c r="L112" i="7"/>
  <c r="K112" i="7"/>
  <c r="J112" i="7"/>
  <c r="I112" i="7"/>
  <c r="O111" i="7"/>
  <c r="N111" i="7"/>
  <c r="M111" i="7"/>
  <c r="L111" i="7"/>
  <c r="K111" i="7"/>
  <c r="J111" i="7"/>
  <c r="I111" i="7"/>
  <c r="O110" i="7"/>
  <c r="N110" i="7"/>
  <c r="M110" i="7"/>
  <c r="L110" i="7"/>
  <c r="K110" i="7"/>
  <c r="J110" i="7"/>
  <c r="I110" i="7"/>
  <c r="O109" i="7"/>
  <c r="N109" i="7"/>
  <c r="M109" i="7"/>
  <c r="L109" i="7"/>
  <c r="K109" i="7"/>
  <c r="J109" i="7"/>
  <c r="I109" i="7"/>
  <c r="O108" i="7"/>
  <c r="N108" i="7"/>
  <c r="M108" i="7"/>
  <c r="L108" i="7"/>
  <c r="K108" i="7"/>
  <c r="J108" i="7"/>
  <c r="I108" i="7"/>
  <c r="O107" i="7"/>
  <c r="N107" i="7"/>
  <c r="M107" i="7"/>
  <c r="L107" i="7"/>
  <c r="K107" i="7"/>
  <c r="J107" i="7"/>
  <c r="I107" i="7"/>
  <c r="O106" i="7"/>
  <c r="N106" i="7"/>
  <c r="M106" i="7"/>
  <c r="L106" i="7"/>
  <c r="K106" i="7"/>
  <c r="J106" i="7"/>
  <c r="I106" i="7"/>
  <c r="O105" i="7"/>
  <c r="N105" i="7"/>
  <c r="M105" i="7"/>
  <c r="L105" i="7"/>
  <c r="K105" i="7"/>
  <c r="J105" i="7"/>
  <c r="I105" i="7"/>
  <c r="O104" i="7"/>
  <c r="N104" i="7"/>
  <c r="M104" i="7"/>
  <c r="L104" i="7"/>
  <c r="K104" i="7"/>
  <c r="J104" i="7"/>
  <c r="O101" i="7"/>
  <c r="N101" i="7"/>
  <c r="M101" i="7"/>
  <c r="L101" i="7"/>
  <c r="K101" i="7"/>
  <c r="J101" i="7"/>
  <c r="I101" i="7"/>
  <c r="O100" i="7"/>
  <c r="N100" i="7"/>
  <c r="M100" i="7"/>
  <c r="L100" i="7"/>
  <c r="K100" i="7"/>
  <c r="J100" i="7"/>
  <c r="I100" i="7"/>
  <c r="O99" i="7"/>
  <c r="N99" i="7"/>
  <c r="M99" i="7"/>
  <c r="L99" i="7"/>
  <c r="K99" i="7"/>
  <c r="J99" i="7"/>
  <c r="I99" i="7"/>
  <c r="O98" i="7"/>
  <c r="N98" i="7"/>
  <c r="M98" i="7"/>
  <c r="L98" i="7"/>
  <c r="K98" i="7"/>
  <c r="J98" i="7"/>
  <c r="I98" i="7"/>
  <c r="O97" i="7"/>
  <c r="N97" i="7"/>
  <c r="M97" i="7"/>
  <c r="L97" i="7"/>
  <c r="K97" i="7"/>
  <c r="J97" i="7"/>
  <c r="I97" i="7"/>
  <c r="O96" i="7"/>
  <c r="N96" i="7"/>
  <c r="M96" i="7"/>
  <c r="L96" i="7"/>
  <c r="K96" i="7"/>
  <c r="J96" i="7"/>
  <c r="I96" i="7"/>
  <c r="O95" i="7"/>
  <c r="N95" i="7"/>
  <c r="M95" i="7"/>
  <c r="L95" i="7"/>
  <c r="K95" i="7"/>
  <c r="J95" i="7"/>
  <c r="I95" i="7"/>
  <c r="O94" i="7"/>
  <c r="N94" i="7"/>
  <c r="M94" i="7"/>
  <c r="L94" i="7"/>
  <c r="K94" i="7"/>
  <c r="J94" i="7"/>
  <c r="I94" i="7"/>
  <c r="O93" i="7"/>
  <c r="N93" i="7"/>
  <c r="M93" i="7"/>
  <c r="L93" i="7"/>
  <c r="K93" i="7"/>
  <c r="J93" i="7"/>
  <c r="I93" i="7"/>
  <c r="O92" i="7"/>
  <c r="N92" i="7"/>
  <c r="M92" i="7"/>
  <c r="L92" i="7"/>
  <c r="K92" i="7"/>
  <c r="J92" i="7"/>
  <c r="I92" i="7"/>
  <c r="O91" i="7"/>
  <c r="N91" i="7"/>
  <c r="M91" i="7"/>
  <c r="L91" i="7"/>
  <c r="K91" i="7"/>
  <c r="J91" i="7"/>
  <c r="I91" i="7"/>
  <c r="O90" i="7"/>
  <c r="N90" i="7"/>
  <c r="M90" i="7"/>
  <c r="L90" i="7"/>
  <c r="K90" i="7"/>
  <c r="J90" i="7"/>
  <c r="I90" i="7"/>
  <c r="O89" i="7"/>
  <c r="N89" i="7"/>
  <c r="M89" i="7"/>
  <c r="L89" i="7"/>
  <c r="K89" i="7"/>
  <c r="J89" i="7"/>
  <c r="I89" i="7"/>
  <c r="O88" i="7"/>
  <c r="N88" i="7"/>
  <c r="M88" i="7"/>
  <c r="L88" i="7"/>
  <c r="K88" i="7"/>
  <c r="J88" i="7"/>
  <c r="I88" i="7"/>
  <c r="O87" i="7"/>
  <c r="N87" i="7"/>
  <c r="M87" i="7"/>
  <c r="L87" i="7"/>
  <c r="K87" i="7"/>
  <c r="J87" i="7"/>
  <c r="I87" i="7"/>
  <c r="O86" i="7"/>
  <c r="N86" i="7"/>
  <c r="M86" i="7"/>
  <c r="L86" i="7"/>
  <c r="K86" i="7"/>
  <c r="J86" i="7"/>
  <c r="O83" i="7"/>
  <c r="N83" i="7"/>
  <c r="M83" i="7"/>
  <c r="L83" i="7"/>
  <c r="K83" i="7"/>
  <c r="J83" i="7"/>
  <c r="I83" i="7"/>
  <c r="O82" i="7"/>
  <c r="N82" i="7"/>
  <c r="M82" i="7"/>
  <c r="L82" i="7"/>
  <c r="K82" i="7"/>
  <c r="J82" i="7"/>
  <c r="I82" i="7"/>
  <c r="O81" i="7"/>
  <c r="N81" i="7"/>
  <c r="M81" i="7"/>
  <c r="L81" i="7"/>
  <c r="K81" i="7"/>
  <c r="J81" i="7"/>
  <c r="I81" i="7"/>
  <c r="O80" i="7"/>
  <c r="N80" i="7"/>
  <c r="M80" i="7"/>
  <c r="L80" i="7"/>
  <c r="K80" i="7"/>
  <c r="J80" i="7"/>
  <c r="I80" i="7"/>
  <c r="O79" i="7"/>
  <c r="N79" i="7"/>
  <c r="M79" i="7"/>
  <c r="L79" i="7"/>
  <c r="K79" i="7"/>
  <c r="J79" i="7"/>
  <c r="I79" i="7"/>
  <c r="O78" i="7"/>
  <c r="N78" i="7"/>
  <c r="M78" i="7"/>
  <c r="L78" i="7"/>
  <c r="K78" i="7"/>
  <c r="J78" i="7"/>
  <c r="I78" i="7"/>
  <c r="O77" i="7"/>
  <c r="N77" i="7"/>
  <c r="M77" i="7"/>
  <c r="L77" i="7"/>
  <c r="K77" i="7"/>
  <c r="J77" i="7"/>
  <c r="I77" i="7"/>
  <c r="O76" i="7"/>
  <c r="N76" i="7"/>
  <c r="M76" i="7"/>
  <c r="L76" i="7"/>
  <c r="K76" i="7"/>
  <c r="J76" i="7"/>
  <c r="I76" i="7"/>
  <c r="O75" i="7"/>
  <c r="N75" i="7"/>
  <c r="M75" i="7"/>
  <c r="L75" i="7"/>
  <c r="K75" i="7"/>
  <c r="J75" i="7"/>
  <c r="I75" i="7"/>
  <c r="O74" i="7"/>
  <c r="N74" i="7"/>
  <c r="M74" i="7"/>
  <c r="L74" i="7"/>
  <c r="K74" i="7"/>
  <c r="J74" i="7"/>
  <c r="I74" i="7"/>
  <c r="O73" i="7"/>
  <c r="N73" i="7"/>
  <c r="M73" i="7"/>
  <c r="L73" i="7"/>
  <c r="K73" i="7"/>
  <c r="J73" i="7"/>
  <c r="I73" i="7"/>
  <c r="O72" i="7"/>
  <c r="N72" i="7"/>
  <c r="M72" i="7"/>
  <c r="L72" i="7"/>
  <c r="K72" i="7"/>
  <c r="J72" i="7"/>
  <c r="I72" i="7"/>
  <c r="O71" i="7"/>
  <c r="N71" i="7"/>
  <c r="M71" i="7"/>
  <c r="L71" i="7"/>
  <c r="K71" i="7"/>
  <c r="J71" i="7"/>
  <c r="I71" i="7"/>
  <c r="O70" i="7"/>
  <c r="N70" i="7"/>
  <c r="M70" i="7"/>
  <c r="L70" i="7"/>
  <c r="K70" i="7"/>
  <c r="J70" i="7"/>
  <c r="I70" i="7"/>
  <c r="O69" i="7"/>
  <c r="N69" i="7"/>
  <c r="M69" i="7"/>
  <c r="L69" i="7"/>
  <c r="K69" i="7"/>
  <c r="J69" i="7"/>
  <c r="I69" i="7"/>
  <c r="O68" i="7"/>
  <c r="N68" i="7"/>
  <c r="M68" i="7"/>
  <c r="L68" i="7"/>
  <c r="K68" i="7"/>
  <c r="J68" i="7"/>
  <c r="O64" i="7"/>
  <c r="N64" i="7"/>
  <c r="M64" i="7"/>
  <c r="L64" i="7"/>
  <c r="K64" i="7"/>
  <c r="J64" i="7"/>
  <c r="I64" i="7"/>
  <c r="O63" i="7"/>
  <c r="N63" i="7"/>
  <c r="M63" i="7"/>
  <c r="L63" i="7"/>
  <c r="K63" i="7"/>
  <c r="J63" i="7"/>
  <c r="I63" i="7"/>
  <c r="O62" i="7"/>
  <c r="N62" i="7"/>
  <c r="M62" i="7"/>
  <c r="L62" i="7"/>
  <c r="K62" i="7"/>
  <c r="J62" i="7"/>
  <c r="I62" i="7"/>
  <c r="O61" i="7"/>
  <c r="N61" i="7"/>
  <c r="M61" i="7"/>
  <c r="L61" i="7"/>
  <c r="K61" i="7"/>
  <c r="J61" i="7"/>
  <c r="I61" i="7"/>
  <c r="O60" i="7"/>
  <c r="N60" i="7"/>
  <c r="M60" i="7"/>
  <c r="L60" i="7"/>
  <c r="K60" i="7"/>
  <c r="J60" i="7"/>
  <c r="I60" i="7"/>
  <c r="O59" i="7"/>
  <c r="N59" i="7"/>
  <c r="M59" i="7"/>
  <c r="L59" i="7"/>
  <c r="K59" i="7"/>
  <c r="J59" i="7"/>
  <c r="I59" i="7"/>
  <c r="O58" i="7"/>
  <c r="N58" i="7"/>
  <c r="M58" i="7"/>
  <c r="L58" i="7"/>
  <c r="K58" i="7"/>
  <c r="J58" i="7"/>
  <c r="I58" i="7"/>
  <c r="O57" i="7"/>
  <c r="N57" i="7"/>
  <c r="M57" i="7"/>
  <c r="L57" i="7"/>
  <c r="K57" i="7"/>
  <c r="J57" i="7"/>
  <c r="I57" i="7"/>
  <c r="O56" i="7"/>
  <c r="N56" i="7"/>
  <c r="M56" i="7"/>
  <c r="L56" i="7"/>
  <c r="K56" i="7"/>
  <c r="J56" i="7"/>
  <c r="I56" i="7"/>
  <c r="O55" i="7"/>
  <c r="N55" i="7"/>
  <c r="M55" i="7"/>
  <c r="L55" i="7"/>
  <c r="K55" i="7"/>
  <c r="J55" i="7"/>
  <c r="I55" i="7"/>
  <c r="O54" i="7"/>
  <c r="N54" i="7"/>
  <c r="M54" i="7"/>
  <c r="L54" i="7"/>
  <c r="K54" i="7"/>
  <c r="J54" i="7"/>
  <c r="I54" i="7"/>
  <c r="O53" i="7"/>
  <c r="N53" i="7"/>
  <c r="M53" i="7"/>
  <c r="L53" i="7"/>
  <c r="K53" i="7"/>
  <c r="J53" i="7"/>
  <c r="I53" i="7"/>
  <c r="O52" i="7"/>
  <c r="N52" i="7"/>
  <c r="M52" i="7"/>
  <c r="L52" i="7"/>
  <c r="K52" i="7"/>
  <c r="J52" i="7"/>
  <c r="I52" i="7"/>
  <c r="O51" i="7"/>
  <c r="N51" i="7"/>
  <c r="M51" i="7"/>
  <c r="L51" i="7"/>
  <c r="K51" i="7"/>
  <c r="J51" i="7"/>
  <c r="I51" i="7"/>
  <c r="O50" i="7"/>
  <c r="N50" i="7"/>
  <c r="M50" i="7"/>
  <c r="L50" i="7"/>
  <c r="K50" i="7"/>
  <c r="J50" i="7"/>
  <c r="I50" i="7"/>
  <c r="O49" i="7"/>
  <c r="N49" i="7"/>
  <c r="M49" i="7"/>
  <c r="L49" i="7"/>
  <c r="K49" i="7"/>
  <c r="J49" i="7"/>
  <c r="AD46" i="7"/>
  <c r="AC46" i="7"/>
  <c r="AB46" i="7"/>
  <c r="AA46" i="7"/>
  <c r="AD45" i="7"/>
  <c r="AC45" i="7"/>
  <c r="AB45" i="7"/>
  <c r="AA45" i="7"/>
  <c r="AD44" i="7"/>
  <c r="AC44" i="7"/>
  <c r="AB44" i="7"/>
  <c r="AA44" i="7"/>
  <c r="AD43" i="7"/>
  <c r="AC43" i="7"/>
  <c r="AB43" i="7"/>
  <c r="AA43" i="7"/>
  <c r="AD42" i="7"/>
  <c r="AC42" i="7"/>
  <c r="AB42" i="7"/>
  <c r="AA42" i="7"/>
  <c r="AD41" i="7"/>
  <c r="AC41" i="7"/>
  <c r="AB41" i="7"/>
  <c r="AA41" i="7"/>
  <c r="AD40" i="7"/>
  <c r="AC40" i="7"/>
  <c r="AB40" i="7"/>
  <c r="AA40" i="7"/>
  <c r="AD39" i="7"/>
  <c r="AC39" i="7"/>
  <c r="AB39" i="7"/>
  <c r="AA39" i="7"/>
  <c r="AD38" i="7"/>
  <c r="AC38" i="7"/>
  <c r="AB38" i="7"/>
  <c r="AA38" i="7"/>
  <c r="AD37" i="7"/>
  <c r="AC37" i="7"/>
  <c r="AB37" i="7"/>
  <c r="AA37" i="7"/>
  <c r="AD36" i="7"/>
  <c r="AC36" i="7"/>
  <c r="AB36" i="7"/>
  <c r="AA36" i="7"/>
  <c r="AD35" i="7"/>
  <c r="AC35" i="7"/>
  <c r="AB35" i="7"/>
  <c r="AA35" i="7"/>
  <c r="AD34" i="7"/>
  <c r="AC34" i="7"/>
  <c r="AB34" i="7"/>
  <c r="AA34" i="7"/>
  <c r="AD33" i="7"/>
  <c r="AC33" i="7"/>
  <c r="AB33" i="7"/>
  <c r="AA33" i="7"/>
  <c r="AD32" i="7"/>
  <c r="AC32" i="7"/>
  <c r="AB32" i="7"/>
  <c r="AA32" i="7"/>
  <c r="AD31" i="7"/>
  <c r="AC31" i="7"/>
  <c r="AB31" i="7"/>
  <c r="N31" i="7"/>
  <c r="O31" i="7"/>
  <c r="N32" i="7"/>
  <c r="O32" i="7"/>
  <c r="N33" i="7"/>
  <c r="O33" i="7"/>
  <c r="N34" i="7"/>
  <c r="O34" i="7"/>
  <c r="N35" i="7"/>
  <c r="O35" i="7"/>
  <c r="N36" i="7"/>
  <c r="O36" i="7"/>
  <c r="N37" i="7"/>
  <c r="O37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N45" i="7"/>
  <c r="O45" i="7"/>
  <c r="N46" i="7"/>
  <c r="O46" i="7"/>
  <c r="M46" i="7"/>
  <c r="L46" i="7"/>
  <c r="T46" i="7" s="1"/>
  <c r="K46" i="7"/>
  <c r="S46" i="7" s="1"/>
  <c r="J46" i="7"/>
  <c r="R46" i="7" s="1"/>
  <c r="I46" i="7"/>
  <c r="Q46" i="7" s="1"/>
  <c r="M45" i="7"/>
  <c r="L45" i="7"/>
  <c r="T45" i="7" s="1"/>
  <c r="K45" i="7"/>
  <c r="S45" i="7" s="1"/>
  <c r="J45" i="7"/>
  <c r="R45" i="7" s="1"/>
  <c r="I45" i="7"/>
  <c r="Q45" i="7" s="1"/>
  <c r="M44" i="7"/>
  <c r="L44" i="7"/>
  <c r="T44" i="7" s="1"/>
  <c r="K44" i="7"/>
  <c r="S44" i="7" s="1"/>
  <c r="J44" i="7"/>
  <c r="R44" i="7" s="1"/>
  <c r="I44" i="7"/>
  <c r="Q44" i="7" s="1"/>
  <c r="M43" i="7"/>
  <c r="L43" i="7"/>
  <c r="T43" i="7" s="1"/>
  <c r="K43" i="7"/>
  <c r="S43" i="7" s="1"/>
  <c r="J43" i="7"/>
  <c r="R43" i="7" s="1"/>
  <c r="I43" i="7"/>
  <c r="Q43" i="7" s="1"/>
  <c r="M42" i="7"/>
  <c r="L42" i="7"/>
  <c r="T42" i="7" s="1"/>
  <c r="K42" i="7"/>
  <c r="S42" i="7" s="1"/>
  <c r="J42" i="7"/>
  <c r="R42" i="7" s="1"/>
  <c r="I42" i="7"/>
  <c r="Q42" i="7" s="1"/>
  <c r="M41" i="7"/>
  <c r="L41" i="7"/>
  <c r="T41" i="7" s="1"/>
  <c r="K41" i="7"/>
  <c r="S41" i="7" s="1"/>
  <c r="J41" i="7"/>
  <c r="R41" i="7" s="1"/>
  <c r="I41" i="7"/>
  <c r="Q41" i="7" s="1"/>
  <c r="M40" i="7"/>
  <c r="L40" i="7"/>
  <c r="T40" i="7" s="1"/>
  <c r="K40" i="7"/>
  <c r="S40" i="7" s="1"/>
  <c r="J40" i="7"/>
  <c r="R40" i="7" s="1"/>
  <c r="I40" i="7"/>
  <c r="Q40" i="7" s="1"/>
  <c r="M39" i="7"/>
  <c r="L39" i="7"/>
  <c r="T39" i="7" s="1"/>
  <c r="K39" i="7"/>
  <c r="S39" i="7" s="1"/>
  <c r="J39" i="7"/>
  <c r="R39" i="7" s="1"/>
  <c r="I39" i="7"/>
  <c r="Q39" i="7" s="1"/>
  <c r="M38" i="7"/>
  <c r="L38" i="7"/>
  <c r="T38" i="7" s="1"/>
  <c r="K38" i="7"/>
  <c r="S38" i="7" s="1"/>
  <c r="J38" i="7"/>
  <c r="R38" i="7" s="1"/>
  <c r="I38" i="7"/>
  <c r="Q38" i="7" s="1"/>
  <c r="M37" i="7"/>
  <c r="L37" i="7"/>
  <c r="T37" i="7" s="1"/>
  <c r="K37" i="7"/>
  <c r="S37" i="7" s="1"/>
  <c r="J37" i="7"/>
  <c r="R37" i="7" s="1"/>
  <c r="I37" i="7"/>
  <c r="Q37" i="7" s="1"/>
  <c r="M36" i="7"/>
  <c r="L36" i="7"/>
  <c r="T36" i="7" s="1"/>
  <c r="K36" i="7"/>
  <c r="S36" i="7" s="1"/>
  <c r="J36" i="7"/>
  <c r="R36" i="7" s="1"/>
  <c r="I36" i="7"/>
  <c r="Q36" i="7" s="1"/>
  <c r="M35" i="7"/>
  <c r="L35" i="7"/>
  <c r="T35" i="7" s="1"/>
  <c r="K35" i="7"/>
  <c r="S35" i="7" s="1"/>
  <c r="J35" i="7"/>
  <c r="R35" i="7" s="1"/>
  <c r="I35" i="7"/>
  <c r="Q35" i="7" s="1"/>
  <c r="M34" i="7"/>
  <c r="L34" i="7"/>
  <c r="T34" i="7" s="1"/>
  <c r="K34" i="7"/>
  <c r="S34" i="7" s="1"/>
  <c r="J34" i="7"/>
  <c r="R34" i="7" s="1"/>
  <c r="I34" i="7"/>
  <c r="Q34" i="7" s="1"/>
  <c r="M33" i="7"/>
  <c r="L33" i="7"/>
  <c r="T33" i="7" s="1"/>
  <c r="K33" i="7"/>
  <c r="S33" i="7" s="1"/>
  <c r="J33" i="7"/>
  <c r="R33" i="7" s="1"/>
  <c r="I33" i="7"/>
  <c r="Q33" i="7" s="1"/>
  <c r="M32" i="7"/>
  <c r="L32" i="7"/>
  <c r="T32" i="7" s="1"/>
  <c r="K32" i="7"/>
  <c r="S32" i="7" s="1"/>
  <c r="J32" i="7"/>
  <c r="R32" i="7" s="1"/>
  <c r="I32" i="7"/>
  <c r="Q32" i="7" s="1"/>
  <c r="M31" i="7"/>
  <c r="L31" i="7"/>
  <c r="T31" i="7" s="1"/>
  <c r="K31" i="7"/>
  <c r="S31" i="7" s="1"/>
  <c r="J31" i="7"/>
  <c r="R31" i="7" s="1"/>
  <c r="O143" i="5" l="1"/>
  <c r="N143" i="5"/>
  <c r="M143" i="5"/>
  <c r="L143" i="5"/>
  <c r="K143" i="5"/>
  <c r="J143" i="5"/>
  <c r="O142" i="5"/>
  <c r="N142" i="5"/>
  <c r="M142" i="5"/>
  <c r="L142" i="5"/>
  <c r="K142" i="5"/>
  <c r="J142" i="5"/>
  <c r="O141" i="5"/>
  <c r="N141" i="5"/>
  <c r="M141" i="5"/>
  <c r="L141" i="5"/>
  <c r="K141" i="5"/>
  <c r="J141" i="5"/>
  <c r="O140" i="5"/>
  <c r="N140" i="5"/>
  <c r="M140" i="5"/>
  <c r="L140" i="5"/>
  <c r="K140" i="5"/>
  <c r="J140" i="5"/>
  <c r="O139" i="5"/>
  <c r="N139" i="5"/>
  <c r="M139" i="5"/>
  <c r="L139" i="5"/>
  <c r="K139" i="5"/>
  <c r="J139" i="5"/>
  <c r="O138" i="5"/>
  <c r="N138" i="5"/>
  <c r="M138" i="5"/>
  <c r="L138" i="5"/>
  <c r="K138" i="5"/>
  <c r="J138" i="5"/>
  <c r="O137" i="5"/>
  <c r="N137" i="5"/>
  <c r="M137" i="5"/>
  <c r="L137" i="5"/>
  <c r="K137" i="5"/>
  <c r="J137" i="5"/>
  <c r="O136" i="5"/>
  <c r="N136" i="5"/>
  <c r="M136" i="5"/>
  <c r="L136" i="5"/>
  <c r="K136" i="5"/>
  <c r="J136" i="5"/>
  <c r="O135" i="5"/>
  <c r="N135" i="5"/>
  <c r="M135" i="5"/>
  <c r="L135" i="5"/>
  <c r="K135" i="5"/>
  <c r="J135" i="5"/>
  <c r="O134" i="5"/>
  <c r="N134" i="5"/>
  <c r="M134" i="5"/>
  <c r="L134" i="5"/>
  <c r="K134" i="5"/>
  <c r="J134" i="5"/>
  <c r="O133" i="5"/>
  <c r="N133" i="5"/>
  <c r="M133" i="5"/>
  <c r="L133" i="5"/>
  <c r="K133" i="5"/>
  <c r="J133" i="5"/>
  <c r="O132" i="5"/>
  <c r="N132" i="5"/>
  <c r="M132" i="5"/>
  <c r="L132" i="5"/>
  <c r="K132" i="5"/>
  <c r="J132" i="5"/>
  <c r="O131" i="5"/>
  <c r="N131" i="5"/>
  <c r="M131" i="5"/>
  <c r="L131" i="5"/>
  <c r="K131" i="5"/>
  <c r="J131" i="5"/>
  <c r="O130" i="5"/>
  <c r="N130" i="5"/>
  <c r="M130" i="5"/>
  <c r="L130" i="5"/>
  <c r="K130" i="5"/>
  <c r="J130" i="5"/>
  <c r="O129" i="5"/>
  <c r="N129" i="5"/>
  <c r="M129" i="5"/>
  <c r="L129" i="5"/>
  <c r="K129" i="5"/>
  <c r="J129" i="5"/>
  <c r="O128" i="5"/>
  <c r="N128" i="5"/>
  <c r="M128" i="5"/>
  <c r="L128" i="5"/>
  <c r="K128" i="5"/>
  <c r="O124" i="5"/>
  <c r="N124" i="5"/>
  <c r="M124" i="5"/>
  <c r="L124" i="5"/>
  <c r="K124" i="5"/>
  <c r="J124" i="5"/>
  <c r="O123" i="5"/>
  <c r="N123" i="5"/>
  <c r="M123" i="5"/>
  <c r="L123" i="5"/>
  <c r="K123" i="5"/>
  <c r="J123" i="5"/>
  <c r="O122" i="5"/>
  <c r="N122" i="5"/>
  <c r="M122" i="5"/>
  <c r="L122" i="5"/>
  <c r="K122" i="5"/>
  <c r="J122" i="5"/>
  <c r="O121" i="5"/>
  <c r="N121" i="5"/>
  <c r="M121" i="5"/>
  <c r="L121" i="5"/>
  <c r="K121" i="5"/>
  <c r="J121" i="5"/>
  <c r="O120" i="5"/>
  <c r="N120" i="5"/>
  <c r="M120" i="5"/>
  <c r="L120" i="5"/>
  <c r="K120" i="5"/>
  <c r="J120" i="5"/>
  <c r="O119" i="5"/>
  <c r="N119" i="5"/>
  <c r="M119" i="5"/>
  <c r="L119" i="5"/>
  <c r="K119" i="5"/>
  <c r="J119" i="5"/>
  <c r="O118" i="5"/>
  <c r="N118" i="5"/>
  <c r="M118" i="5"/>
  <c r="L118" i="5"/>
  <c r="K118" i="5"/>
  <c r="J118" i="5"/>
  <c r="O117" i="5"/>
  <c r="N117" i="5"/>
  <c r="M117" i="5"/>
  <c r="L117" i="5"/>
  <c r="K117" i="5"/>
  <c r="J117" i="5"/>
  <c r="O116" i="5"/>
  <c r="N116" i="5"/>
  <c r="M116" i="5"/>
  <c r="L116" i="5"/>
  <c r="K116" i="5"/>
  <c r="J116" i="5"/>
  <c r="O115" i="5"/>
  <c r="N115" i="5"/>
  <c r="M115" i="5"/>
  <c r="L115" i="5"/>
  <c r="K115" i="5"/>
  <c r="J115" i="5"/>
  <c r="O114" i="5"/>
  <c r="N114" i="5"/>
  <c r="M114" i="5"/>
  <c r="L114" i="5"/>
  <c r="K114" i="5"/>
  <c r="J114" i="5"/>
  <c r="O113" i="5"/>
  <c r="N113" i="5"/>
  <c r="M113" i="5"/>
  <c r="L113" i="5"/>
  <c r="K113" i="5"/>
  <c r="J113" i="5"/>
  <c r="O112" i="5"/>
  <c r="N112" i="5"/>
  <c r="M112" i="5"/>
  <c r="L112" i="5"/>
  <c r="K112" i="5"/>
  <c r="J112" i="5"/>
  <c r="O111" i="5"/>
  <c r="N111" i="5"/>
  <c r="M111" i="5"/>
  <c r="L111" i="5"/>
  <c r="K111" i="5"/>
  <c r="J111" i="5"/>
  <c r="O110" i="5"/>
  <c r="N110" i="5"/>
  <c r="M110" i="5"/>
  <c r="L110" i="5"/>
  <c r="K110" i="5"/>
  <c r="J110" i="5"/>
  <c r="O109" i="5"/>
  <c r="N109" i="5"/>
  <c r="M109" i="5"/>
  <c r="L109" i="5"/>
  <c r="K109" i="5"/>
  <c r="P100" i="5"/>
  <c r="P101" i="5"/>
  <c r="P102" i="5"/>
  <c r="P103" i="5"/>
  <c r="P104" i="5"/>
  <c r="P105" i="5"/>
  <c r="O105" i="5"/>
  <c r="N105" i="5"/>
  <c r="M105" i="5"/>
  <c r="L105" i="5"/>
  <c r="K105" i="5"/>
  <c r="J105" i="5"/>
  <c r="O104" i="5"/>
  <c r="N104" i="5"/>
  <c r="M104" i="5"/>
  <c r="L104" i="5"/>
  <c r="K104" i="5"/>
  <c r="J104" i="5"/>
  <c r="O103" i="5"/>
  <c r="N103" i="5"/>
  <c r="M103" i="5"/>
  <c r="L103" i="5"/>
  <c r="K103" i="5"/>
  <c r="J103" i="5"/>
  <c r="O102" i="5"/>
  <c r="N102" i="5"/>
  <c r="M102" i="5"/>
  <c r="L102" i="5"/>
  <c r="K102" i="5"/>
  <c r="J102" i="5"/>
  <c r="O101" i="5"/>
  <c r="N101" i="5"/>
  <c r="M101" i="5"/>
  <c r="L101" i="5"/>
  <c r="K101" i="5"/>
  <c r="J101" i="5"/>
  <c r="O100" i="5"/>
  <c r="N100" i="5"/>
  <c r="M100" i="5"/>
  <c r="L100" i="5"/>
  <c r="K100" i="5"/>
  <c r="O6" i="5"/>
  <c r="N6" i="5"/>
  <c r="M6" i="5"/>
  <c r="L6" i="5"/>
  <c r="O7" i="5"/>
  <c r="N7" i="5"/>
  <c r="M7" i="5"/>
  <c r="L7" i="5"/>
  <c r="K7" i="5"/>
  <c r="J7" i="5"/>
  <c r="K6" i="5"/>
  <c r="J6" i="5"/>
  <c r="O5" i="5"/>
  <c r="N5" i="5"/>
  <c r="M5" i="5"/>
  <c r="L5" i="5"/>
  <c r="K5" i="5"/>
  <c r="J5" i="5"/>
  <c r="O4" i="5"/>
  <c r="N4" i="5"/>
  <c r="M4" i="5"/>
  <c r="L4" i="5"/>
  <c r="K4" i="5"/>
  <c r="J4" i="5"/>
  <c r="O3" i="5"/>
  <c r="N3" i="5"/>
  <c r="M3" i="5"/>
  <c r="L3" i="5"/>
  <c r="K3" i="5"/>
  <c r="J3" i="5"/>
  <c r="O2" i="5"/>
  <c r="N2" i="5"/>
  <c r="M2" i="5"/>
  <c r="L2" i="5"/>
  <c r="K2" i="5"/>
  <c r="K349" i="7"/>
  <c r="J349" i="7"/>
  <c r="I349" i="7"/>
  <c r="K348" i="7"/>
  <c r="J348" i="7"/>
  <c r="I348" i="7"/>
  <c r="K347" i="7"/>
  <c r="J347" i="7"/>
  <c r="I347" i="7"/>
  <c r="K346" i="7"/>
  <c r="J346" i="7"/>
  <c r="I346" i="7"/>
  <c r="K345" i="7"/>
  <c r="J345" i="7"/>
  <c r="I345" i="7"/>
  <c r="K344" i="7"/>
  <c r="J344" i="7"/>
  <c r="I344" i="7"/>
  <c r="K343" i="7"/>
  <c r="J343" i="7"/>
  <c r="I343" i="7"/>
  <c r="K342" i="7"/>
  <c r="J342" i="7"/>
  <c r="I342" i="7"/>
  <c r="K341" i="7"/>
  <c r="J341" i="7"/>
  <c r="I341" i="7"/>
  <c r="K340" i="7"/>
  <c r="J340" i="7"/>
  <c r="I340" i="7"/>
  <c r="K339" i="7"/>
  <c r="J339" i="7"/>
  <c r="I339" i="7"/>
  <c r="K338" i="7"/>
  <c r="J338" i="7"/>
  <c r="I338" i="7"/>
  <c r="K337" i="7"/>
  <c r="J337" i="7"/>
  <c r="I337" i="7"/>
  <c r="K336" i="7"/>
  <c r="J336" i="7"/>
  <c r="I336" i="7"/>
  <c r="K335" i="7"/>
  <c r="J335" i="7"/>
  <c r="I335" i="7"/>
  <c r="K334" i="7"/>
  <c r="J334" i="7"/>
  <c r="N330" i="7"/>
  <c r="M330" i="7"/>
  <c r="L330" i="7"/>
  <c r="K330" i="7"/>
  <c r="J330" i="7"/>
  <c r="I330" i="7"/>
  <c r="O330" i="7"/>
  <c r="O331" i="7"/>
  <c r="N331" i="7"/>
  <c r="M331" i="7"/>
  <c r="L331" i="7"/>
  <c r="K331" i="7"/>
  <c r="J331" i="7"/>
  <c r="I331" i="7"/>
  <c r="O329" i="7"/>
  <c r="N329" i="7"/>
  <c r="M329" i="7"/>
  <c r="L329" i="7"/>
  <c r="K329" i="7"/>
  <c r="J329" i="7"/>
  <c r="I329" i="7"/>
  <c r="O328" i="7"/>
  <c r="N328" i="7"/>
  <c r="M328" i="7"/>
  <c r="L328" i="7"/>
  <c r="K328" i="7"/>
  <c r="J328" i="7"/>
  <c r="I328" i="7"/>
  <c r="O327" i="7"/>
  <c r="N327" i="7"/>
  <c r="M327" i="7"/>
  <c r="L327" i="7"/>
  <c r="K327" i="7"/>
  <c r="J327" i="7"/>
  <c r="I327" i="7"/>
  <c r="N326" i="7"/>
  <c r="M326" i="7"/>
  <c r="L326" i="7"/>
  <c r="K326" i="7"/>
  <c r="J326" i="7"/>
  <c r="M323" i="7"/>
  <c r="L323" i="7"/>
  <c r="K323" i="7"/>
  <c r="J323" i="7"/>
  <c r="I323" i="7"/>
  <c r="M322" i="7"/>
  <c r="L322" i="7"/>
  <c r="K322" i="7"/>
  <c r="J322" i="7"/>
  <c r="I322" i="7"/>
  <c r="M321" i="7"/>
  <c r="L321" i="7"/>
  <c r="K321" i="7"/>
  <c r="J321" i="7"/>
  <c r="I321" i="7"/>
  <c r="M320" i="7"/>
  <c r="L320" i="7"/>
  <c r="K320" i="7"/>
  <c r="J320" i="7"/>
  <c r="I320" i="7"/>
  <c r="M319" i="7"/>
  <c r="L319" i="7"/>
  <c r="K319" i="7"/>
  <c r="J319" i="7"/>
  <c r="I319" i="7"/>
  <c r="M318" i="7"/>
  <c r="L318" i="7"/>
  <c r="K318" i="7"/>
  <c r="J318" i="7"/>
  <c r="I318" i="7"/>
  <c r="M317" i="7"/>
  <c r="L317" i="7"/>
  <c r="K317" i="7"/>
  <c r="J317" i="7"/>
  <c r="I317" i="7"/>
  <c r="M316" i="7"/>
  <c r="L316" i="7"/>
  <c r="K316" i="7"/>
  <c r="J316" i="7"/>
  <c r="I316" i="7"/>
  <c r="M315" i="7"/>
  <c r="L315" i="7"/>
  <c r="K315" i="7"/>
  <c r="J315" i="7"/>
  <c r="I315" i="7"/>
  <c r="M314" i="7"/>
  <c r="L314" i="7"/>
  <c r="K314" i="7"/>
  <c r="J314" i="7"/>
  <c r="I314" i="7"/>
  <c r="M313" i="7"/>
  <c r="L313" i="7"/>
  <c r="K313" i="7"/>
  <c r="J313" i="7"/>
  <c r="I313" i="7"/>
  <c r="M312" i="7"/>
  <c r="L312" i="7"/>
  <c r="K312" i="7"/>
  <c r="J312" i="7"/>
  <c r="I312" i="7"/>
  <c r="M311" i="7"/>
  <c r="L311" i="7"/>
  <c r="K311" i="7"/>
  <c r="J311" i="7"/>
  <c r="I311" i="7"/>
  <c r="M310" i="7"/>
  <c r="L310" i="7"/>
  <c r="K310" i="7"/>
  <c r="J310" i="7"/>
  <c r="I310" i="7"/>
  <c r="M309" i="7"/>
  <c r="L309" i="7"/>
  <c r="K309" i="7"/>
  <c r="J309" i="7"/>
  <c r="I309" i="7"/>
  <c r="M308" i="7"/>
  <c r="L308" i="7"/>
  <c r="K308" i="7"/>
  <c r="J308" i="7"/>
  <c r="M305" i="7"/>
  <c r="L305" i="7"/>
  <c r="K305" i="7"/>
  <c r="J305" i="7"/>
  <c r="I305" i="7"/>
  <c r="M304" i="7"/>
  <c r="L304" i="7"/>
  <c r="K304" i="7"/>
  <c r="J304" i="7"/>
  <c r="I304" i="7"/>
  <c r="M303" i="7"/>
  <c r="L303" i="7"/>
  <c r="K303" i="7"/>
  <c r="J303" i="7"/>
  <c r="I303" i="7"/>
  <c r="M302" i="7"/>
  <c r="L302" i="7"/>
  <c r="K302" i="7"/>
  <c r="J302" i="7"/>
  <c r="I302" i="7"/>
  <c r="M301" i="7"/>
  <c r="L301" i="7"/>
  <c r="K301" i="7"/>
  <c r="J301" i="7"/>
  <c r="I301" i="7"/>
  <c r="M300" i="7"/>
  <c r="L300" i="7"/>
  <c r="K300" i="7"/>
  <c r="J300" i="7"/>
  <c r="I300" i="7"/>
  <c r="M299" i="7"/>
  <c r="L299" i="7"/>
  <c r="K299" i="7"/>
  <c r="J299" i="7"/>
  <c r="I299" i="7"/>
  <c r="M298" i="7"/>
  <c r="L298" i="7"/>
  <c r="K298" i="7"/>
  <c r="J298" i="7"/>
  <c r="I298" i="7"/>
  <c r="M297" i="7"/>
  <c r="L297" i="7"/>
  <c r="K297" i="7"/>
  <c r="J297" i="7"/>
  <c r="I297" i="7"/>
  <c r="M296" i="7"/>
  <c r="L296" i="7"/>
  <c r="K296" i="7"/>
  <c r="J296" i="7"/>
  <c r="I296" i="7"/>
  <c r="M295" i="7"/>
  <c r="L295" i="7"/>
  <c r="K295" i="7"/>
  <c r="J295" i="7"/>
  <c r="I295" i="7"/>
  <c r="M294" i="7"/>
  <c r="L294" i="7"/>
  <c r="K294" i="7"/>
  <c r="J294" i="7"/>
  <c r="I294" i="7"/>
  <c r="M293" i="7"/>
  <c r="L293" i="7"/>
  <c r="K293" i="7"/>
  <c r="J293" i="7"/>
  <c r="I293" i="7"/>
  <c r="M292" i="7"/>
  <c r="L292" i="7"/>
  <c r="K292" i="7"/>
  <c r="J292" i="7"/>
  <c r="I292" i="7"/>
  <c r="M291" i="7"/>
  <c r="L291" i="7"/>
  <c r="K291" i="7"/>
  <c r="J291" i="7"/>
  <c r="I291" i="7"/>
  <c r="M290" i="7"/>
  <c r="L290" i="7"/>
  <c r="K290" i="7"/>
  <c r="J290" i="7"/>
  <c r="M284" i="7"/>
  <c r="L284" i="7"/>
  <c r="K284" i="7"/>
  <c r="J284" i="7"/>
  <c r="I284" i="7"/>
  <c r="M283" i="7"/>
  <c r="L283" i="7"/>
  <c r="K283" i="7"/>
  <c r="J283" i="7"/>
  <c r="I283" i="7"/>
  <c r="M282" i="7"/>
  <c r="L282" i="7"/>
  <c r="K282" i="7"/>
  <c r="J282" i="7"/>
  <c r="I282" i="7"/>
  <c r="M281" i="7"/>
  <c r="L281" i="7"/>
  <c r="K281" i="7"/>
  <c r="J281" i="7"/>
  <c r="I281" i="7"/>
  <c r="M280" i="7"/>
  <c r="L280" i="7"/>
  <c r="K280" i="7"/>
  <c r="J280" i="7"/>
  <c r="I280" i="7"/>
  <c r="M279" i="7"/>
  <c r="L279" i="7"/>
  <c r="K279" i="7"/>
  <c r="J279" i="7"/>
  <c r="I279" i="7"/>
  <c r="M278" i="7"/>
  <c r="L278" i="7"/>
  <c r="K278" i="7"/>
  <c r="J278" i="7"/>
  <c r="I278" i="7"/>
  <c r="M277" i="7"/>
  <c r="L277" i="7"/>
  <c r="K277" i="7"/>
  <c r="J277" i="7"/>
  <c r="I277" i="7"/>
  <c r="M276" i="7"/>
  <c r="L276" i="7"/>
  <c r="K276" i="7"/>
  <c r="J276" i="7"/>
  <c r="I276" i="7"/>
  <c r="M275" i="7"/>
  <c r="L275" i="7"/>
  <c r="K275" i="7"/>
  <c r="J275" i="7"/>
  <c r="I275" i="7"/>
  <c r="M274" i="7"/>
  <c r="L274" i="7"/>
  <c r="K274" i="7"/>
  <c r="J274" i="7"/>
  <c r="I274" i="7"/>
  <c r="M273" i="7"/>
  <c r="L273" i="7"/>
  <c r="K273" i="7"/>
  <c r="J273" i="7"/>
  <c r="I273" i="7"/>
  <c r="M272" i="7"/>
  <c r="L272" i="7"/>
  <c r="K272" i="7"/>
  <c r="J272" i="7"/>
  <c r="I272" i="7"/>
  <c r="M271" i="7"/>
  <c r="L271" i="7"/>
  <c r="K271" i="7"/>
  <c r="J271" i="7"/>
  <c r="I271" i="7"/>
  <c r="M270" i="7"/>
  <c r="L270" i="7"/>
  <c r="K270" i="7"/>
  <c r="J270" i="7"/>
  <c r="I270" i="7"/>
  <c r="M269" i="7"/>
  <c r="L269" i="7"/>
  <c r="K269" i="7"/>
  <c r="J269" i="7"/>
  <c r="N178" i="7"/>
  <c r="M178" i="7"/>
  <c r="L178" i="7"/>
  <c r="K178" i="7"/>
  <c r="R178" i="7" s="1"/>
  <c r="J178" i="7"/>
  <c r="Q178" i="7" s="1"/>
  <c r="I178" i="7"/>
  <c r="P178" i="7" s="1"/>
  <c r="N177" i="7"/>
  <c r="M177" i="7"/>
  <c r="L177" i="7"/>
  <c r="K177" i="7"/>
  <c r="R177" i="7" s="1"/>
  <c r="J177" i="7"/>
  <c r="Q177" i="7" s="1"/>
  <c r="I177" i="7"/>
  <c r="P177" i="7" s="1"/>
  <c r="N176" i="7"/>
  <c r="M176" i="7"/>
  <c r="L176" i="7"/>
  <c r="K176" i="7"/>
  <c r="R176" i="7" s="1"/>
  <c r="J176" i="7"/>
  <c r="Q176" i="7" s="1"/>
  <c r="I176" i="7"/>
  <c r="P176" i="7" s="1"/>
  <c r="N175" i="7"/>
  <c r="M175" i="7"/>
  <c r="L175" i="7"/>
  <c r="K175" i="7"/>
  <c r="R175" i="7" s="1"/>
  <c r="J175" i="7"/>
  <c r="Q175" i="7" s="1"/>
  <c r="I175" i="7"/>
  <c r="P175" i="7" s="1"/>
  <c r="N174" i="7"/>
  <c r="M174" i="7"/>
  <c r="L174" i="7"/>
  <c r="K174" i="7"/>
  <c r="R174" i="7" s="1"/>
  <c r="J174" i="7"/>
  <c r="Q174" i="7" s="1"/>
  <c r="I174" i="7"/>
  <c r="P174" i="7" s="1"/>
  <c r="N173" i="7"/>
  <c r="M173" i="7"/>
  <c r="L173" i="7"/>
  <c r="K173" i="7"/>
  <c r="R173" i="7" s="1"/>
  <c r="J173" i="7"/>
  <c r="Q173" i="7" s="1"/>
  <c r="I173" i="7"/>
  <c r="P173" i="7" s="1"/>
  <c r="N172" i="7"/>
  <c r="M172" i="7"/>
  <c r="L172" i="7"/>
  <c r="K172" i="7"/>
  <c r="R172" i="7" s="1"/>
  <c r="J172" i="7"/>
  <c r="Q172" i="7" s="1"/>
  <c r="I172" i="7"/>
  <c r="P172" i="7" s="1"/>
  <c r="N171" i="7"/>
  <c r="M171" i="7"/>
  <c r="L171" i="7"/>
  <c r="K171" i="7"/>
  <c r="R171" i="7" s="1"/>
  <c r="J171" i="7"/>
  <c r="Q171" i="7" s="1"/>
  <c r="I171" i="7"/>
  <c r="P171" i="7" s="1"/>
  <c r="N170" i="7"/>
  <c r="M170" i="7"/>
  <c r="L170" i="7"/>
  <c r="K170" i="7"/>
  <c r="R170" i="7" s="1"/>
  <c r="J170" i="7"/>
  <c r="Q170" i="7" s="1"/>
  <c r="I170" i="7"/>
  <c r="P170" i="7" s="1"/>
  <c r="N169" i="7"/>
  <c r="M169" i="7"/>
  <c r="L169" i="7"/>
  <c r="K169" i="7"/>
  <c r="R169" i="7" s="1"/>
  <c r="J169" i="7"/>
  <c r="Q169" i="7" s="1"/>
  <c r="I169" i="7"/>
  <c r="P169" i="7" s="1"/>
  <c r="N168" i="7"/>
  <c r="M168" i="7"/>
  <c r="L168" i="7"/>
  <c r="K168" i="7"/>
  <c r="R168" i="7" s="1"/>
  <c r="J168" i="7"/>
  <c r="Q168" i="7" s="1"/>
  <c r="I168" i="7"/>
  <c r="P168" i="7" s="1"/>
  <c r="N167" i="7"/>
  <c r="M167" i="7"/>
  <c r="L167" i="7"/>
  <c r="K167" i="7"/>
  <c r="R167" i="7" s="1"/>
  <c r="J167" i="7"/>
  <c r="Q167" i="7" s="1"/>
  <c r="I167" i="7"/>
  <c r="P167" i="7" s="1"/>
  <c r="N166" i="7"/>
  <c r="M166" i="7"/>
  <c r="L166" i="7"/>
  <c r="K166" i="7"/>
  <c r="R166" i="7" s="1"/>
  <c r="J166" i="7"/>
  <c r="Q166" i="7" s="1"/>
  <c r="I166" i="7"/>
  <c r="P166" i="7" s="1"/>
  <c r="N165" i="7"/>
  <c r="M165" i="7"/>
  <c r="L165" i="7"/>
  <c r="K165" i="7"/>
  <c r="R165" i="7" s="1"/>
  <c r="J165" i="7"/>
  <c r="Q165" i="7" s="1"/>
  <c r="I165" i="7"/>
  <c r="P165" i="7" s="1"/>
  <c r="N164" i="7"/>
  <c r="M164" i="7"/>
  <c r="L164" i="7"/>
  <c r="K164" i="7"/>
  <c r="R164" i="7" s="1"/>
  <c r="J164" i="7"/>
  <c r="Q164" i="7" s="1"/>
  <c r="I164" i="7"/>
  <c r="P164" i="7" s="1"/>
  <c r="N163" i="7"/>
  <c r="M163" i="7"/>
  <c r="L163" i="7"/>
  <c r="K163" i="7"/>
  <c r="R163" i="7" s="1"/>
  <c r="J163" i="7"/>
  <c r="Q163" i="7" s="1"/>
  <c r="N263" i="7"/>
  <c r="M263" i="7"/>
  <c r="L263" i="7"/>
  <c r="K263" i="7"/>
  <c r="J263" i="7"/>
  <c r="I263" i="7"/>
  <c r="N262" i="7"/>
  <c r="M262" i="7"/>
  <c r="L262" i="7"/>
  <c r="K262" i="7"/>
  <c r="J262" i="7"/>
  <c r="I262" i="7"/>
  <c r="N261" i="7"/>
  <c r="M261" i="7"/>
  <c r="L261" i="7"/>
  <c r="K261" i="7"/>
  <c r="J261" i="7"/>
  <c r="I261" i="7"/>
  <c r="N260" i="7"/>
  <c r="M260" i="7"/>
  <c r="L260" i="7"/>
  <c r="K260" i="7"/>
  <c r="J260" i="7"/>
  <c r="I260" i="7"/>
  <c r="N259" i="7"/>
  <c r="M259" i="7"/>
  <c r="L259" i="7"/>
  <c r="K259" i="7"/>
  <c r="J259" i="7"/>
  <c r="I259" i="7"/>
  <c r="N258" i="7"/>
  <c r="M258" i="7"/>
  <c r="L258" i="7"/>
  <c r="K258" i="7"/>
  <c r="J258" i="7"/>
  <c r="I258" i="7"/>
  <c r="N257" i="7"/>
  <c r="M257" i="7"/>
  <c r="L257" i="7"/>
  <c r="K257" i="7"/>
  <c r="J257" i="7"/>
  <c r="I257" i="7"/>
  <c r="N256" i="7"/>
  <c r="M256" i="7"/>
  <c r="L256" i="7"/>
  <c r="K256" i="7"/>
  <c r="J256" i="7"/>
  <c r="I256" i="7"/>
  <c r="N255" i="7"/>
  <c r="M255" i="7"/>
  <c r="L255" i="7"/>
  <c r="K255" i="7"/>
  <c r="J255" i="7"/>
  <c r="I255" i="7"/>
  <c r="N254" i="7"/>
  <c r="M254" i="7"/>
  <c r="L254" i="7"/>
  <c r="K254" i="7"/>
  <c r="J254" i="7"/>
  <c r="I254" i="7"/>
  <c r="N253" i="7"/>
  <c r="M253" i="7"/>
  <c r="L253" i="7"/>
  <c r="K253" i="7"/>
  <c r="J253" i="7"/>
  <c r="I253" i="7"/>
  <c r="N252" i="7"/>
  <c r="M252" i="7"/>
  <c r="L252" i="7"/>
  <c r="K252" i="7"/>
  <c r="J252" i="7"/>
  <c r="I252" i="7"/>
  <c r="N251" i="7"/>
  <c r="M251" i="7"/>
  <c r="L251" i="7"/>
  <c r="K251" i="7"/>
  <c r="J251" i="7"/>
  <c r="I251" i="7"/>
  <c r="N250" i="7"/>
  <c r="M250" i="7"/>
  <c r="L250" i="7"/>
  <c r="K250" i="7"/>
  <c r="J250" i="7"/>
  <c r="I250" i="7"/>
  <c r="N249" i="7"/>
  <c r="M249" i="7"/>
  <c r="L249" i="7"/>
  <c r="K249" i="7"/>
  <c r="J249" i="7"/>
  <c r="I249" i="7"/>
  <c r="N248" i="7"/>
  <c r="M248" i="7"/>
  <c r="L248" i="7"/>
  <c r="K248" i="7"/>
  <c r="J248" i="7"/>
  <c r="N244" i="7"/>
  <c r="M244" i="7"/>
  <c r="L244" i="7"/>
  <c r="K244" i="7"/>
  <c r="T178" i="7" s="1"/>
  <c r="J244" i="7"/>
  <c r="S178" i="7" s="1"/>
  <c r="I244" i="7"/>
  <c r="N243" i="7"/>
  <c r="M243" i="7"/>
  <c r="L243" i="7"/>
  <c r="K243" i="7"/>
  <c r="T177" i="7" s="1"/>
  <c r="J243" i="7"/>
  <c r="S177" i="7" s="1"/>
  <c r="I243" i="7"/>
  <c r="N242" i="7"/>
  <c r="M242" i="7"/>
  <c r="L242" i="7"/>
  <c r="K242" i="7"/>
  <c r="T176" i="7" s="1"/>
  <c r="J242" i="7"/>
  <c r="S176" i="7" s="1"/>
  <c r="I242" i="7"/>
  <c r="N241" i="7"/>
  <c r="M241" i="7"/>
  <c r="L241" i="7"/>
  <c r="K241" i="7"/>
  <c r="T175" i="7" s="1"/>
  <c r="J241" i="7"/>
  <c r="S175" i="7" s="1"/>
  <c r="I241" i="7"/>
  <c r="N240" i="7"/>
  <c r="M240" i="7"/>
  <c r="L240" i="7"/>
  <c r="K240" i="7"/>
  <c r="T174" i="7" s="1"/>
  <c r="J240" i="7"/>
  <c r="S174" i="7" s="1"/>
  <c r="I240" i="7"/>
  <c r="N239" i="7"/>
  <c r="M239" i="7"/>
  <c r="L239" i="7"/>
  <c r="K239" i="7"/>
  <c r="T173" i="7" s="1"/>
  <c r="J239" i="7"/>
  <c r="S173" i="7" s="1"/>
  <c r="I239" i="7"/>
  <c r="N238" i="7"/>
  <c r="M238" i="7"/>
  <c r="L238" i="7"/>
  <c r="K238" i="7"/>
  <c r="T172" i="7" s="1"/>
  <c r="J238" i="7"/>
  <c r="S172" i="7" s="1"/>
  <c r="I238" i="7"/>
  <c r="N237" i="7"/>
  <c r="M237" i="7"/>
  <c r="L237" i="7"/>
  <c r="K237" i="7"/>
  <c r="T171" i="7" s="1"/>
  <c r="J237" i="7"/>
  <c r="S171" i="7" s="1"/>
  <c r="I237" i="7"/>
  <c r="N236" i="7"/>
  <c r="M236" i="7"/>
  <c r="L236" i="7"/>
  <c r="K236" i="7"/>
  <c r="T170" i="7" s="1"/>
  <c r="J236" i="7"/>
  <c r="S170" i="7" s="1"/>
  <c r="I236" i="7"/>
  <c r="N235" i="7"/>
  <c r="M235" i="7"/>
  <c r="L235" i="7"/>
  <c r="K235" i="7"/>
  <c r="T169" i="7" s="1"/>
  <c r="J235" i="7"/>
  <c r="S169" i="7" s="1"/>
  <c r="I235" i="7"/>
  <c r="N234" i="7"/>
  <c r="M234" i="7"/>
  <c r="L234" i="7"/>
  <c r="K234" i="7"/>
  <c r="T168" i="7" s="1"/>
  <c r="J234" i="7"/>
  <c r="S168" i="7" s="1"/>
  <c r="I234" i="7"/>
  <c r="N233" i="7"/>
  <c r="M233" i="7"/>
  <c r="L233" i="7"/>
  <c r="K233" i="7"/>
  <c r="T167" i="7" s="1"/>
  <c r="J233" i="7"/>
  <c r="S167" i="7" s="1"/>
  <c r="I233" i="7"/>
  <c r="N232" i="7"/>
  <c r="M232" i="7"/>
  <c r="L232" i="7"/>
  <c r="K232" i="7"/>
  <c r="T166" i="7" s="1"/>
  <c r="J232" i="7"/>
  <c r="S166" i="7" s="1"/>
  <c r="I232" i="7"/>
  <c r="N231" i="7"/>
  <c r="M231" i="7"/>
  <c r="L231" i="7"/>
  <c r="K231" i="7"/>
  <c r="T165" i="7" s="1"/>
  <c r="J231" i="7"/>
  <c r="S165" i="7" s="1"/>
  <c r="I231" i="7"/>
  <c r="N230" i="7"/>
  <c r="M230" i="7"/>
  <c r="L230" i="7"/>
  <c r="K230" i="7"/>
  <c r="T164" i="7" s="1"/>
  <c r="J230" i="7"/>
  <c r="S164" i="7" s="1"/>
  <c r="I230" i="7"/>
  <c r="N229" i="7"/>
  <c r="M229" i="7"/>
  <c r="L229" i="7"/>
  <c r="K229" i="7"/>
  <c r="T163" i="7" s="1"/>
  <c r="J229" i="7"/>
  <c r="S163" i="7" s="1"/>
  <c r="O7" i="7" l="1"/>
  <c r="O6" i="7"/>
  <c r="O5" i="7"/>
  <c r="O4" i="7"/>
  <c r="O3" i="7"/>
  <c r="N7" i="7"/>
  <c r="M7" i="7"/>
  <c r="L7" i="7"/>
  <c r="K7" i="7"/>
  <c r="J7" i="7"/>
  <c r="I7" i="7"/>
  <c r="N6" i="7"/>
  <c r="M6" i="7"/>
  <c r="L6" i="7"/>
  <c r="K6" i="7"/>
  <c r="J6" i="7"/>
  <c r="I6" i="7"/>
  <c r="N5" i="7"/>
  <c r="M5" i="7"/>
  <c r="L5" i="7"/>
  <c r="K5" i="7"/>
  <c r="J5" i="7"/>
  <c r="I5" i="7"/>
  <c r="N4" i="7"/>
  <c r="M4" i="7"/>
  <c r="L4" i="7"/>
  <c r="K4" i="7"/>
  <c r="J4" i="7"/>
  <c r="I4" i="7"/>
  <c r="N3" i="7"/>
  <c r="M3" i="7"/>
  <c r="L3" i="7"/>
  <c r="K3" i="7"/>
  <c r="J3" i="7"/>
  <c r="I3" i="7"/>
  <c r="N2" i="7"/>
  <c r="M2" i="7"/>
  <c r="L2" i="7"/>
  <c r="K2" i="7"/>
  <c r="J2" i="7"/>
  <c r="O14" i="7"/>
  <c r="N14" i="7"/>
  <c r="M14" i="7"/>
  <c r="L14" i="7"/>
  <c r="K14" i="7"/>
  <c r="J14" i="7"/>
  <c r="J13" i="7"/>
  <c r="K13" i="7"/>
  <c r="L13" i="7"/>
  <c r="M13" i="7"/>
  <c r="N13" i="7"/>
  <c r="O13" i="7"/>
  <c r="O10" i="7"/>
  <c r="O24" i="7" s="1"/>
  <c r="O17" i="7" s="1"/>
  <c r="O11" i="7"/>
  <c r="O12" i="7"/>
  <c r="O15" i="7"/>
  <c r="N15" i="7"/>
  <c r="M15" i="7"/>
  <c r="L15" i="7"/>
  <c r="K15" i="7"/>
  <c r="J15" i="7"/>
  <c r="I15" i="7"/>
  <c r="I29" i="7" s="1"/>
  <c r="I22" i="7" s="1"/>
  <c r="I14" i="7"/>
  <c r="I28" i="7" s="1"/>
  <c r="I21" i="7" s="1"/>
  <c r="I13" i="7"/>
  <c r="I27" i="7" s="1"/>
  <c r="I20" i="7" s="1"/>
  <c r="N12" i="7"/>
  <c r="M12" i="7"/>
  <c r="L12" i="7"/>
  <c r="K12" i="7"/>
  <c r="J12" i="7"/>
  <c r="I12" i="7"/>
  <c r="I26" i="7" s="1"/>
  <c r="I19" i="7" s="1"/>
  <c r="N11" i="7"/>
  <c r="M11" i="7"/>
  <c r="L11" i="7"/>
  <c r="K11" i="7"/>
  <c r="J11" i="7"/>
  <c r="I11" i="7"/>
  <c r="I25" i="7" s="1"/>
  <c r="I18" i="7" s="1"/>
  <c r="N10" i="7"/>
  <c r="N24" i="7" s="1"/>
  <c r="N17" i="7" s="1"/>
  <c r="M10" i="7"/>
  <c r="M24" i="7" s="1"/>
  <c r="M17" i="7" s="1"/>
  <c r="L10" i="7"/>
  <c r="L24" i="7" s="1"/>
  <c r="L17" i="7" s="1"/>
  <c r="K10" i="7"/>
  <c r="K24" i="7" s="1"/>
  <c r="K17" i="7" s="1"/>
  <c r="J10" i="7"/>
  <c r="J24" i="7" s="1"/>
  <c r="J17" i="7" s="1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O97" i="5"/>
  <c r="N97" i="5"/>
  <c r="M97" i="5"/>
  <c r="L97" i="5"/>
  <c r="K97" i="5"/>
  <c r="J97" i="5"/>
  <c r="O96" i="5"/>
  <c r="N96" i="5"/>
  <c r="M96" i="5"/>
  <c r="L96" i="5"/>
  <c r="K96" i="5"/>
  <c r="J96" i="5"/>
  <c r="O95" i="5"/>
  <c r="N95" i="5"/>
  <c r="M95" i="5"/>
  <c r="L95" i="5"/>
  <c r="K95" i="5"/>
  <c r="J95" i="5"/>
  <c r="O94" i="5"/>
  <c r="N94" i="5"/>
  <c r="M94" i="5"/>
  <c r="L94" i="5"/>
  <c r="K94" i="5"/>
  <c r="J94" i="5"/>
  <c r="O93" i="5"/>
  <c r="N93" i="5"/>
  <c r="M93" i="5"/>
  <c r="L93" i="5"/>
  <c r="K93" i="5"/>
  <c r="J93" i="5"/>
  <c r="O92" i="5"/>
  <c r="N92" i="5"/>
  <c r="M92" i="5"/>
  <c r="L92" i="5"/>
  <c r="K92" i="5"/>
  <c r="J92" i="5"/>
  <c r="O91" i="5"/>
  <c r="N91" i="5"/>
  <c r="M91" i="5"/>
  <c r="L91" i="5"/>
  <c r="K91" i="5"/>
  <c r="J91" i="5"/>
  <c r="O90" i="5"/>
  <c r="N90" i="5"/>
  <c r="M90" i="5"/>
  <c r="L90" i="5"/>
  <c r="K90" i="5"/>
  <c r="J90" i="5"/>
  <c r="O89" i="5"/>
  <c r="N89" i="5"/>
  <c r="M89" i="5"/>
  <c r="L89" i="5"/>
  <c r="K89" i="5"/>
  <c r="J89" i="5"/>
  <c r="O88" i="5"/>
  <c r="N88" i="5"/>
  <c r="M88" i="5"/>
  <c r="L88" i="5"/>
  <c r="K88" i="5"/>
  <c r="J88" i="5"/>
  <c r="O87" i="5"/>
  <c r="N87" i="5"/>
  <c r="M87" i="5"/>
  <c r="L87" i="5"/>
  <c r="K87" i="5"/>
  <c r="J87" i="5"/>
  <c r="O86" i="5"/>
  <c r="N86" i="5"/>
  <c r="M86" i="5"/>
  <c r="L86" i="5"/>
  <c r="K86" i="5"/>
  <c r="J86" i="5"/>
  <c r="O85" i="5"/>
  <c r="N85" i="5"/>
  <c r="M85" i="5"/>
  <c r="L85" i="5"/>
  <c r="K85" i="5"/>
  <c r="J85" i="5"/>
  <c r="O84" i="5"/>
  <c r="N84" i="5"/>
  <c r="M84" i="5"/>
  <c r="L84" i="5"/>
  <c r="K84" i="5"/>
  <c r="J84" i="5"/>
  <c r="O83" i="5"/>
  <c r="N83" i="5"/>
  <c r="M83" i="5"/>
  <c r="L83" i="5"/>
  <c r="K83" i="5"/>
  <c r="J83" i="5"/>
  <c r="O82" i="5"/>
  <c r="N82" i="5"/>
  <c r="M82" i="5"/>
  <c r="L82" i="5"/>
  <c r="K82" i="5"/>
  <c r="O42" i="5"/>
  <c r="N42" i="5"/>
  <c r="M42" i="5"/>
  <c r="L42" i="5"/>
  <c r="K42" i="5"/>
  <c r="O41" i="5"/>
  <c r="N41" i="5"/>
  <c r="M41" i="5"/>
  <c r="L41" i="5"/>
  <c r="K41" i="5"/>
  <c r="O40" i="5"/>
  <c r="N40" i="5"/>
  <c r="M40" i="5"/>
  <c r="L40" i="5"/>
  <c r="K40" i="5"/>
  <c r="O60" i="5"/>
  <c r="N60" i="5"/>
  <c r="M60" i="5"/>
  <c r="L60" i="5"/>
  <c r="K60" i="5"/>
  <c r="O59" i="5"/>
  <c r="N59" i="5"/>
  <c r="M59" i="5"/>
  <c r="L59" i="5"/>
  <c r="K59" i="5"/>
  <c r="O58" i="5"/>
  <c r="N58" i="5"/>
  <c r="M58" i="5"/>
  <c r="L58" i="5"/>
  <c r="K58" i="5"/>
  <c r="O78" i="5"/>
  <c r="N78" i="5"/>
  <c r="M78" i="5"/>
  <c r="L78" i="5"/>
  <c r="K78" i="5"/>
  <c r="O77" i="5"/>
  <c r="N77" i="5"/>
  <c r="M77" i="5"/>
  <c r="L77" i="5"/>
  <c r="K77" i="5"/>
  <c r="O79" i="5"/>
  <c r="N79" i="5"/>
  <c r="M79" i="5"/>
  <c r="L79" i="5"/>
  <c r="K79" i="5"/>
  <c r="J79" i="5"/>
  <c r="J78" i="5"/>
  <c r="J77" i="5"/>
  <c r="O76" i="5"/>
  <c r="N76" i="5"/>
  <c r="M76" i="5"/>
  <c r="L76" i="5"/>
  <c r="K76" i="5"/>
  <c r="J76" i="5"/>
  <c r="O75" i="5"/>
  <c r="N75" i="5"/>
  <c r="M75" i="5"/>
  <c r="L75" i="5"/>
  <c r="K75" i="5"/>
  <c r="J75" i="5"/>
  <c r="O74" i="5"/>
  <c r="N74" i="5"/>
  <c r="M74" i="5"/>
  <c r="L74" i="5"/>
  <c r="K74" i="5"/>
  <c r="J74" i="5"/>
  <c r="O73" i="5"/>
  <c r="N73" i="5"/>
  <c r="M73" i="5"/>
  <c r="L73" i="5"/>
  <c r="K73" i="5"/>
  <c r="J73" i="5"/>
  <c r="O72" i="5"/>
  <c r="N72" i="5"/>
  <c r="M72" i="5"/>
  <c r="L72" i="5"/>
  <c r="K72" i="5"/>
  <c r="J72" i="5"/>
  <c r="O71" i="5"/>
  <c r="N71" i="5"/>
  <c r="M71" i="5"/>
  <c r="L71" i="5"/>
  <c r="K71" i="5"/>
  <c r="J71" i="5"/>
  <c r="O70" i="5"/>
  <c r="N70" i="5"/>
  <c r="M70" i="5"/>
  <c r="L70" i="5"/>
  <c r="K70" i="5"/>
  <c r="J70" i="5"/>
  <c r="O69" i="5"/>
  <c r="N69" i="5"/>
  <c r="M69" i="5"/>
  <c r="L69" i="5"/>
  <c r="K69" i="5"/>
  <c r="J69" i="5"/>
  <c r="O68" i="5"/>
  <c r="N68" i="5"/>
  <c r="M68" i="5"/>
  <c r="L68" i="5"/>
  <c r="K68" i="5"/>
  <c r="J68" i="5"/>
  <c r="O67" i="5"/>
  <c r="N67" i="5"/>
  <c r="M67" i="5"/>
  <c r="L67" i="5"/>
  <c r="K67" i="5"/>
  <c r="J67" i="5"/>
  <c r="O66" i="5"/>
  <c r="N66" i="5"/>
  <c r="M66" i="5"/>
  <c r="L66" i="5"/>
  <c r="K66" i="5"/>
  <c r="J66" i="5"/>
  <c r="O65" i="5"/>
  <c r="N65" i="5"/>
  <c r="M65" i="5"/>
  <c r="L65" i="5"/>
  <c r="K65" i="5"/>
  <c r="J65" i="5"/>
  <c r="O64" i="5"/>
  <c r="N64" i="5"/>
  <c r="M64" i="5"/>
  <c r="L64" i="5"/>
  <c r="K64" i="5"/>
  <c r="O56" i="5"/>
  <c r="N56" i="5"/>
  <c r="M56" i="5"/>
  <c r="L56" i="5"/>
  <c r="K56" i="5"/>
  <c r="O38" i="5"/>
  <c r="N38" i="5"/>
  <c r="M38" i="5"/>
  <c r="L38" i="5"/>
  <c r="K38" i="5"/>
  <c r="O61" i="5"/>
  <c r="N61" i="5"/>
  <c r="M61" i="5"/>
  <c r="L61" i="5"/>
  <c r="K61" i="5"/>
  <c r="J61" i="5"/>
  <c r="J60" i="5"/>
  <c r="J59" i="5"/>
  <c r="J58" i="5"/>
  <c r="O57" i="5"/>
  <c r="N57" i="5"/>
  <c r="M57" i="5"/>
  <c r="L57" i="5"/>
  <c r="K57" i="5"/>
  <c r="J57" i="5"/>
  <c r="J56" i="5"/>
  <c r="O55" i="5"/>
  <c r="N55" i="5"/>
  <c r="M55" i="5"/>
  <c r="L55" i="5"/>
  <c r="K55" i="5"/>
  <c r="J55" i="5"/>
  <c r="O54" i="5"/>
  <c r="N54" i="5"/>
  <c r="M54" i="5"/>
  <c r="L54" i="5"/>
  <c r="K54" i="5"/>
  <c r="J54" i="5"/>
  <c r="O53" i="5"/>
  <c r="N53" i="5"/>
  <c r="M53" i="5"/>
  <c r="L53" i="5"/>
  <c r="K53" i="5"/>
  <c r="J53" i="5"/>
  <c r="O52" i="5"/>
  <c r="N52" i="5"/>
  <c r="M52" i="5"/>
  <c r="L52" i="5"/>
  <c r="K52" i="5"/>
  <c r="J52" i="5"/>
  <c r="O51" i="5"/>
  <c r="N51" i="5"/>
  <c r="M51" i="5"/>
  <c r="L51" i="5"/>
  <c r="K51" i="5"/>
  <c r="J51" i="5"/>
  <c r="O50" i="5"/>
  <c r="N50" i="5"/>
  <c r="M50" i="5"/>
  <c r="L50" i="5"/>
  <c r="K50" i="5"/>
  <c r="J50" i="5"/>
  <c r="O49" i="5"/>
  <c r="N49" i="5"/>
  <c r="M49" i="5"/>
  <c r="L49" i="5"/>
  <c r="K49" i="5"/>
  <c r="J49" i="5"/>
  <c r="O48" i="5"/>
  <c r="N48" i="5"/>
  <c r="M48" i="5"/>
  <c r="L48" i="5"/>
  <c r="K48" i="5"/>
  <c r="J48" i="5"/>
  <c r="O47" i="5"/>
  <c r="N47" i="5"/>
  <c r="M47" i="5"/>
  <c r="L47" i="5"/>
  <c r="K47" i="5"/>
  <c r="J47" i="5"/>
  <c r="O46" i="5"/>
  <c r="N46" i="5"/>
  <c r="M46" i="5"/>
  <c r="L46" i="5"/>
  <c r="K46" i="5"/>
  <c r="O43" i="5"/>
  <c r="N43" i="5"/>
  <c r="M43" i="5"/>
  <c r="L43" i="5"/>
  <c r="K43" i="5"/>
  <c r="J43" i="5"/>
  <c r="J42" i="5"/>
  <c r="J41" i="5"/>
  <c r="J40" i="5"/>
  <c r="O39" i="5"/>
  <c r="N39" i="5"/>
  <c r="M39" i="5"/>
  <c r="L39" i="5"/>
  <c r="K39" i="5"/>
  <c r="J39" i="5"/>
  <c r="J38" i="5"/>
  <c r="O37" i="5"/>
  <c r="N37" i="5"/>
  <c r="M37" i="5"/>
  <c r="L37" i="5"/>
  <c r="K37" i="5"/>
  <c r="J37" i="5"/>
  <c r="O36" i="5"/>
  <c r="N36" i="5"/>
  <c r="M36" i="5"/>
  <c r="L36" i="5"/>
  <c r="K36" i="5"/>
  <c r="J36" i="5"/>
  <c r="O35" i="5"/>
  <c r="N35" i="5"/>
  <c r="M35" i="5"/>
  <c r="L35" i="5"/>
  <c r="K35" i="5"/>
  <c r="J35" i="5"/>
  <c r="O34" i="5"/>
  <c r="N34" i="5"/>
  <c r="M34" i="5"/>
  <c r="L34" i="5"/>
  <c r="K34" i="5"/>
  <c r="J34" i="5"/>
  <c r="O33" i="5"/>
  <c r="N33" i="5"/>
  <c r="M33" i="5"/>
  <c r="L33" i="5"/>
  <c r="K33" i="5"/>
  <c r="J33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O23" i="5"/>
  <c r="N23" i="5"/>
  <c r="M23" i="5"/>
  <c r="L23" i="5"/>
  <c r="K23" i="5"/>
  <c r="O24" i="5"/>
  <c r="N24" i="5"/>
  <c r="M24" i="5"/>
  <c r="L24" i="5"/>
  <c r="K24" i="5"/>
  <c r="O25" i="5"/>
  <c r="N25" i="5"/>
  <c r="M25" i="5"/>
  <c r="L25" i="5"/>
  <c r="K25" i="5"/>
  <c r="J25" i="5"/>
  <c r="J24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O20" i="5"/>
  <c r="N20" i="5"/>
  <c r="M20" i="5"/>
  <c r="L20" i="5"/>
  <c r="K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O15" i="5"/>
  <c r="N15" i="5"/>
  <c r="M15" i="5"/>
  <c r="L15" i="5"/>
  <c r="K15" i="5"/>
  <c r="J15" i="5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M11" i="5"/>
  <c r="L11" i="5"/>
  <c r="K11" i="5"/>
  <c r="J11" i="5"/>
  <c r="O10" i="5"/>
  <c r="N10" i="5"/>
  <c r="M10" i="5"/>
  <c r="L10" i="5"/>
  <c r="K10" i="5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N167" i="4"/>
  <c r="M167" i="4"/>
  <c r="L167" i="4"/>
  <c r="K167" i="4"/>
  <c r="J167" i="4"/>
  <c r="I167" i="4"/>
  <c r="N166" i="4"/>
  <c r="M166" i="4"/>
  <c r="L166" i="4"/>
  <c r="K166" i="4"/>
  <c r="J166" i="4"/>
  <c r="I166" i="4"/>
  <c r="N165" i="4"/>
  <c r="M165" i="4"/>
  <c r="L165" i="4"/>
  <c r="K165" i="4"/>
  <c r="J165" i="4"/>
  <c r="I165" i="4"/>
  <c r="N164" i="4"/>
  <c r="M164" i="4"/>
  <c r="L164" i="4"/>
  <c r="K164" i="4"/>
  <c r="J164" i="4"/>
  <c r="I164" i="4"/>
  <c r="N163" i="4"/>
  <c r="M163" i="4"/>
  <c r="L163" i="4"/>
  <c r="K163" i="4"/>
  <c r="J163" i="4"/>
  <c r="I163" i="4"/>
  <c r="N162" i="4"/>
  <c r="M162" i="4"/>
  <c r="L162" i="4"/>
  <c r="K162" i="4"/>
  <c r="J162" i="4"/>
  <c r="I162" i="4"/>
  <c r="N161" i="4"/>
  <c r="M161" i="4"/>
  <c r="L161" i="4"/>
  <c r="K161" i="4"/>
  <c r="J161" i="4"/>
  <c r="I161" i="4"/>
  <c r="N160" i="4"/>
  <c r="M160" i="4"/>
  <c r="L160" i="4"/>
  <c r="K160" i="4"/>
  <c r="J160" i="4"/>
  <c r="I160" i="4"/>
  <c r="N159" i="4"/>
  <c r="M159" i="4"/>
  <c r="L159" i="4"/>
  <c r="K159" i="4"/>
  <c r="J159" i="4"/>
  <c r="I159" i="4"/>
  <c r="N158" i="4"/>
  <c r="M158" i="4"/>
  <c r="L158" i="4"/>
  <c r="K158" i="4"/>
  <c r="J158" i="4"/>
  <c r="I158" i="4"/>
  <c r="N157" i="4"/>
  <c r="M157" i="4"/>
  <c r="L157" i="4"/>
  <c r="K157" i="4"/>
  <c r="J157" i="4"/>
  <c r="I157" i="4"/>
  <c r="N156" i="4"/>
  <c r="M156" i="4"/>
  <c r="L156" i="4"/>
  <c r="K156" i="4"/>
  <c r="J156" i="4"/>
  <c r="I156" i="4"/>
  <c r="N155" i="4"/>
  <c r="M155" i="4"/>
  <c r="L155" i="4"/>
  <c r="K155" i="4"/>
  <c r="J155" i="4"/>
  <c r="I155" i="4"/>
  <c r="N154" i="4"/>
  <c r="M154" i="4"/>
  <c r="L154" i="4"/>
  <c r="K154" i="4"/>
  <c r="J154" i="4"/>
  <c r="I154" i="4"/>
  <c r="N153" i="4"/>
  <c r="M153" i="4"/>
  <c r="L153" i="4"/>
  <c r="K153" i="4"/>
  <c r="J153" i="4"/>
  <c r="I153" i="4"/>
  <c r="N152" i="4"/>
  <c r="M152" i="4"/>
  <c r="L152" i="4"/>
  <c r="K152" i="4"/>
  <c r="J152" i="4"/>
  <c r="N150" i="4"/>
  <c r="M150" i="4"/>
  <c r="L150" i="4"/>
  <c r="K150" i="4"/>
  <c r="J150" i="4"/>
  <c r="I150" i="4"/>
  <c r="N149" i="4"/>
  <c r="M149" i="4"/>
  <c r="L149" i="4"/>
  <c r="K149" i="4"/>
  <c r="J149" i="4"/>
  <c r="I149" i="4"/>
  <c r="N148" i="4"/>
  <c r="M148" i="4"/>
  <c r="L148" i="4"/>
  <c r="K148" i="4"/>
  <c r="J148" i="4"/>
  <c r="I148" i="4"/>
  <c r="N147" i="4"/>
  <c r="M147" i="4"/>
  <c r="L147" i="4"/>
  <c r="K147" i="4"/>
  <c r="J147" i="4"/>
  <c r="I147" i="4"/>
  <c r="N146" i="4"/>
  <c r="M146" i="4"/>
  <c r="L146" i="4"/>
  <c r="K146" i="4"/>
  <c r="J146" i="4"/>
  <c r="I146" i="4"/>
  <c r="N145" i="4"/>
  <c r="M145" i="4"/>
  <c r="L145" i="4"/>
  <c r="K145" i="4"/>
  <c r="J145" i="4"/>
  <c r="I145" i="4"/>
  <c r="N144" i="4"/>
  <c r="M144" i="4"/>
  <c r="L144" i="4"/>
  <c r="K144" i="4"/>
  <c r="J144" i="4"/>
  <c r="I144" i="4"/>
  <c r="N143" i="4"/>
  <c r="M143" i="4"/>
  <c r="L143" i="4"/>
  <c r="K143" i="4"/>
  <c r="J143" i="4"/>
  <c r="I143" i="4"/>
  <c r="N142" i="4"/>
  <c r="M142" i="4"/>
  <c r="L142" i="4"/>
  <c r="K142" i="4"/>
  <c r="J142" i="4"/>
  <c r="I142" i="4"/>
  <c r="N141" i="4"/>
  <c r="M141" i="4"/>
  <c r="L141" i="4"/>
  <c r="K141" i="4"/>
  <c r="J141" i="4"/>
  <c r="I141" i="4"/>
  <c r="N140" i="4"/>
  <c r="M140" i="4"/>
  <c r="L140" i="4"/>
  <c r="K140" i="4"/>
  <c r="J140" i="4"/>
  <c r="I140" i="4"/>
  <c r="N139" i="4"/>
  <c r="M139" i="4"/>
  <c r="L139" i="4"/>
  <c r="K139" i="4"/>
  <c r="J139" i="4"/>
  <c r="I139" i="4"/>
  <c r="N138" i="4"/>
  <c r="M138" i="4"/>
  <c r="L138" i="4"/>
  <c r="K138" i="4"/>
  <c r="J138" i="4"/>
  <c r="I138" i="4"/>
  <c r="N137" i="4"/>
  <c r="M137" i="4"/>
  <c r="L137" i="4"/>
  <c r="K137" i="4"/>
  <c r="J137" i="4"/>
  <c r="I137" i="4"/>
  <c r="N136" i="4"/>
  <c r="M136" i="4"/>
  <c r="L136" i="4"/>
  <c r="K136" i="4"/>
  <c r="J136" i="4"/>
  <c r="I136" i="4"/>
  <c r="N135" i="4"/>
  <c r="M135" i="4"/>
  <c r="L135" i="4"/>
  <c r="K135" i="4"/>
  <c r="J135" i="4"/>
  <c r="O132" i="4"/>
  <c r="N132" i="4"/>
  <c r="M132" i="4"/>
  <c r="L132" i="4"/>
  <c r="K132" i="4"/>
  <c r="J132" i="4"/>
  <c r="I132" i="4"/>
  <c r="O131" i="4"/>
  <c r="N131" i="4"/>
  <c r="M131" i="4"/>
  <c r="L131" i="4"/>
  <c r="K131" i="4"/>
  <c r="J131" i="4"/>
  <c r="I131" i="4"/>
  <c r="O130" i="4"/>
  <c r="N130" i="4"/>
  <c r="M130" i="4"/>
  <c r="L130" i="4"/>
  <c r="K130" i="4"/>
  <c r="J130" i="4"/>
  <c r="I130" i="4"/>
  <c r="O129" i="4"/>
  <c r="N129" i="4"/>
  <c r="M129" i="4"/>
  <c r="L129" i="4"/>
  <c r="K129" i="4"/>
  <c r="J129" i="4"/>
  <c r="I129" i="4"/>
  <c r="O128" i="4"/>
  <c r="N128" i="4"/>
  <c r="M128" i="4"/>
  <c r="L128" i="4"/>
  <c r="K128" i="4"/>
  <c r="J128" i="4"/>
  <c r="I128" i="4"/>
  <c r="O127" i="4"/>
  <c r="N127" i="4"/>
  <c r="M127" i="4"/>
  <c r="L127" i="4"/>
  <c r="K127" i="4"/>
  <c r="J127" i="4"/>
  <c r="I127" i="4"/>
  <c r="O126" i="4"/>
  <c r="N126" i="4"/>
  <c r="M126" i="4"/>
  <c r="L126" i="4"/>
  <c r="K126" i="4"/>
  <c r="J126" i="4"/>
  <c r="I126" i="4"/>
  <c r="O125" i="4"/>
  <c r="N125" i="4"/>
  <c r="M125" i="4"/>
  <c r="L125" i="4"/>
  <c r="K125" i="4"/>
  <c r="J125" i="4"/>
  <c r="I125" i="4"/>
  <c r="O124" i="4"/>
  <c r="N124" i="4"/>
  <c r="M124" i="4"/>
  <c r="L124" i="4"/>
  <c r="K124" i="4"/>
  <c r="J124" i="4"/>
  <c r="I124" i="4"/>
  <c r="O123" i="4"/>
  <c r="N123" i="4"/>
  <c r="M123" i="4"/>
  <c r="L123" i="4"/>
  <c r="K123" i="4"/>
  <c r="J123" i="4"/>
  <c r="I123" i="4"/>
  <c r="O122" i="4"/>
  <c r="N122" i="4"/>
  <c r="M122" i="4"/>
  <c r="L122" i="4"/>
  <c r="K122" i="4"/>
  <c r="J122" i="4"/>
  <c r="I122" i="4"/>
  <c r="O121" i="4"/>
  <c r="N121" i="4"/>
  <c r="M121" i="4"/>
  <c r="L121" i="4"/>
  <c r="K121" i="4"/>
  <c r="J121" i="4"/>
  <c r="I121" i="4"/>
  <c r="O120" i="4"/>
  <c r="N120" i="4"/>
  <c r="M120" i="4"/>
  <c r="L120" i="4"/>
  <c r="K120" i="4"/>
  <c r="J120" i="4"/>
  <c r="I120" i="4"/>
  <c r="O119" i="4"/>
  <c r="N119" i="4"/>
  <c r="M119" i="4"/>
  <c r="L119" i="4"/>
  <c r="K119" i="4"/>
  <c r="J119" i="4"/>
  <c r="I119" i="4"/>
  <c r="O118" i="4"/>
  <c r="N118" i="4"/>
  <c r="M118" i="4"/>
  <c r="L118" i="4"/>
  <c r="K118" i="4"/>
  <c r="J118" i="4"/>
  <c r="I118" i="4"/>
  <c r="O117" i="4"/>
  <c r="N117" i="4"/>
  <c r="M117" i="4"/>
  <c r="L117" i="4"/>
  <c r="K117" i="4"/>
  <c r="J117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N115" i="4"/>
  <c r="M115" i="4"/>
  <c r="L115" i="4"/>
  <c r="K115" i="4"/>
  <c r="J115" i="4"/>
  <c r="I115" i="4"/>
  <c r="N114" i="4"/>
  <c r="M114" i="4"/>
  <c r="L114" i="4"/>
  <c r="K114" i="4"/>
  <c r="J114" i="4"/>
  <c r="I114" i="4"/>
  <c r="N113" i="4"/>
  <c r="M113" i="4"/>
  <c r="L113" i="4"/>
  <c r="K113" i="4"/>
  <c r="J113" i="4"/>
  <c r="I113" i="4"/>
  <c r="N112" i="4"/>
  <c r="M112" i="4"/>
  <c r="L112" i="4"/>
  <c r="K112" i="4"/>
  <c r="J112" i="4"/>
  <c r="I112" i="4"/>
  <c r="N111" i="4"/>
  <c r="M111" i="4"/>
  <c r="L111" i="4"/>
  <c r="K111" i="4"/>
  <c r="J111" i="4"/>
  <c r="I111" i="4"/>
  <c r="N110" i="4"/>
  <c r="M110" i="4"/>
  <c r="L110" i="4"/>
  <c r="K110" i="4"/>
  <c r="J110" i="4"/>
  <c r="I110" i="4"/>
  <c r="N109" i="4"/>
  <c r="M109" i="4"/>
  <c r="L109" i="4"/>
  <c r="K109" i="4"/>
  <c r="J109" i="4"/>
  <c r="I109" i="4"/>
  <c r="N108" i="4"/>
  <c r="M108" i="4"/>
  <c r="L108" i="4"/>
  <c r="K108" i="4"/>
  <c r="J108" i="4"/>
  <c r="I108" i="4"/>
  <c r="N107" i="4"/>
  <c r="M107" i="4"/>
  <c r="L107" i="4"/>
  <c r="K107" i="4"/>
  <c r="J107" i="4"/>
  <c r="I107" i="4"/>
  <c r="N106" i="4"/>
  <c r="M106" i="4"/>
  <c r="L106" i="4"/>
  <c r="K106" i="4"/>
  <c r="J106" i="4"/>
  <c r="I106" i="4"/>
  <c r="N105" i="4"/>
  <c r="M105" i="4"/>
  <c r="L105" i="4"/>
  <c r="K105" i="4"/>
  <c r="J105" i="4"/>
  <c r="I105" i="4"/>
  <c r="N104" i="4"/>
  <c r="M104" i="4"/>
  <c r="L104" i="4"/>
  <c r="K104" i="4"/>
  <c r="J104" i="4"/>
  <c r="I104" i="4"/>
  <c r="N103" i="4"/>
  <c r="M103" i="4"/>
  <c r="L103" i="4"/>
  <c r="K103" i="4"/>
  <c r="J103" i="4"/>
  <c r="I103" i="4"/>
  <c r="N102" i="4"/>
  <c r="M102" i="4"/>
  <c r="L102" i="4"/>
  <c r="K102" i="4"/>
  <c r="J102" i="4"/>
  <c r="I102" i="4"/>
  <c r="N101" i="4"/>
  <c r="M101" i="4"/>
  <c r="L101" i="4"/>
  <c r="K101" i="4"/>
  <c r="J101" i="4"/>
  <c r="I101" i="4"/>
  <c r="N100" i="4"/>
  <c r="M100" i="4"/>
  <c r="L100" i="4"/>
  <c r="K100" i="4"/>
  <c r="J100" i="4"/>
  <c r="N96" i="4"/>
  <c r="M96" i="4"/>
  <c r="L96" i="4"/>
  <c r="K96" i="4"/>
  <c r="J96" i="4"/>
  <c r="I96" i="4"/>
  <c r="N95" i="4"/>
  <c r="M95" i="4"/>
  <c r="L95" i="4"/>
  <c r="K95" i="4"/>
  <c r="J95" i="4"/>
  <c r="I95" i="4"/>
  <c r="N94" i="4"/>
  <c r="M94" i="4"/>
  <c r="L94" i="4"/>
  <c r="K94" i="4"/>
  <c r="J94" i="4"/>
  <c r="I94" i="4"/>
  <c r="N93" i="4"/>
  <c r="M93" i="4"/>
  <c r="L93" i="4"/>
  <c r="K93" i="4"/>
  <c r="J93" i="4"/>
  <c r="I93" i="4"/>
  <c r="N92" i="4"/>
  <c r="M92" i="4"/>
  <c r="L92" i="4"/>
  <c r="K92" i="4"/>
  <c r="J92" i="4"/>
  <c r="I92" i="4"/>
  <c r="N91" i="4"/>
  <c r="M91" i="4"/>
  <c r="L91" i="4"/>
  <c r="K91" i="4"/>
  <c r="J91" i="4"/>
  <c r="I91" i="4"/>
  <c r="N90" i="4"/>
  <c r="M90" i="4"/>
  <c r="L90" i="4"/>
  <c r="K90" i="4"/>
  <c r="J90" i="4"/>
  <c r="I90" i="4"/>
  <c r="N89" i="4"/>
  <c r="M89" i="4"/>
  <c r="L89" i="4"/>
  <c r="K89" i="4"/>
  <c r="J89" i="4"/>
  <c r="I89" i="4"/>
  <c r="N88" i="4"/>
  <c r="M88" i="4"/>
  <c r="L88" i="4"/>
  <c r="K88" i="4"/>
  <c r="J88" i="4"/>
  <c r="I88" i="4"/>
  <c r="N87" i="4"/>
  <c r="M87" i="4"/>
  <c r="L87" i="4"/>
  <c r="K87" i="4"/>
  <c r="J87" i="4"/>
  <c r="I87" i="4"/>
  <c r="N86" i="4"/>
  <c r="M86" i="4"/>
  <c r="L86" i="4"/>
  <c r="K86" i="4"/>
  <c r="J86" i="4"/>
  <c r="I86" i="4"/>
  <c r="N85" i="4"/>
  <c r="M85" i="4"/>
  <c r="L85" i="4"/>
  <c r="K85" i="4"/>
  <c r="J85" i="4"/>
  <c r="I85" i="4"/>
  <c r="N84" i="4"/>
  <c r="M84" i="4"/>
  <c r="L84" i="4"/>
  <c r="K84" i="4"/>
  <c r="J84" i="4"/>
  <c r="I84" i="4"/>
  <c r="N83" i="4"/>
  <c r="M83" i="4"/>
  <c r="L83" i="4"/>
  <c r="K83" i="4"/>
  <c r="J83" i="4"/>
  <c r="I83" i="4"/>
  <c r="N82" i="4"/>
  <c r="M82" i="4"/>
  <c r="L82" i="4"/>
  <c r="K82" i="4"/>
  <c r="J82" i="4"/>
  <c r="I82" i="4"/>
  <c r="N81" i="4"/>
  <c r="M81" i="4"/>
  <c r="L81" i="4"/>
  <c r="K81" i="4"/>
  <c r="J81" i="4"/>
  <c r="T64" i="4"/>
  <c r="T68" i="4"/>
  <c r="T72" i="4"/>
  <c r="P62" i="4"/>
  <c r="P74" i="4"/>
  <c r="N75" i="4"/>
  <c r="T75" i="4" s="1"/>
  <c r="M75" i="4"/>
  <c r="S75" i="4" s="1"/>
  <c r="L75" i="4"/>
  <c r="R75" i="4" s="1"/>
  <c r="K75" i="4"/>
  <c r="Q75" i="4" s="1"/>
  <c r="J75" i="4"/>
  <c r="P75" i="4" s="1"/>
  <c r="I75" i="4"/>
  <c r="N74" i="4"/>
  <c r="T74" i="4" s="1"/>
  <c r="M74" i="4"/>
  <c r="S74" i="4" s="1"/>
  <c r="L74" i="4"/>
  <c r="R74" i="4" s="1"/>
  <c r="K74" i="4"/>
  <c r="Q74" i="4" s="1"/>
  <c r="J74" i="4"/>
  <c r="I74" i="4"/>
  <c r="N73" i="4"/>
  <c r="T73" i="4" s="1"/>
  <c r="M73" i="4"/>
  <c r="S73" i="4" s="1"/>
  <c r="L73" i="4"/>
  <c r="R73" i="4" s="1"/>
  <c r="K73" i="4"/>
  <c r="Q73" i="4" s="1"/>
  <c r="J73" i="4"/>
  <c r="P73" i="4" s="1"/>
  <c r="I73" i="4"/>
  <c r="N72" i="4"/>
  <c r="M72" i="4"/>
  <c r="S72" i="4" s="1"/>
  <c r="L72" i="4"/>
  <c r="R72" i="4" s="1"/>
  <c r="K72" i="4"/>
  <c r="Q72" i="4" s="1"/>
  <c r="J72" i="4"/>
  <c r="P72" i="4" s="1"/>
  <c r="I72" i="4"/>
  <c r="N71" i="4"/>
  <c r="T71" i="4" s="1"/>
  <c r="M71" i="4"/>
  <c r="S71" i="4" s="1"/>
  <c r="L71" i="4"/>
  <c r="R71" i="4" s="1"/>
  <c r="K71" i="4"/>
  <c r="Q71" i="4" s="1"/>
  <c r="J71" i="4"/>
  <c r="P71" i="4" s="1"/>
  <c r="I71" i="4"/>
  <c r="N70" i="4"/>
  <c r="T70" i="4" s="1"/>
  <c r="M70" i="4"/>
  <c r="S70" i="4" s="1"/>
  <c r="L70" i="4"/>
  <c r="R70" i="4" s="1"/>
  <c r="K70" i="4"/>
  <c r="Q70" i="4" s="1"/>
  <c r="J70" i="4"/>
  <c r="P70" i="4" s="1"/>
  <c r="I70" i="4"/>
  <c r="N69" i="4"/>
  <c r="T69" i="4" s="1"/>
  <c r="M69" i="4"/>
  <c r="S69" i="4" s="1"/>
  <c r="L69" i="4"/>
  <c r="R69" i="4" s="1"/>
  <c r="K69" i="4"/>
  <c r="Q69" i="4" s="1"/>
  <c r="J69" i="4"/>
  <c r="P69" i="4" s="1"/>
  <c r="I69" i="4"/>
  <c r="N68" i="4"/>
  <c r="M68" i="4"/>
  <c r="S68" i="4" s="1"/>
  <c r="L68" i="4"/>
  <c r="R68" i="4" s="1"/>
  <c r="K68" i="4"/>
  <c r="Q68" i="4" s="1"/>
  <c r="J68" i="4"/>
  <c r="P68" i="4" s="1"/>
  <c r="I68" i="4"/>
  <c r="N67" i="4"/>
  <c r="T67" i="4" s="1"/>
  <c r="M67" i="4"/>
  <c r="S67" i="4" s="1"/>
  <c r="L67" i="4"/>
  <c r="R67" i="4" s="1"/>
  <c r="K67" i="4"/>
  <c r="Q67" i="4" s="1"/>
  <c r="J67" i="4"/>
  <c r="P67" i="4" s="1"/>
  <c r="I67" i="4"/>
  <c r="N66" i="4"/>
  <c r="T66" i="4" s="1"/>
  <c r="M66" i="4"/>
  <c r="S66" i="4" s="1"/>
  <c r="L66" i="4"/>
  <c r="R66" i="4" s="1"/>
  <c r="K66" i="4"/>
  <c r="Q66" i="4" s="1"/>
  <c r="J66" i="4"/>
  <c r="P66" i="4" s="1"/>
  <c r="I66" i="4"/>
  <c r="N65" i="4"/>
  <c r="T65" i="4" s="1"/>
  <c r="M65" i="4"/>
  <c r="S65" i="4" s="1"/>
  <c r="L65" i="4"/>
  <c r="R65" i="4" s="1"/>
  <c r="K65" i="4"/>
  <c r="Q65" i="4" s="1"/>
  <c r="J65" i="4"/>
  <c r="P65" i="4" s="1"/>
  <c r="I65" i="4"/>
  <c r="N64" i="4"/>
  <c r="M64" i="4"/>
  <c r="S64" i="4" s="1"/>
  <c r="L64" i="4"/>
  <c r="R64" i="4" s="1"/>
  <c r="K64" i="4"/>
  <c r="Q64" i="4" s="1"/>
  <c r="J64" i="4"/>
  <c r="P64" i="4" s="1"/>
  <c r="I64" i="4"/>
  <c r="N63" i="4"/>
  <c r="T63" i="4" s="1"/>
  <c r="M63" i="4"/>
  <c r="S63" i="4" s="1"/>
  <c r="L63" i="4"/>
  <c r="R63" i="4" s="1"/>
  <c r="K63" i="4"/>
  <c r="Q63" i="4" s="1"/>
  <c r="J63" i="4"/>
  <c r="P63" i="4" s="1"/>
  <c r="I63" i="4"/>
  <c r="N62" i="4"/>
  <c r="T62" i="4" s="1"/>
  <c r="M62" i="4"/>
  <c r="S62" i="4" s="1"/>
  <c r="L62" i="4"/>
  <c r="R62" i="4" s="1"/>
  <c r="K62" i="4"/>
  <c r="Q62" i="4" s="1"/>
  <c r="J62" i="4"/>
  <c r="I62" i="4"/>
  <c r="N61" i="4"/>
  <c r="T61" i="4" s="1"/>
  <c r="M61" i="4"/>
  <c r="S61" i="4" s="1"/>
  <c r="L61" i="4"/>
  <c r="R61" i="4" s="1"/>
  <c r="K61" i="4"/>
  <c r="Q61" i="4" s="1"/>
  <c r="J61" i="4"/>
  <c r="P61" i="4" s="1"/>
  <c r="I61" i="4"/>
  <c r="N60" i="4"/>
  <c r="M60" i="4"/>
  <c r="L60" i="4"/>
  <c r="K60" i="4"/>
  <c r="J60" i="4"/>
  <c r="N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M16" i="4"/>
  <c r="L16" i="4"/>
  <c r="K16" i="4"/>
  <c r="J16" i="4"/>
  <c r="I16" i="4"/>
  <c r="M15" i="4"/>
  <c r="L15" i="4"/>
  <c r="K15" i="4"/>
  <c r="J15" i="4"/>
  <c r="I15" i="4"/>
  <c r="M14" i="4"/>
  <c r="L14" i="4"/>
  <c r="K14" i="4"/>
  <c r="J14" i="4"/>
  <c r="I14" i="4"/>
  <c r="M13" i="4"/>
  <c r="L13" i="4"/>
  <c r="K13" i="4"/>
  <c r="J13" i="4"/>
  <c r="I13" i="4"/>
  <c r="M12" i="4"/>
  <c r="L12" i="4"/>
  <c r="K12" i="4"/>
  <c r="J12" i="4"/>
  <c r="I12" i="4"/>
  <c r="M11" i="4"/>
  <c r="L11" i="4"/>
  <c r="K11" i="4"/>
  <c r="J11" i="4"/>
  <c r="I11" i="4"/>
  <c r="M10" i="4"/>
  <c r="L10" i="4"/>
  <c r="K10" i="4"/>
  <c r="J10" i="4"/>
  <c r="I10" i="4"/>
  <c r="M9" i="4"/>
  <c r="L9" i="4"/>
  <c r="K9" i="4"/>
  <c r="J9" i="4"/>
  <c r="I9" i="4"/>
  <c r="M8" i="4"/>
  <c r="L8" i="4"/>
  <c r="K8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M1" i="4"/>
  <c r="L1" i="4"/>
  <c r="K1" i="4"/>
  <c r="J1" i="4"/>
  <c r="N37" i="4"/>
  <c r="M37" i="4"/>
  <c r="L37" i="4"/>
  <c r="K37" i="4"/>
  <c r="J37" i="4"/>
  <c r="I37" i="4"/>
  <c r="N36" i="4"/>
  <c r="M36" i="4"/>
  <c r="L36" i="4"/>
  <c r="K36" i="4"/>
  <c r="J36" i="4"/>
  <c r="I36" i="4"/>
  <c r="N35" i="4"/>
  <c r="M35" i="4"/>
  <c r="L35" i="4"/>
  <c r="K35" i="4"/>
  <c r="J35" i="4"/>
  <c r="I35" i="4"/>
  <c r="N34" i="4"/>
  <c r="M34" i="4"/>
  <c r="L34" i="4"/>
  <c r="K34" i="4"/>
  <c r="J34" i="4"/>
  <c r="I34" i="4"/>
  <c r="N33" i="4"/>
  <c r="M33" i="4"/>
  <c r="L33" i="4"/>
  <c r="K33" i="4"/>
  <c r="J33" i="4"/>
  <c r="I33" i="4"/>
  <c r="N32" i="4"/>
  <c r="M32" i="4"/>
  <c r="L32" i="4"/>
  <c r="K32" i="4"/>
  <c r="J32" i="4"/>
  <c r="I32" i="4"/>
  <c r="N31" i="4"/>
  <c r="M31" i="4"/>
  <c r="L31" i="4"/>
  <c r="K31" i="4"/>
  <c r="J31" i="4"/>
  <c r="I31" i="4"/>
  <c r="N30" i="4"/>
  <c r="M30" i="4"/>
  <c r="L30" i="4"/>
  <c r="K30" i="4"/>
  <c r="J30" i="4"/>
  <c r="I30" i="4"/>
  <c r="N29" i="4"/>
  <c r="M29" i="4"/>
  <c r="L29" i="4"/>
  <c r="K29" i="4"/>
  <c r="J29" i="4"/>
  <c r="I29" i="4"/>
  <c r="N28" i="4"/>
  <c r="M28" i="4"/>
  <c r="L28" i="4"/>
  <c r="K28" i="4"/>
  <c r="J28" i="4"/>
  <c r="I28" i="4"/>
  <c r="N27" i="4"/>
  <c r="M27" i="4"/>
  <c r="L27" i="4"/>
  <c r="K27" i="4"/>
  <c r="J27" i="4"/>
  <c r="I27" i="4"/>
  <c r="N26" i="4"/>
  <c r="M26" i="4"/>
  <c r="L26" i="4"/>
  <c r="K26" i="4"/>
  <c r="J26" i="4"/>
  <c r="I26" i="4"/>
  <c r="N25" i="4"/>
  <c r="M25" i="4"/>
  <c r="L25" i="4"/>
  <c r="K25" i="4"/>
  <c r="J25" i="4"/>
  <c r="I25" i="4"/>
  <c r="N24" i="4"/>
  <c r="M24" i="4"/>
  <c r="L24" i="4"/>
  <c r="K24" i="4"/>
  <c r="J24" i="4"/>
  <c r="I24" i="4"/>
  <c r="N23" i="4"/>
  <c r="M23" i="4"/>
  <c r="L23" i="4"/>
  <c r="K23" i="4"/>
  <c r="J23" i="4"/>
  <c r="I23" i="4"/>
  <c r="N22" i="4"/>
  <c r="M22" i="4"/>
  <c r="L22" i="4"/>
  <c r="K22" i="4"/>
  <c r="J22" i="4"/>
  <c r="N56" i="4"/>
  <c r="M56" i="4"/>
  <c r="L56" i="4"/>
  <c r="K56" i="4"/>
  <c r="J56" i="4"/>
  <c r="I56" i="4"/>
  <c r="N55" i="4"/>
  <c r="M55" i="4"/>
  <c r="L55" i="4"/>
  <c r="K55" i="4"/>
  <c r="J55" i="4"/>
  <c r="I55" i="4"/>
  <c r="N54" i="4"/>
  <c r="M54" i="4"/>
  <c r="L54" i="4"/>
  <c r="K54" i="4"/>
  <c r="J54" i="4"/>
  <c r="I54" i="4"/>
  <c r="N53" i="4"/>
  <c r="M53" i="4"/>
  <c r="L53" i="4"/>
  <c r="K53" i="4"/>
  <c r="J53" i="4"/>
  <c r="I53" i="4"/>
  <c r="N52" i="4"/>
  <c r="M52" i="4"/>
  <c r="L52" i="4"/>
  <c r="K52" i="4"/>
  <c r="J52" i="4"/>
  <c r="I52" i="4"/>
  <c r="N51" i="4"/>
  <c r="M51" i="4"/>
  <c r="L51" i="4"/>
  <c r="K51" i="4"/>
  <c r="J51" i="4"/>
  <c r="I51" i="4"/>
  <c r="N50" i="4"/>
  <c r="M50" i="4"/>
  <c r="L50" i="4"/>
  <c r="K50" i="4"/>
  <c r="J50" i="4"/>
  <c r="I50" i="4"/>
  <c r="N49" i="4"/>
  <c r="M49" i="4"/>
  <c r="L49" i="4"/>
  <c r="K49" i="4"/>
  <c r="J49" i="4"/>
  <c r="I49" i="4"/>
  <c r="N48" i="4"/>
  <c r="M48" i="4"/>
  <c r="L48" i="4"/>
  <c r="K48" i="4"/>
  <c r="J48" i="4"/>
  <c r="I48" i="4"/>
  <c r="N47" i="4"/>
  <c r="M47" i="4"/>
  <c r="L47" i="4"/>
  <c r="K47" i="4"/>
  <c r="J47" i="4"/>
  <c r="I47" i="4"/>
  <c r="N46" i="4"/>
  <c r="M46" i="4"/>
  <c r="L46" i="4"/>
  <c r="K46" i="4"/>
  <c r="J46" i="4"/>
  <c r="I46" i="4"/>
  <c r="N45" i="4"/>
  <c r="M45" i="4"/>
  <c r="L45" i="4"/>
  <c r="K45" i="4"/>
  <c r="J45" i="4"/>
  <c r="I45" i="4"/>
  <c r="N44" i="4"/>
  <c r="M44" i="4"/>
  <c r="L44" i="4"/>
  <c r="K44" i="4"/>
  <c r="J44" i="4"/>
  <c r="I44" i="4"/>
  <c r="N43" i="4"/>
  <c r="M43" i="4"/>
  <c r="L43" i="4"/>
  <c r="K43" i="4"/>
  <c r="J43" i="4"/>
  <c r="I43" i="4"/>
  <c r="N42" i="4"/>
  <c r="M42" i="4"/>
  <c r="L42" i="4"/>
  <c r="K42" i="4"/>
  <c r="J42" i="4"/>
  <c r="I42" i="4"/>
  <c r="N41" i="4"/>
  <c r="M41" i="4"/>
  <c r="L41" i="4"/>
  <c r="K41" i="4"/>
  <c r="J41" i="4"/>
  <c r="L61" i="1"/>
  <c r="L60" i="1"/>
  <c r="U229" i="7" l="1"/>
  <c r="V229" i="7"/>
  <c r="O19" i="7"/>
  <c r="O26" i="7"/>
  <c r="J20" i="7"/>
  <c r="K25" i="7"/>
  <c r="K18" i="7"/>
  <c r="M26" i="7"/>
  <c r="M19" i="7"/>
  <c r="M29" i="7"/>
  <c r="M22" i="7"/>
  <c r="O25" i="7"/>
  <c r="O18" i="7"/>
  <c r="M20" i="7"/>
  <c r="M27" i="7"/>
  <c r="J21" i="7"/>
  <c r="N28" i="7"/>
  <c r="N21" i="7"/>
  <c r="L18" i="7"/>
  <c r="L25" i="7"/>
  <c r="J19" i="7"/>
  <c r="J26" i="7"/>
  <c r="N19" i="7"/>
  <c r="N26" i="7"/>
  <c r="J22" i="7"/>
  <c r="J29" i="7"/>
  <c r="N22" i="7"/>
  <c r="N29" i="7"/>
  <c r="L27" i="7"/>
  <c r="L20" i="7"/>
  <c r="K28" i="7"/>
  <c r="K21" i="7"/>
  <c r="O28" i="7"/>
  <c r="O21" i="7"/>
  <c r="J18" i="7"/>
  <c r="J25" i="7"/>
  <c r="N18" i="7"/>
  <c r="N25" i="7"/>
  <c r="L19" i="7"/>
  <c r="L26" i="7"/>
  <c r="L29" i="7"/>
  <c r="L22" i="7"/>
  <c r="N20" i="7"/>
  <c r="N27" i="7"/>
  <c r="M28" i="7"/>
  <c r="M21" i="7"/>
  <c r="M18" i="7"/>
  <c r="M25" i="7"/>
  <c r="K19" i="7"/>
  <c r="K26" i="7"/>
  <c r="K29" i="7"/>
  <c r="K22" i="7"/>
  <c r="O29" i="7"/>
  <c r="O22" i="7"/>
  <c r="O27" i="7"/>
  <c r="O20" i="7"/>
  <c r="K27" i="7"/>
  <c r="K20" i="7"/>
  <c r="L21" i="7"/>
  <c r="L28" i="7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AJ27" i="3"/>
  <c r="AI27" i="3"/>
  <c r="AH27" i="3"/>
  <c r="AG27" i="3"/>
  <c r="AF27" i="3"/>
  <c r="AE27" i="3"/>
  <c r="AD27" i="3"/>
  <c r="AC27" i="3"/>
  <c r="AJ26" i="3"/>
  <c r="AI26" i="3"/>
  <c r="AH26" i="3"/>
  <c r="AG26" i="3"/>
  <c r="AF26" i="3"/>
  <c r="AE26" i="3"/>
  <c r="AD26" i="3"/>
  <c r="AC26" i="3"/>
  <c r="AJ25" i="3"/>
  <c r="AI25" i="3"/>
  <c r="AH25" i="3"/>
  <c r="AG25" i="3"/>
  <c r="AF25" i="3"/>
  <c r="AE25" i="3"/>
  <c r="AD25" i="3"/>
  <c r="AC25" i="3"/>
  <c r="AD36" i="3"/>
  <c r="AE36" i="3"/>
  <c r="AF36" i="3"/>
  <c r="AG36" i="3"/>
  <c r="AH36" i="3"/>
  <c r="AI36" i="3"/>
  <c r="AJ36" i="3"/>
  <c r="AD37" i="3"/>
  <c r="AE37" i="3"/>
  <c r="AF37" i="3"/>
  <c r="AG37" i="3"/>
  <c r="AH37" i="3"/>
  <c r="AI37" i="3"/>
  <c r="AJ37" i="3"/>
  <c r="AD38" i="3"/>
  <c r="AE38" i="3"/>
  <c r="AF38" i="3"/>
  <c r="AG38" i="3"/>
  <c r="AH38" i="3"/>
  <c r="AI38" i="3"/>
  <c r="AJ38" i="3"/>
  <c r="AC38" i="3"/>
  <c r="AC37" i="3"/>
  <c r="AC36" i="3"/>
  <c r="Z11" i="3"/>
  <c r="Y11" i="3"/>
  <c r="X11" i="3"/>
  <c r="W11" i="3"/>
  <c r="V11" i="3"/>
  <c r="U11" i="3"/>
  <c r="Z10" i="3"/>
  <c r="Y10" i="3"/>
  <c r="X10" i="3"/>
  <c r="W10" i="3"/>
  <c r="V10" i="3"/>
  <c r="U10" i="3"/>
  <c r="Z9" i="3"/>
  <c r="Y9" i="3"/>
  <c r="X9" i="3"/>
  <c r="W9" i="3"/>
  <c r="V9" i="3"/>
  <c r="U9" i="3"/>
  <c r="T9" i="3"/>
  <c r="Z8" i="3"/>
  <c r="Y8" i="3"/>
  <c r="X8" i="3"/>
  <c r="W8" i="3"/>
  <c r="V8" i="3"/>
  <c r="U8" i="3"/>
  <c r="Z7" i="3"/>
  <c r="Y7" i="3"/>
  <c r="X7" i="3"/>
  <c r="W7" i="3"/>
  <c r="V7" i="3"/>
  <c r="U7" i="3"/>
  <c r="Z6" i="3"/>
  <c r="Y6" i="3"/>
  <c r="X6" i="3"/>
  <c r="W6" i="3"/>
  <c r="V6" i="3"/>
  <c r="U6" i="3"/>
  <c r="C35" i="3"/>
  <c r="B35" i="3"/>
  <c r="B34" i="3"/>
  <c r="D33" i="3"/>
  <c r="D32" i="3"/>
  <c r="C32" i="3"/>
  <c r="C31" i="3"/>
  <c r="D35" i="3"/>
  <c r="D34" i="3"/>
  <c r="C34" i="3"/>
  <c r="C33" i="3"/>
  <c r="B33" i="3"/>
  <c r="B32" i="3"/>
  <c r="D31" i="3"/>
  <c r="B31" i="3"/>
  <c r="D30" i="3"/>
  <c r="C30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B19" i="3"/>
  <c r="B18" i="3"/>
  <c r="D19" i="3"/>
  <c r="C19" i="3"/>
  <c r="D18" i="3"/>
  <c r="C18" i="3"/>
  <c r="D17" i="3"/>
  <c r="C17" i="3"/>
  <c r="B17" i="3"/>
  <c r="B16" i="3"/>
  <c r="B15" i="3"/>
  <c r="D16" i="3"/>
  <c r="C16" i="3"/>
  <c r="D15" i="3"/>
  <c r="C15" i="3"/>
  <c r="D14" i="3"/>
  <c r="C14" i="3"/>
  <c r="B8" i="3"/>
  <c r="D10" i="3"/>
  <c r="E10" i="3"/>
  <c r="F10" i="3"/>
  <c r="G10" i="3"/>
  <c r="H10" i="3"/>
  <c r="C10" i="3"/>
  <c r="D9" i="3"/>
  <c r="E9" i="3"/>
  <c r="F9" i="3"/>
  <c r="G9" i="3"/>
  <c r="H9" i="3"/>
  <c r="C9" i="3"/>
  <c r="D8" i="3"/>
  <c r="E8" i="3"/>
  <c r="F8" i="3"/>
  <c r="G8" i="3"/>
  <c r="H8" i="3"/>
  <c r="C8" i="3"/>
  <c r="C7" i="3"/>
  <c r="D7" i="3"/>
  <c r="E7" i="3"/>
  <c r="F7" i="3"/>
  <c r="G7" i="3"/>
  <c r="H7" i="3"/>
  <c r="D6" i="3"/>
  <c r="E6" i="3"/>
  <c r="F6" i="3"/>
  <c r="G6" i="3"/>
  <c r="H6" i="3"/>
  <c r="C6" i="3"/>
  <c r="D5" i="3"/>
  <c r="E5" i="3"/>
  <c r="F5" i="3"/>
  <c r="G5" i="3"/>
  <c r="H5" i="3"/>
  <c r="C5" i="3"/>
  <c r="H59" i="2" l="1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H9" i="2"/>
  <c r="G9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D35" i="2"/>
  <c r="D52" i="2"/>
  <c r="C52" i="2"/>
  <c r="D51" i="2"/>
  <c r="C51" i="2"/>
  <c r="D50" i="2"/>
  <c r="C50" i="2"/>
  <c r="D49" i="2"/>
  <c r="C49" i="2"/>
  <c r="D48" i="2"/>
  <c r="C48" i="2"/>
  <c r="D47" i="2"/>
  <c r="C47" i="2"/>
  <c r="C53" i="2" s="1"/>
  <c r="D34" i="2"/>
  <c r="C34" i="2"/>
  <c r="D33" i="2"/>
  <c r="C33" i="2"/>
  <c r="D32" i="2"/>
  <c r="C32" i="2"/>
  <c r="D31" i="2"/>
  <c r="C31" i="2"/>
  <c r="D30" i="2"/>
  <c r="C30" i="2"/>
  <c r="D29" i="2"/>
  <c r="C29" i="2"/>
  <c r="C35" i="2" s="1"/>
  <c r="D16" i="2"/>
  <c r="D15" i="2"/>
  <c r="D14" i="2"/>
  <c r="D13" i="2"/>
  <c r="D12" i="2"/>
  <c r="D11" i="2"/>
  <c r="D17" i="2" s="1"/>
  <c r="C16" i="2"/>
  <c r="C15" i="2"/>
  <c r="C14" i="2"/>
  <c r="C13" i="2"/>
  <c r="C17" i="2" s="1"/>
  <c r="C12" i="2"/>
  <c r="C11" i="2"/>
  <c r="G50" i="1"/>
  <c r="H52" i="1"/>
  <c r="G52" i="1"/>
  <c r="F52" i="1"/>
  <c r="E52" i="1"/>
  <c r="D52" i="1"/>
  <c r="C52" i="1"/>
  <c r="H51" i="1"/>
  <c r="G51" i="1"/>
  <c r="F51" i="1"/>
  <c r="E51" i="1"/>
  <c r="D51" i="1"/>
  <c r="H50" i="1"/>
  <c r="F50" i="1"/>
  <c r="E50" i="1"/>
  <c r="D50" i="1"/>
  <c r="H49" i="1"/>
  <c r="G49" i="1"/>
  <c r="F49" i="1"/>
  <c r="E49" i="1"/>
  <c r="D49" i="1"/>
  <c r="C49" i="1"/>
  <c r="H48" i="1"/>
  <c r="G48" i="1"/>
  <c r="F48" i="1"/>
  <c r="E48" i="1"/>
  <c r="D48" i="1"/>
  <c r="C48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<sst xmlns="http://schemas.openxmlformats.org/spreadsheetml/2006/main" count="1256" uniqueCount="134">
  <si>
    <t>TBILLS</t>
  </si>
  <si>
    <t>SP500</t>
  </si>
  <si>
    <t>EAFE</t>
  </si>
  <si>
    <t>US10YR</t>
  </si>
  <si>
    <t>GSCI</t>
  </si>
  <si>
    <t>NAREIT</t>
  </si>
  <si>
    <t>Return</t>
  </si>
  <si>
    <t>Volatility</t>
  </si>
  <si>
    <t>Sharpe (5.41%)</t>
  </si>
  <si>
    <t>MaxDD</t>
  </si>
  <si>
    <t>Inflation CAGR</t>
  </si>
  <si>
    <t>My Data</t>
  </si>
  <si>
    <t>Faber's Original</t>
  </si>
  <si>
    <t>Sharpe (??%)</t>
  </si>
  <si>
    <t xml:space="preserve">Sharpe </t>
  </si>
  <si>
    <t>Differences</t>
  </si>
  <si>
    <t>Figure 4 - Asset Class Maximum Drawdowns 1973-2012</t>
  </si>
  <si>
    <t>Figure 5 - Differences to Faber's Original Research 1973-2012</t>
  </si>
  <si>
    <t>Figure 6 - Asset Class Maximum Drawdowns 1973-2016</t>
  </si>
  <si>
    <t>Figure 7 - Changes to Asset Class Maximum Drawdowns 1973-2016</t>
  </si>
  <si>
    <t>Figure 8 - Changes to Asset Class Maximum Drawdowns 1973-2016</t>
  </si>
  <si>
    <t>Number of Positions</t>
  </si>
  <si>
    <t># of Months</t>
  </si>
  <si>
    <t>% of Months</t>
  </si>
  <si>
    <t>0% Invested (all cash)</t>
  </si>
  <si>
    <t>20% Invested</t>
  </si>
  <si>
    <t>40% Invested</t>
  </si>
  <si>
    <t>60% Invested</t>
  </si>
  <si>
    <t>80% Invested</t>
  </si>
  <si>
    <t>100% Invested (fully invested)</t>
  </si>
  <si>
    <t>% Invested</t>
  </si>
  <si>
    <t>0 (all cash)</t>
  </si>
  <si>
    <t>TOTAL</t>
  </si>
  <si>
    <t>Figure 11 - Percent of the Time Invested, 1973-2016</t>
  </si>
  <si>
    <t>Figure 12 - Percent of the Time Invested, 2013-2016</t>
  </si>
  <si>
    <t>Figure 10 - Percent of the Time Invested, 1973-2012</t>
  </si>
  <si>
    <t>Buy &amp; Hold</t>
  </si>
  <si>
    <t>GTAA</t>
  </si>
  <si>
    <t>Sharpe</t>
  </si>
  <si>
    <t>Summary Annualised Returns for B&amp;H vs Timing Model, 1973-2012</t>
  </si>
  <si>
    <t>Summary Annualised Returns for B&amp;H vs Timing Model, 1973-2016</t>
  </si>
  <si>
    <t>Summary Annualised Returns for B&amp;H vs Timing Model, 2013-2016</t>
  </si>
  <si>
    <t>Summary Annualised Returns for B&amp;H vs Timing Model, 2007-2016</t>
  </si>
  <si>
    <t>JALSH</t>
  </si>
  <si>
    <t>MSCIWORLD</t>
  </si>
  <si>
    <t>SA10YR</t>
  </si>
  <si>
    <t>SACPI</t>
  </si>
  <si>
    <t>Sharpe (10.43%)</t>
  </si>
  <si>
    <t>Figure X - South African Asset Class Maximum Drawdowns 1973-2016</t>
  </si>
  <si>
    <t>JASPY</t>
  </si>
  <si>
    <t>Sharpe (9.93%)</t>
  </si>
  <si>
    <t>Figure X - South African Asset Class Maximum Drawdowns 1992-2016</t>
  </si>
  <si>
    <t>Summary Annualised Returns for B&amp;H vs Timing Model, 1994-2016</t>
  </si>
  <si>
    <t>B&amp;H</t>
  </si>
  <si>
    <t>WMAF B&amp;H</t>
  </si>
  <si>
    <t>Sharpe (9.84%)</t>
  </si>
  <si>
    <t>WMAF Timing</t>
  </si>
  <si>
    <t>SAMAF B&amp;H</t>
  </si>
  <si>
    <t>SAMAF Timing</t>
  </si>
  <si>
    <t>Figure X - South African Fund Classification Performance 1993-2016</t>
  </si>
  <si>
    <t>YTD</t>
  </si>
  <si>
    <t>1 month</t>
  </si>
  <si>
    <t>3 months</t>
  </si>
  <si>
    <t>6 months</t>
  </si>
  <si>
    <t>1 year</t>
  </si>
  <si>
    <t>2 years</t>
  </si>
  <si>
    <t>3 years</t>
  </si>
  <si>
    <t>5 years</t>
  </si>
  <si>
    <t>7 years</t>
  </si>
  <si>
    <t>10 years</t>
  </si>
  <si>
    <t>Peer Group Average</t>
  </si>
  <si>
    <t>3m</t>
  </si>
  <si>
    <t>6m</t>
  </si>
  <si>
    <t>1yr</t>
  </si>
  <si>
    <t>3yr</t>
  </si>
  <si>
    <t>5yr</t>
  </si>
  <si>
    <t>7yr</t>
  </si>
  <si>
    <t>10yr</t>
  </si>
  <si>
    <t>Buy and Hold</t>
  </si>
  <si>
    <t>Timing</t>
  </si>
  <si>
    <t>% Positive Months</t>
  </si>
  <si>
    <t>Sharpe (8.27%)</t>
  </si>
  <si>
    <t>Timing Delayed</t>
  </si>
  <si>
    <t>Avg Combo</t>
  </si>
  <si>
    <t>Sortino Ratio</t>
  </si>
  <si>
    <t>Ulcer Index</t>
  </si>
  <si>
    <t>Avg Timing</t>
  </si>
  <si>
    <t>Avg Timing Delayed</t>
  </si>
  <si>
    <t>CAGR</t>
  </si>
  <si>
    <t>Skew</t>
  </si>
  <si>
    <t>Kurtosis</t>
  </si>
  <si>
    <t>% in the Market</t>
  </si>
  <si>
    <t>% positive Months</t>
  </si>
  <si>
    <t>Best Month</t>
  </si>
  <si>
    <t>Worst Month</t>
  </si>
  <si>
    <t>Max Drawdown</t>
  </si>
  <si>
    <t>Max Drawdown / CAGR</t>
  </si>
  <si>
    <t>Sharpe Ratio (10.52%)</t>
  </si>
  <si>
    <t>MAR Ratio</t>
  </si>
  <si>
    <t>2M Timing</t>
  </si>
  <si>
    <t>5M Timing</t>
  </si>
  <si>
    <t>10M Timing</t>
  </si>
  <si>
    <t>Timing Upward</t>
  </si>
  <si>
    <t>Multi Timing</t>
  </si>
  <si>
    <t>Multi Strat</t>
  </si>
  <si>
    <t>Sharpe Ratio (9.84%)</t>
  </si>
  <si>
    <t>Sharpe (4.93%)</t>
  </si>
  <si>
    <t>Asset Returns 1973-2016</t>
  </si>
  <si>
    <t>Sharpe (5.42%)</t>
  </si>
  <si>
    <t>Asset Returns 1973-2012</t>
  </si>
  <si>
    <t>Sharpe Ratio (4.93%)</t>
  </si>
  <si>
    <t>GTAA Replication 1972-2005</t>
  </si>
  <si>
    <t>GTAA Replication 1972-2012</t>
  </si>
  <si>
    <t>1972-2016</t>
  </si>
  <si>
    <t>B&amp;H ex GSCI</t>
  </si>
  <si>
    <t>Timing ex GSCI</t>
  </si>
  <si>
    <t>1972-2005</t>
  </si>
  <si>
    <t>GTAA Replication 2006-2016</t>
  </si>
  <si>
    <t>GTAA 2006-2016</t>
  </si>
  <si>
    <t>Rising Interest Rates</t>
  </si>
  <si>
    <t>Sharpe (8.41%)</t>
  </si>
  <si>
    <t>Sharpe (10.53%)</t>
  </si>
  <si>
    <t>Asset Returns 1994-2016</t>
  </si>
  <si>
    <t>1973-2016</t>
  </si>
  <si>
    <t>Timing Band</t>
  </si>
  <si>
    <t>GTAA Replication 1973-2016</t>
  </si>
  <si>
    <t>1973-2012</t>
  </si>
  <si>
    <t>1973-2006</t>
  </si>
  <si>
    <t>Timing Bands - GTAA</t>
  </si>
  <si>
    <t>Timing Bands - S&amp;P 1973-2016</t>
  </si>
  <si>
    <t>WMAF</t>
  </si>
  <si>
    <t>SAMAF</t>
  </si>
  <si>
    <t>WMAF Multi</t>
  </si>
  <si>
    <t>SAMAF 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</si>
</sst>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%;[Red]\-#,##0.00%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4C6E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0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5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0" borderId="0" xfId="0" applyFont="1" applyAlignment="1">
      <alignment vertical="center"/>
    </xf>
    <xf numFmtId="0" fontId="0" fillId="3" borderId="0" xfId="0" applyFill="1" applyBorder="1" applyAlignment="1">
      <alignment horizontal="left"/>
    </xf>
    <xf numFmtId="10" fontId="0" fillId="0" borderId="0" xfId="0" applyNumberFormat="1" applyBorder="1" applyAlignment="1">
      <alignment horizontal="center"/>
    </xf>
    <xf numFmtId="4" fontId="0" fillId="0" borderId="0" xfId="0" applyNumberFormat="1"/>
    <xf numFmtId="49" fontId="0" fillId="0" borderId="0" xfId="0" applyNumberFormat="1"/>
    <xf numFmtId="164" fontId="0" fillId="0" borderId="4" xfId="0" applyNumberFormat="1" applyBorder="1" applyAlignment="1">
      <alignment horizontal="center"/>
    </xf>
    <xf numFmtId="4" fontId="0" fillId="0" borderId="6" xfId="0" applyNumberForma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0" fontId="1" fillId="0" borderId="0" xfId="0" applyFont="1"/>
    <xf numFmtId="0" fontId="3" fillId="6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vertical="center"/>
    </xf>
    <xf numFmtId="10" fontId="3" fillId="0" borderId="8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0" fontId="3" fillId="0" borderId="9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5" fillId="0" borderId="0" xfId="0" applyFont="1"/>
    <xf numFmtId="0" fontId="5" fillId="4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10" fontId="5" fillId="0" borderId="2" xfId="0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10" fontId="5" fillId="0" borderId="3" xfId="0" applyNumberFormat="1" applyFon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4" fontId="5" fillId="0" borderId="4" xfId="0" applyNumberFormat="1" applyFont="1" applyBorder="1" applyAlignment="1">
      <alignment horizontal="center"/>
    </xf>
    <xf numFmtId="165" fontId="0" fillId="0" borderId="0" xfId="0" applyNumberFormat="1"/>
    <xf numFmtId="10" fontId="3" fillId="0" borderId="0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9"/>
  <sheetViews>
    <sheetView topLeftCell="G119" zoomScale="70" zoomScaleNormal="70" workbookViewId="0">
      <selection activeCell="Q140" sqref="Q140:T155"/>
    </sheetView>
  </sheetViews>
  <sheetFormatPr defaultRowHeight="15" x14ac:dyDescent="0.25"/>
  <cols>
    <col min="1" max="1" width="22.140625" customWidth="1"/>
    <col min="2" max="3" width="11" bestFit="1" customWidth="1"/>
    <col min="4" max="4" width="15.7109375" bestFit="1" customWidth="1"/>
    <col min="5" max="5" width="12.140625" bestFit="1" customWidth="1"/>
    <col min="6" max="6" width="11" bestFit="1" customWidth="1"/>
    <col min="7" max="7" width="8.5703125" bestFit="1" customWidth="1"/>
    <col min="8" max="8" width="2.42578125" customWidth="1"/>
    <col min="9" max="9" width="21.7109375" style="42" bestFit="1" customWidth="1"/>
    <col min="10" max="11" width="9.7109375" style="42" customWidth="1"/>
    <col min="12" max="12" width="14.28515625" style="42" bestFit="1" customWidth="1"/>
    <col min="13" max="13" width="11.7109375" style="42" bestFit="1" customWidth="1"/>
    <col min="14" max="14" width="10.140625" style="42" bestFit="1" customWidth="1"/>
    <col min="15" max="15" width="8.5703125" style="42" bestFit="1" customWidth="1"/>
    <col min="16" max="17" width="21.7109375" bestFit="1" customWidth="1"/>
    <col min="18" max="18" width="9.140625" bestFit="1" customWidth="1"/>
    <col min="19" max="19" width="10.140625" bestFit="1" customWidth="1"/>
    <col min="20" max="20" width="14.28515625" bestFit="1" customWidth="1"/>
    <col min="21" max="21" width="8.140625" bestFit="1" customWidth="1"/>
    <col min="22" max="22" width="11.85546875" customWidth="1"/>
    <col min="23" max="23" width="10" bestFit="1" customWidth="1"/>
    <col min="24" max="24" width="11" bestFit="1" customWidth="1"/>
    <col min="25" max="25" width="15.7109375" bestFit="1" customWidth="1"/>
    <col min="29" max="29" width="21.7109375" bestFit="1" customWidth="1"/>
    <col min="30" max="31" width="12.85546875" customWidth="1"/>
    <col min="32" max="32" width="15.85546875" customWidth="1"/>
  </cols>
  <sheetData>
    <row r="1" spans="1:15" ht="15.75" thickBot="1" x14ac:dyDescent="0.3">
      <c r="A1" s="29" t="s">
        <v>109</v>
      </c>
    </row>
    <row r="2" spans="1:15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30"/>
      <c r="J2" s="31" t="str">
        <f>B2</f>
        <v>TBILLS</v>
      </c>
      <c r="K2" s="32" t="str">
        <f>C2</f>
        <v>SP500</v>
      </c>
      <c r="L2" s="32" t="str">
        <f>D2</f>
        <v>EAFE</v>
      </c>
      <c r="M2" s="32" t="str">
        <f>E2</f>
        <v>US10YR</v>
      </c>
      <c r="N2" s="32" t="str">
        <f t="shared" ref="N2" si="0">F2</f>
        <v>GSCI</v>
      </c>
      <c r="O2" s="32" t="s">
        <v>5</v>
      </c>
    </row>
    <row r="3" spans="1:15" x14ac:dyDescent="0.25">
      <c r="A3" t="s">
        <v>6</v>
      </c>
      <c r="B3">
        <v>5.42</v>
      </c>
      <c r="C3">
        <v>9.77</v>
      </c>
      <c r="D3">
        <v>9.19</v>
      </c>
      <c r="E3">
        <v>8.1199999999999992</v>
      </c>
      <c r="F3">
        <v>8.34</v>
      </c>
      <c r="G3">
        <v>9.64</v>
      </c>
      <c r="I3" s="33" t="str">
        <f>A3</f>
        <v>Return</v>
      </c>
      <c r="J3" s="34">
        <f t="shared" ref="J3:M4" si="1">B3/100</f>
        <v>5.4199999999999998E-2</v>
      </c>
      <c r="K3" s="34">
        <f t="shared" si="1"/>
        <v>9.7699999999999995E-2</v>
      </c>
      <c r="L3" s="34">
        <f t="shared" si="1"/>
        <v>9.1899999999999996E-2</v>
      </c>
      <c r="M3" s="34">
        <f t="shared" si="1"/>
        <v>8.1199999999999994E-2</v>
      </c>
      <c r="N3" s="34">
        <f t="shared" ref="N3:O4" si="2">F3/100</f>
        <v>8.3400000000000002E-2</v>
      </c>
      <c r="O3" s="34">
        <f t="shared" si="2"/>
        <v>9.64E-2</v>
      </c>
    </row>
    <row r="4" spans="1:15" x14ac:dyDescent="0.25">
      <c r="A4" t="s">
        <v>7</v>
      </c>
      <c r="B4">
        <v>0.95</v>
      </c>
      <c r="C4">
        <v>15.71</v>
      </c>
      <c r="D4">
        <v>17.600000000000001</v>
      </c>
      <c r="E4">
        <v>8.4700000000000006</v>
      </c>
      <c r="F4">
        <v>20.55</v>
      </c>
      <c r="G4">
        <v>18.16</v>
      </c>
      <c r="I4" s="33" t="str">
        <f>A4</f>
        <v>Volatility</v>
      </c>
      <c r="J4" s="34">
        <f t="shared" si="1"/>
        <v>9.4999999999999998E-3</v>
      </c>
      <c r="K4" s="34">
        <f t="shared" si="1"/>
        <v>0.15710000000000002</v>
      </c>
      <c r="L4" s="34">
        <f t="shared" si="1"/>
        <v>0.17600000000000002</v>
      </c>
      <c r="M4" s="34">
        <f t="shared" si="1"/>
        <v>8.4700000000000011E-2</v>
      </c>
      <c r="N4" s="34">
        <f t="shared" si="2"/>
        <v>0.20550000000000002</v>
      </c>
      <c r="O4" s="34">
        <f t="shared" si="2"/>
        <v>0.18160000000000001</v>
      </c>
    </row>
    <row r="5" spans="1:15" x14ac:dyDescent="0.25">
      <c r="A5" t="s">
        <v>108</v>
      </c>
      <c r="B5">
        <v>0</v>
      </c>
      <c r="C5">
        <v>0.26</v>
      </c>
      <c r="D5">
        <v>0.2</v>
      </c>
      <c r="E5">
        <v>0.3</v>
      </c>
      <c r="F5">
        <v>0.13</v>
      </c>
      <c r="G5">
        <v>0.22</v>
      </c>
      <c r="I5" s="33" t="str">
        <f>A5</f>
        <v>Sharpe (5.42%)</v>
      </c>
      <c r="J5" s="38">
        <f>B5</f>
        <v>0</v>
      </c>
      <c r="K5" s="38">
        <f>C5</f>
        <v>0.26</v>
      </c>
      <c r="L5" s="38">
        <f>D5</f>
        <v>0.2</v>
      </c>
      <c r="M5" s="38">
        <f>E5</f>
        <v>0.3</v>
      </c>
      <c r="N5" s="38">
        <f t="shared" ref="N5:O5" si="3">F5</f>
        <v>0.13</v>
      </c>
      <c r="O5" s="38">
        <f t="shared" si="3"/>
        <v>0.22</v>
      </c>
    </row>
    <row r="6" spans="1:15" x14ac:dyDescent="0.25">
      <c r="A6" t="s">
        <v>9</v>
      </c>
      <c r="B6">
        <v>0</v>
      </c>
      <c r="C6">
        <v>50.95</v>
      </c>
      <c r="D6">
        <v>56.4</v>
      </c>
      <c r="E6">
        <v>15.75</v>
      </c>
      <c r="F6">
        <v>67.650000000000006</v>
      </c>
      <c r="G6">
        <v>68.180000000000007</v>
      </c>
      <c r="I6" s="33" t="str">
        <f>A6</f>
        <v>MaxDD</v>
      </c>
      <c r="J6" s="34">
        <f>-B6/100</f>
        <v>0</v>
      </c>
      <c r="K6" s="35">
        <f t="shared" ref="K6" si="4">-C6/100</f>
        <v>-0.50950000000000006</v>
      </c>
      <c r="L6" s="35">
        <f t="shared" ref="L6" si="5">-D6/100</f>
        <v>-0.56399999999999995</v>
      </c>
      <c r="M6" s="35">
        <f t="shared" ref="M6" si="6">-E6/100</f>
        <v>-0.1575</v>
      </c>
      <c r="N6" s="35">
        <f t="shared" ref="N6:O6" si="7">-F6/100</f>
        <v>-0.6765000000000001</v>
      </c>
      <c r="O6" s="35">
        <f t="shared" si="7"/>
        <v>-0.68180000000000007</v>
      </c>
    </row>
    <row r="7" spans="1:15" ht="15.75" thickBot="1" x14ac:dyDescent="0.3">
      <c r="A7" t="s">
        <v>10</v>
      </c>
      <c r="B7">
        <v>4.33</v>
      </c>
      <c r="C7">
        <v>4.33</v>
      </c>
      <c r="D7">
        <v>4.33</v>
      </c>
      <c r="E7">
        <v>4.33</v>
      </c>
      <c r="F7">
        <v>4.33</v>
      </c>
      <c r="G7">
        <v>4.33</v>
      </c>
      <c r="I7" s="36" t="str">
        <f>A7</f>
        <v>Inflation CAGR</v>
      </c>
      <c r="J7" s="37">
        <f>B7/100</f>
        <v>4.3299999999999998E-2</v>
      </c>
      <c r="K7" s="37">
        <f>C7/100</f>
        <v>4.3299999999999998E-2</v>
      </c>
      <c r="L7" s="37">
        <f>D7/100</f>
        <v>4.3299999999999998E-2</v>
      </c>
      <c r="M7" s="37">
        <f>E7/100</f>
        <v>4.3299999999999998E-2</v>
      </c>
      <c r="N7" s="37">
        <f t="shared" ref="N7:O7" si="8">F7/100</f>
        <v>4.3299999999999998E-2</v>
      </c>
      <c r="O7" s="37">
        <f t="shared" si="8"/>
        <v>4.3299999999999998E-2</v>
      </c>
    </row>
    <row r="9" spans="1:15" ht="15.75" thickBot="1" x14ac:dyDescent="0.3">
      <c r="A9" s="29" t="s">
        <v>107</v>
      </c>
    </row>
    <row r="10" spans="1:15" ht="15.75" thickBot="1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I10" s="30"/>
      <c r="J10" s="31" t="str">
        <f>B10</f>
        <v>TBILLS</v>
      </c>
      <c r="K10" s="32" t="str">
        <f>C10</f>
        <v>SP500</v>
      </c>
      <c r="L10" s="32" t="str">
        <f>D10</f>
        <v>EAFE</v>
      </c>
      <c r="M10" s="32" t="str">
        <f>E10</f>
        <v>US10YR</v>
      </c>
      <c r="N10" s="32" t="str">
        <f t="shared" ref="N10:O10" si="9">F10</f>
        <v>GSCI</v>
      </c>
      <c r="O10" s="32" t="str">
        <f t="shared" si="9"/>
        <v>NAREIT</v>
      </c>
    </row>
    <row r="11" spans="1:15" x14ac:dyDescent="0.25">
      <c r="A11" t="s">
        <v>6</v>
      </c>
      <c r="B11">
        <v>4.93</v>
      </c>
      <c r="C11">
        <v>10.18</v>
      </c>
      <c r="D11">
        <v>8.75</v>
      </c>
      <c r="E11">
        <v>7.41</v>
      </c>
      <c r="F11">
        <v>5.85</v>
      </c>
      <c r="G11">
        <v>9.65</v>
      </c>
      <c r="I11" s="33" t="str">
        <f>A11</f>
        <v>Return</v>
      </c>
      <c r="J11" s="34">
        <f t="shared" ref="J11:M12" si="10">B11/100</f>
        <v>4.9299999999999997E-2</v>
      </c>
      <c r="K11" s="34">
        <f t="shared" si="10"/>
        <v>0.1018</v>
      </c>
      <c r="L11" s="34">
        <f t="shared" si="10"/>
        <v>8.7499999999999994E-2</v>
      </c>
      <c r="M11" s="34">
        <f t="shared" si="10"/>
        <v>7.4099999999999999E-2</v>
      </c>
      <c r="N11" s="34">
        <f t="shared" ref="N11:O12" si="11">F11/100</f>
        <v>5.8499999999999996E-2</v>
      </c>
      <c r="O11" s="34">
        <f t="shared" si="11"/>
        <v>9.6500000000000002E-2</v>
      </c>
    </row>
    <row r="12" spans="1:15" x14ac:dyDescent="0.25">
      <c r="A12" t="s">
        <v>7</v>
      </c>
      <c r="B12">
        <v>1</v>
      </c>
      <c r="C12">
        <v>15.3</v>
      </c>
      <c r="D12">
        <v>17.21</v>
      </c>
      <c r="E12">
        <v>8.33</v>
      </c>
      <c r="F12">
        <v>20.52</v>
      </c>
      <c r="G12">
        <v>17.809999999999999</v>
      </c>
      <c r="I12" s="33" t="str">
        <f>A12</f>
        <v>Volatility</v>
      </c>
      <c r="J12" s="34">
        <f t="shared" si="10"/>
        <v>0.01</v>
      </c>
      <c r="K12" s="34">
        <f t="shared" si="10"/>
        <v>0.153</v>
      </c>
      <c r="L12" s="34">
        <f t="shared" si="10"/>
        <v>0.1721</v>
      </c>
      <c r="M12" s="34">
        <f t="shared" si="10"/>
        <v>8.3299999999999999E-2</v>
      </c>
      <c r="N12" s="34">
        <f t="shared" si="11"/>
        <v>0.20519999999999999</v>
      </c>
      <c r="O12" s="34">
        <f t="shared" si="11"/>
        <v>0.17809999999999998</v>
      </c>
    </row>
    <row r="13" spans="1:15" x14ac:dyDescent="0.25">
      <c r="A13" t="s">
        <v>106</v>
      </c>
      <c r="B13">
        <v>0</v>
      </c>
      <c r="C13">
        <v>0.33</v>
      </c>
      <c r="D13">
        <v>0.21</v>
      </c>
      <c r="E13">
        <v>0.28000000000000003</v>
      </c>
      <c r="F13">
        <v>0.04</v>
      </c>
      <c r="G13">
        <v>0.25</v>
      </c>
      <c r="I13" s="33" t="str">
        <f>A13</f>
        <v>Sharpe (4.93%)</v>
      </c>
      <c r="J13" s="38">
        <f>B13</f>
        <v>0</v>
      </c>
      <c r="K13" s="38">
        <f>C13</f>
        <v>0.33</v>
      </c>
      <c r="L13" s="38">
        <f>D13</f>
        <v>0.21</v>
      </c>
      <c r="M13" s="38">
        <f>E13</f>
        <v>0.28000000000000003</v>
      </c>
      <c r="N13" s="38">
        <f t="shared" ref="N13:O13" si="12">F13</f>
        <v>0.04</v>
      </c>
      <c r="O13" s="38">
        <f t="shared" si="12"/>
        <v>0.25</v>
      </c>
    </row>
    <row r="14" spans="1:15" x14ac:dyDescent="0.25">
      <c r="A14" t="s">
        <v>9</v>
      </c>
      <c r="B14">
        <v>0</v>
      </c>
      <c r="C14">
        <v>50.95</v>
      </c>
      <c r="D14">
        <v>56.4</v>
      </c>
      <c r="E14">
        <v>15.75</v>
      </c>
      <c r="F14">
        <v>80.900000000000006</v>
      </c>
      <c r="G14">
        <v>68.180000000000007</v>
      </c>
      <c r="I14" s="33" t="str">
        <f>A14</f>
        <v>MaxDD</v>
      </c>
      <c r="J14" s="34">
        <f>-B14/100</f>
        <v>0</v>
      </c>
      <c r="K14" s="35">
        <f t="shared" ref="K14:O14" si="13">-C14/100</f>
        <v>-0.50950000000000006</v>
      </c>
      <c r="L14" s="35">
        <f t="shared" si="13"/>
        <v>-0.56399999999999995</v>
      </c>
      <c r="M14" s="35">
        <f t="shared" si="13"/>
        <v>-0.1575</v>
      </c>
      <c r="N14" s="35">
        <f t="shared" si="13"/>
        <v>-0.80900000000000005</v>
      </c>
      <c r="O14" s="35">
        <f t="shared" si="13"/>
        <v>-0.68180000000000007</v>
      </c>
    </row>
    <row r="15" spans="1:15" ht="15.75" thickBot="1" x14ac:dyDescent="0.3">
      <c r="A15" t="s">
        <v>10</v>
      </c>
      <c r="B15">
        <v>4.04</v>
      </c>
      <c r="C15">
        <v>4.04</v>
      </c>
      <c r="D15">
        <v>4.04</v>
      </c>
      <c r="E15">
        <v>4.04</v>
      </c>
      <c r="F15">
        <v>4.04</v>
      </c>
      <c r="G15">
        <v>4.04</v>
      </c>
      <c r="I15" s="36" t="str">
        <f>A15</f>
        <v>Inflation CAGR</v>
      </c>
      <c r="J15" s="37">
        <f>B15/100</f>
        <v>4.0399999999999998E-2</v>
      </c>
      <c r="K15" s="37">
        <f>C15/100</f>
        <v>4.0399999999999998E-2</v>
      </c>
      <c r="L15" s="37">
        <f>D15/100</f>
        <v>4.0399999999999998E-2</v>
      </c>
      <c r="M15" s="37">
        <f>E15/100</f>
        <v>4.0399999999999998E-2</v>
      </c>
      <c r="N15" s="37">
        <f t="shared" ref="N15:O15" si="14">F15/100</f>
        <v>4.0399999999999998E-2</v>
      </c>
      <c r="O15" s="37">
        <f t="shared" si="14"/>
        <v>4.0399999999999998E-2</v>
      </c>
    </row>
    <row r="16" spans="1:15" ht="15.75" thickBot="1" x14ac:dyDescent="0.3"/>
    <row r="17" spans="1:30" ht="15.75" thickBot="1" x14ac:dyDescent="0.3">
      <c r="A17" s="29" t="s">
        <v>15</v>
      </c>
      <c r="I17" s="30"/>
      <c r="J17" s="31" t="str">
        <f t="shared" ref="J17:O17" si="15">J24</f>
        <v>TBILLS</v>
      </c>
      <c r="K17" s="32" t="str">
        <f t="shared" si="15"/>
        <v>SP500</v>
      </c>
      <c r="L17" s="32" t="str">
        <f t="shared" si="15"/>
        <v>EAFE</v>
      </c>
      <c r="M17" s="32" t="str">
        <f t="shared" si="15"/>
        <v>US10YR</v>
      </c>
      <c r="N17" s="32" t="str">
        <f t="shared" si="15"/>
        <v>GSCI</v>
      </c>
      <c r="O17" s="32" t="str">
        <f t="shared" si="15"/>
        <v>NAREIT</v>
      </c>
    </row>
    <row r="18" spans="1:30" x14ac:dyDescent="0.25">
      <c r="I18" s="33" t="str">
        <f>I25</f>
        <v>Return</v>
      </c>
      <c r="J18" s="34">
        <f t="shared" ref="J18:O22" si="16">J11-J3</f>
        <v>-4.9000000000000016E-3</v>
      </c>
      <c r="K18" s="34">
        <f t="shared" si="16"/>
        <v>4.1000000000000064E-3</v>
      </c>
      <c r="L18" s="34">
        <f t="shared" si="16"/>
        <v>-4.4000000000000011E-3</v>
      </c>
      <c r="M18" s="34">
        <f t="shared" si="16"/>
        <v>-7.0999999999999952E-3</v>
      </c>
      <c r="N18" s="34">
        <f t="shared" si="16"/>
        <v>-2.4900000000000005E-2</v>
      </c>
      <c r="O18" s="34">
        <f t="shared" si="16"/>
        <v>1.0000000000000286E-4</v>
      </c>
    </row>
    <row r="19" spans="1:30" x14ac:dyDescent="0.25">
      <c r="I19" s="33" t="str">
        <f>I26</f>
        <v>Volatility</v>
      </c>
      <c r="J19" s="34">
        <f t="shared" si="16"/>
        <v>5.0000000000000044E-4</v>
      </c>
      <c r="K19" s="34">
        <f t="shared" si="16"/>
        <v>-4.1000000000000203E-3</v>
      </c>
      <c r="L19" s="34">
        <f t="shared" si="16"/>
        <v>-3.9000000000000146E-3</v>
      </c>
      <c r="M19" s="34">
        <f t="shared" si="16"/>
        <v>-1.4000000000000123E-3</v>
      </c>
      <c r="N19" s="34">
        <f t="shared" si="16"/>
        <v>-3.0000000000002247E-4</v>
      </c>
      <c r="O19" s="34">
        <f t="shared" si="16"/>
        <v>-3.5000000000000309E-3</v>
      </c>
    </row>
    <row r="20" spans="1:30" x14ac:dyDescent="0.25">
      <c r="I20" s="33" t="str">
        <f>I27</f>
        <v>Sharpe (4.93%)</v>
      </c>
      <c r="J20" s="38">
        <f t="shared" si="16"/>
        <v>0</v>
      </c>
      <c r="K20" s="38">
        <f t="shared" si="16"/>
        <v>7.0000000000000007E-2</v>
      </c>
      <c r="L20" s="38">
        <f t="shared" si="16"/>
        <v>9.9999999999999811E-3</v>
      </c>
      <c r="M20" s="38">
        <f t="shared" si="16"/>
        <v>-1.9999999999999962E-2</v>
      </c>
      <c r="N20" s="38">
        <f t="shared" si="16"/>
        <v>-0.09</v>
      </c>
      <c r="O20" s="38">
        <f t="shared" si="16"/>
        <v>0.03</v>
      </c>
    </row>
    <row r="21" spans="1:30" x14ac:dyDescent="0.25">
      <c r="I21" s="33" t="str">
        <f>I28</f>
        <v>MaxDD</v>
      </c>
      <c r="J21" s="34">
        <f t="shared" si="16"/>
        <v>0</v>
      </c>
      <c r="K21" s="35">
        <f t="shared" si="16"/>
        <v>0</v>
      </c>
      <c r="L21" s="35">
        <f t="shared" si="16"/>
        <v>0</v>
      </c>
      <c r="M21" s="35">
        <f t="shared" si="16"/>
        <v>0</v>
      </c>
      <c r="N21" s="35">
        <f t="shared" si="16"/>
        <v>-0.13249999999999995</v>
      </c>
      <c r="O21" s="35">
        <f t="shared" si="16"/>
        <v>0</v>
      </c>
    </row>
    <row r="22" spans="1:30" ht="15.75" thickBot="1" x14ac:dyDescent="0.3">
      <c r="I22" s="36" t="str">
        <f>I29</f>
        <v>Inflation CAGR</v>
      </c>
      <c r="J22" s="37">
        <f t="shared" si="16"/>
        <v>-2.8999999999999998E-3</v>
      </c>
      <c r="K22" s="37">
        <f t="shared" si="16"/>
        <v>-2.8999999999999998E-3</v>
      </c>
      <c r="L22" s="37">
        <f t="shared" si="16"/>
        <v>-2.8999999999999998E-3</v>
      </c>
      <c r="M22" s="37">
        <f t="shared" si="16"/>
        <v>-2.8999999999999998E-3</v>
      </c>
      <c r="N22" s="37">
        <f t="shared" si="16"/>
        <v>-2.8999999999999998E-3</v>
      </c>
      <c r="O22" s="37">
        <f t="shared" si="16"/>
        <v>-2.8999999999999998E-3</v>
      </c>
    </row>
    <row r="23" spans="1:30" ht="15.75" thickBot="1" x14ac:dyDescent="0.3">
      <c r="I23"/>
      <c r="J23"/>
      <c r="K23"/>
      <c r="L23"/>
      <c r="M23"/>
      <c r="N23"/>
      <c r="O23"/>
    </row>
    <row r="24" spans="1:30" ht="15.75" thickBot="1" x14ac:dyDescent="0.3">
      <c r="I24" s="30"/>
      <c r="J24" s="31" t="str">
        <f t="shared" ref="J24:O24" si="17">J10</f>
        <v>TBILLS</v>
      </c>
      <c r="K24" s="32" t="str">
        <f t="shared" si="17"/>
        <v>SP500</v>
      </c>
      <c r="L24" s="32" t="str">
        <f t="shared" si="17"/>
        <v>EAFE</v>
      </c>
      <c r="M24" s="32" t="str">
        <f t="shared" si="17"/>
        <v>US10YR</v>
      </c>
      <c r="N24" s="32" t="str">
        <f t="shared" si="17"/>
        <v>GSCI</v>
      </c>
      <c r="O24" s="32" t="str">
        <f t="shared" si="17"/>
        <v>NAREIT</v>
      </c>
    </row>
    <row r="25" spans="1:30" x14ac:dyDescent="0.25">
      <c r="I25" s="33" t="str">
        <f>I11</f>
        <v>Return</v>
      </c>
      <c r="J25" s="39">
        <f t="shared" ref="J25:O26" si="18">J11/J3-1</f>
        <v>-9.0405904059040587E-2</v>
      </c>
      <c r="K25" s="39">
        <f t="shared" si="18"/>
        <v>4.1965199590583424E-2</v>
      </c>
      <c r="L25" s="39">
        <f t="shared" si="18"/>
        <v>-4.787812840043526E-2</v>
      </c>
      <c r="M25" s="39">
        <f t="shared" si="18"/>
        <v>-8.7438423645320174E-2</v>
      </c>
      <c r="N25" s="39">
        <f t="shared" si="18"/>
        <v>-0.29856115107913672</v>
      </c>
      <c r="O25" s="39">
        <f t="shared" si="18"/>
        <v>1.0373443983402453E-3</v>
      </c>
    </row>
    <row r="26" spans="1:30" x14ac:dyDescent="0.25">
      <c r="I26" s="33" t="str">
        <f>I12</f>
        <v>Volatility</v>
      </c>
      <c r="J26" s="39">
        <f t="shared" si="18"/>
        <v>5.2631578947368363E-2</v>
      </c>
      <c r="K26" s="39">
        <f t="shared" si="18"/>
        <v>-2.6098026734564073E-2</v>
      </c>
      <c r="L26" s="39">
        <f t="shared" si="18"/>
        <v>-2.2159090909090962E-2</v>
      </c>
      <c r="M26" s="39">
        <f t="shared" si="18"/>
        <v>-1.6528925619834878E-2</v>
      </c>
      <c r="N26" s="39">
        <f t="shared" si="18"/>
        <v>-1.4598540145986938E-3</v>
      </c>
      <c r="O26" s="39">
        <f t="shared" si="18"/>
        <v>-1.9273127753304142E-2</v>
      </c>
    </row>
    <row r="27" spans="1:30" x14ac:dyDescent="0.25">
      <c r="I27" s="33" t="str">
        <f>I13</f>
        <v>Sharpe (4.93%)</v>
      </c>
      <c r="J27" s="39"/>
      <c r="K27" s="39">
        <f t="shared" ref="K27:O29" si="19">K13/K5-1</f>
        <v>0.26923076923076916</v>
      </c>
      <c r="L27" s="39">
        <f t="shared" si="19"/>
        <v>4.9999999999999822E-2</v>
      </c>
      <c r="M27" s="39">
        <f t="shared" si="19"/>
        <v>-6.6666666666666541E-2</v>
      </c>
      <c r="N27" s="39">
        <f t="shared" si="19"/>
        <v>-0.69230769230769229</v>
      </c>
      <c r="O27" s="39">
        <f t="shared" si="19"/>
        <v>0.13636363636363646</v>
      </c>
    </row>
    <row r="28" spans="1:30" x14ac:dyDescent="0.25">
      <c r="I28" s="33" t="str">
        <f>I14</f>
        <v>MaxDD</v>
      </c>
      <c r="J28" s="39"/>
      <c r="K28" s="40">
        <f t="shared" si="19"/>
        <v>0</v>
      </c>
      <c r="L28" s="40">
        <f t="shared" si="19"/>
        <v>0</v>
      </c>
      <c r="M28" s="40">
        <f t="shared" si="19"/>
        <v>0</v>
      </c>
      <c r="N28" s="40">
        <f t="shared" si="19"/>
        <v>0.19586104951958605</v>
      </c>
      <c r="O28" s="40">
        <f t="shared" si="19"/>
        <v>0</v>
      </c>
    </row>
    <row r="29" spans="1:30" ht="15.75" thickBot="1" x14ac:dyDescent="0.3">
      <c r="I29" s="36" t="str">
        <f>I15</f>
        <v>Inflation CAGR</v>
      </c>
      <c r="J29" s="41">
        <f>J15/J7-1</f>
        <v>-6.6974595842956064E-2</v>
      </c>
      <c r="K29" s="41">
        <f t="shared" si="19"/>
        <v>-6.6974595842956064E-2</v>
      </c>
      <c r="L29" s="41">
        <f t="shared" si="19"/>
        <v>-6.6974595842956064E-2</v>
      </c>
      <c r="M29" s="41">
        <f t="shared" si="19"/>
        <v>-6.6974595842956064E-2</v>
      </c>
      <c r="N29" s="41">
        <f t="shared" si="19"/>
        <v>-6.6974595842956064E-2</v>
      </c>
      <c r="O29" s="41">
        <f t="shared" si="19"/>
        <v>-6.6974595842956064E-2</v>
      </c>
    </row>
    <row r="30" spans="1:30" ht="15.75" thickBot="1" x14ac:dyDescent="0.3">
      <c r="A30" s="29" t="s">
        <v>1</v>
      </c>
    </row>
    <row r="31" spans="1:30" ht="15.75" thickBot="1" x14ac:dyDescent="0.3">
      <c r="B31" t="s">
        <v>53</v>
      </c>
      <c r="C31" t="s">
        <v>79</v>
      </c>
      <c r="D31" t="s">
        <v>82</v>
      </c>
      <c r="E31" t="s">
        <v>124</v>
      </c>
      <c r="F31" t="s">
        <v>103</v>
      </c>
      <c r="G31" t="s">
        <v>104</v>
      </c>
      <c r="I31" s="43"/>
      <c r="J31" s="44" t="str">
        <f>B31</f>
        <v>B&amp;H</v>
      </c>
      <c r="K31" s="44" t="str">
        <f>C31</f>
        <v>Timing</v>
      </c>
      <c r="L31" s="44" t="str">
        <f>D31</f>
        <v>Timing Delayed</v>
      </c>
      <c r="M31" s="44" t="str">
        <f>E31</f>
        <v>Timing Band</v>
      </c>
      <c r="N31" s="44" t="str">
        <f t="shared" ref="N31:O31" si="20">F31</f>
        <v>Multi Timing</v>
      </c>
      <c r="O31" s="44" t="str">
        <f t="shared" si="20"/>
        <v>Multi Strat</v>
      </c>
      <c r="Q31" s="43"/>
      <c r="R31" s="44" t="str">
        <f t="shared" ref="R31:R46" si="21">J31</f>
        <v>B&amp;H</v>
      </c>
      <c r="S31" s="44" t="str">
        <f t="shared" ref="S31:S46" si="22">K31</f>
        <v>Timing</v>
      </c>
      <c r="T31" s="44" t="str">
        <f t="shared" ref="T31:T46" si="23">L31</f>
        <v>Timing Delayed</v>
      </c>
      <c r="W31" t="s">
        <v>53</v>
      </c>
      <c r="X31" t="s">
        <v>79</v>
      </c>
      <c r="Y31" t="s">
        <v>82</v>
      </c>
      <c r="AA31" s="43"/>
      <c r="AB31" s="44" t="str">
        <f>W31</f>
        <v>B&amp;H</v>
      </c>
      <c r="AC31" s="44" t="str">
        <f>X31</f>
        <v>Timing</v>
      </c>
      <c r="AD31" s="44" t="str">
        <f>Y31</f>
        <v>Timing Delayed</v>
      </c>
    </row>
    <row r="32" spans="1:30" x14ac:dyDescent="0.25">
      <c r="A32" t="s">
        <v>88</v>
      </c>
      <c r="B32">
        <v>10.192600000000001</v>
      </c>
      <c r="C32">
        <v>10.346500000000001</v>
      </c>
      <c r="D32">
        <v>10.026400000000001</v>
      </c>
      <c r="E32">
        <v>10.9551</v>
      </c>
      <c r="F32">
        <v>8.7858999999999998</v>
      </c>
      <c r="G32">
        <v>8.7812999999999999</v>
      </c>
      <c r="I32" s="45" t="str">
        <f t="shared" ref="I32:I46" si="24">A32</f>
        <v>CAGR</v>
      </c>
      <c r="J32" s="46">
        <f t="shared" ref="J32:J33" si="25">B32/100</f>
        <v>0.101926</v>
      </c>
      <c r="K32" s="46">
        <f t="shared" ref="K32:K33" si="26">C32/100</f>
        <v>0.103465</v>
      </c>
      <c r="L32" s="46">
        <f t="shared" ref="L32:L33" si="27">D32/100</f>
        <v>0.10026400000000001</v>
      </c>
      <c r="M32" s="46">
        <f t="shared" ref="M32:M33" si="28">E32/100</f>
        <v>0.109551</v>
      </c>
      <c r="N32" s="46">
        <f t="shared" ref="N32:N33" si="29">F32/100</f>
        <v>8.7858999999999993E-2</v>
      </c>
      <c r="O32" s="46">
        <f t="shared" ref="O32:O33" si="30">G32/100</f>
        <v>8.7813000000000002E-2</v>
      </c>
      <c r="Q32" s="45" t="str">
        <f t="shared" ref="Q32:Q46" si="31">I32</f>
        <v>CAGR</v>
      </c>
      <c r="R32" s="46">
        <f t="shared" si="21"/>
        <v>0.101926</v>
      </c>
      <c r="S32" s="46">
        <f t="shared" si="22"/>
        <v>0.103465</v>
      </c>
      <c r="T32" s="46">
        <f t="shared" si="23"/>
        <v>0.10026400000000001</v>
      </c>
      <c r="V32" t="s">
        <v>88</v>
      </c>
      <c r="W32">
        <v>2.1333000000000002</v>
      </c>
      <c r="X32">
        <v>-0.66759999999999997</v>
      </c>
      <c r="Y32">
        <v>2.4794999999999998</v>
      </c>
      <c r="AA32" s="45" t="str">
        <f t="shared" ref="AA32:AA46" si="32">V32</f>
        <v>CAGR</v>
      </c>
      <c r="AB32" s="46">
        <f t="shared" ref="AB32:AB33" si="33">W32/100</f>
        <v>2.1333000000000001E-2</v>
      </c>
      <c r="AC32" s="46">
        <f t="shared" ref="AC32:AC33" si="34">X32/100</f>
        <v>-6.6759999999999996E-3</v>
      </c>
      <c r="AD32" s="46">
        <f t="shared" ref="AD32:AD33" si="35">Y32/100</f>
        <v>2.4794999999999998E-2</v>
      </c>
    </row>
    <row r="33" spans="1:30" x14ac:dyDescent="0.25">
      <c r="A33" t="s">
        <v>7</v>
      </c>
      <c r="B33">
        <v>15.284700000000001</v>
      </c>
      <c r="C33">
        <v>11.6058</v>
      </c>
      <c r="D33">
        <v>11.2248</v>
      </c>
      <c r="E33">
        <v>11.141500000000001</v>
      </c>
      <c r="F33">
        <v>9.9572000000000003</v>
      </c>
      <c r="G33">
        <v>8.8841999999999999</v>
      </c>
      <c r="I33" s="47" t="str">
        <f t="shared" si="24"/>
        <v>Volatility</v>
      </c>
      <c r="J33" s="48">
        <f t="shared" si="25"/>
        <v>0.15284700000000001</v>
      </c>
      <c r="K33" s="48">
        <f t="shared" si="26"/>
        <v>0.11605800000000001</v>
      </c>
      <c r="L33" s="48">
        <f t="shared" si="27"/>
        <v>0.112248</v>
      </c>
      <c r="M33" s="48">
        <f t="shared" si="28"/>
        <v>0.111415</v>
      </c>
      <c r="N33" s="48">
        <f t="shared" si="29"/>
        <v>9.9572000000000008E-2</v>
      </c>
      <c r="O33" s="48">
        <f t="shared" si="30"/>
        <v>8.8842000000000004E-2</v>
      </c>
      <c r="Q33" s="47" t="str">
        <f t="shared" si="31"/>
        <v>Volatility</v>
      </c>
      <c r="R33" s="48">
        <f t="shared" si="21"/>
        <v>0.15284700000000001</v>
      </c>
      <c r="S33" s="48">
        <f t="shared" si="22"/>
        <v>0.11605800000000001</v>
      </c>
      <c r="T33" s="48">
        <f t="shared" si="23"/>
        <v>0.112248</v>
      </c>
      <c r="V33" t="s">
        <v>7</v>
      </c>
      <c r="W33">
        <v>13.655099999999999</v>
      </c>
      <c r="X33">
        <v>10.5069</v>
      </c>
      <c r="Y33">
        <v>9.5235000000000003</v>
      </c>
      <c r="AA33" s="47" t="str">
        <f t="shared" si="32"/>
        <v>Volatility</v>
      </c>
      <c r="AB33" s="48">
        <f t="shared" si="33"/>
        <v>0.13655099999999998</v>
      </c>
      <c r="AC33" s="48">
        <f t="shared" si="34"/>
        <v>0.105069</v>
      </c>
      <c r="AD33" s="48">
        <f t="shared" si="35"/>
        <v>9.5235E-2</v>
      </c>
    </row>
    <row r="34" spans="1:30" x14ac:dyDescent="0.25">
      <c r="A34" t="s">
        <v>89</v>
      </c>
      <c r="B34">
        <v>-0.43149999999999999</v>
      </c>
      <c r="C34">
        <v>-0.68049999999999999</v>
      </c>
      <c r="D34">
        <v>-0.7127</v>
      </c>
      <c r="E34">
        <v>-0.65629999999999999</v>
      </c>
      <c r="F34">
        <v>-0.37559999999999999</v>
      </c>
      <c r="G34">
        <v>-0.33019999999999999</v>
      </c>
      <c r="I34" s="47" t="str">
        <f t="shared" si="24"/>
        <v>Skew</v>
      </c>
      <c r="J34" s="49">
        <f t="shared" ref="J34:J35" si="36">B34</f>
        <v>-0.43149999999999999</v>
      </c>
      <c r="K34" s="49">
        <f t="shared" ref="K34:K35" si="37">C34</f>
        <v>-0.68049999999999999</v>
      </c>
      <c r="L34" s="49">
        <f t="shared" ref="L34:L35" si="38">D34</f>
        <v>-0.7127</v>
      </c>
      <c r="M34" s="49">
        <f t="shared" ref="M34:M35" si="39">E34</f>
        <v>-0.65629999999999999</v>
      </c>
      <c r="N34" s="49">
        <f t="shared" ref="N34:N35" si="40">F34</f>
        <v>-0.37559999999999999</v>
      </c>
      <c r="O34" s="49">
        <f t="shared" ref="O34:O35" si="41">G34</f>
        <v>-0.33019999999999999</v>
      </c>
      <c r="Q34" s="47" t="str">
        <f t="shared" si="31"/>
        <v>Skew</v>
      </c>
      <c r="R34" s="49">
        <f t="shared" si="21"/>
        <v>-0.43149999999999999</v>
      </c>
      <c r="S34" s="49">
        <f t="shared" si="22"/>
        <v>-0.68049999999999999</v>
      </c>
      <c r="T34" s="49">
        <f t="shared" si="23"/>
        <v>-0.7127</v>
      </c>
      <c r="V34" t="s">
        <v>89</v>
      </c>
      <c r="W34">
        <v>1.1000000000000001E-3</v>
      </c>
      <c r="X34">
        <v>-0.83640000000000003</v>
      </c>
      <c r="Y34">
        <v>-1.0317000000000001</v>
      </c>
      <c r="AA34" s="47" t="str">
        <f t="shared" si="32"/>
        <v>Skew</v>
      </c>
      <c r="AB34" s="49">
        <f t="shared" ref="AB34:AB35" si="42">W34</f>
        <v>1.1000000000000001E-3</v>
      </c>
      <c r="AC34" s="49">
        <f t="shared" ref="AC34:AC35" si="43">X34</f>
        <v>-0.83640000000000003</v>
      </c>
      <c r="AD34" s="49">
        <f t="shared" ref="AD34:AD35" si="44">Y34</f>
        <v>-1.0317000000000001</v>
      </c>
    </row>
    <row r="35" spans="1:30" x14ac:dyDescent="0.25">
      <c r="A35" t="s">
        <v>90</v>
      </c>
      <c r="B35">
        <v>1.9732000000000001</v>
      </c>
      <c r="C35">
        <v>5.1909000000000001</v>
      </c>
      <c r="D35">
        <v>6.1300999999999997</v>
      </c>
      <c r="E35">
        <v>6.1346999999999996</v>
      </c>
      <c r="F35">
        <v>2.6179999999999999</v>
      </c>
      <c r="G35">
        <v>3.9529000000000001</v>
      </c>
      <c r="I35" s="47" t="str">
        <f t="shared" si="24"/>
        <v>Kurtosis</v>
      </c>
      <c r="J35" s="49">
        <f t="shared" si="36"/>
        <v>1.9732000000000001</v>
      </c>
      <c r="K35" s="49">
        <f t="shared" si="37"/>
        <v>5.1909000000000001</v>
      </c>
      <c r="L35" s="49">
        <f t="shared" si="38"/>
        <v>6.1300999999999997</v>
      </c>
      <c r="M35" s="49">
        <f t="shared" si="39"/>
        <v>6.1346999999999996</v>
      </c>
      <c r="N35" s="49">
        <f t="shared" si="40"/>
        <v>2.6179999999999999</v>
      </c>
      <c r="O35" s="49">
        <f t="shared" si="41"/>
        <v>3.9529000000000001</v>
      </c>
      <c r="Q35" s="47" t="str">
        <f t="shared" si="31"/>
        <v>Kurtosis</v>
      </c>
      <c r="R35" s="49">
        <f t="shared" si="21"/>
        <v>1.9732000000000001</v>
      </c>
      <c r="S35" s="49">
        <f t="shared" si="22"/>
        <v>5.1909000000000001</v>
      </c>
      <c r="T35" s="49">
        <f t="shared" si="23"/>
        <v>6.1300999999999997</v>
      </c>
      <c r="V35" t="s">
        <v>90</v>
      </c>
      <c r="W35">
        <v>8.6900000000000005E-2</v>
      </c>
      <c r="X35">
        <v>1.9312</v>
      </c>
      <c r="Y35">
        <v>3.8066</v>
      </c>
      <c r="AA35" s="47" t="str">
        <f t="shared" si="32"/>
        <v>Kurtosis</v>
      </c>
      <c r="AB35" s="49">
        <f t="shared" si="42"/>
        <v>8.6900000000000005E-2</v>
      </c>
      <c r="AC35" s="49">
        <f t="shared" si="43"/>
        <v>1.9312</v>
      </c>
      <c r="AD35" s="49">
        <f t="shared" si="44"/>
        <v>3.8066</v>
      </c>
    </row>
    <row r="36" spans="1:30" x14ac:dyDescent="0.25">
      <c r="A36" t="s">
        <v>10</v>
      </c>
      <c r="B36">
        <v>4.0425000000000004</v>
      </c>
      <c r="C36">
        <v>4.0425000000000004</v>
      </c>
      <c r="D36">
        <v>4.0425000000000004</v>
      </c>
      <c r="E36">
        <v>4.0425000000000004</v>
      </c>
      <c r="F36">
        <v>4.0425000000000004</v>
      </c>
      <c r="G36">
        <v>4.0425000000000004</v>
      </c>
      <c r="I36" s="47" t="str">
        <f t="shared" si="24"/>
        <v>Inflation CAGR</v>
      </c>
      <c r="J36" s="50">
        <f t="shared" ref="J36:J41" si="45">B36/100</f>
        <v>4.0425000000000003E-2</v>
      </c>
      <c r="K36" s="50">
        <f t="shared" ref="K36:K41" si="46">C36/100</f>
        <v>4.0425000000000003E-2</v>
      </c>
      <c r="L36" s="50">
        <f t="shared" ref="L36:L41" si="47">D36/100</f>
        <v>4.0425000000000003E-2</v>
      </c>
      <c r="M36" s="50">
        <f t="shared" ref="M36:M41" si="48">E36/100</f>
        <v>4.0425000000000003E-2</v>
      </c>
      <c r="N36" s="50">
        <f t="shared" ref="N36:N41" si="49">F36/100</f>
        <v>4.0425000000000003E-2</v>
      </c>
      <c r="O36" s="50">
        <f t="shared" ref="O36:O41" si="50">G36/100</f>
        <v>4.0425000000000003E-2</v>
      </c>
      <c r="Q36" s="47" t="str">
        <f t="shared" si="31"/>
        <v>Inflation CAGR</v>
      </c>
      <c r="R36" s="50">
        <f t="shared" si="21"/>
        <v>4.0425000000000003E-2</v>
      </c>
      <c r="S36" s="50">
        <f t="shared" si="22"/>
        <v>4.0425000000000003E-2</v>
      </c>
      <c r="T36" s="50">
        <f t="shared" si="23"/>
        <v>4.0425000000000003E-2</v>
      </c>
      <c r="V36" t="s">
        <v>10</v>
      </c>
      <c r="W36">
        <v>7.7687999999999997</v>
      </c>
      <c r="X36">
        <v>7.7687999999999997</v>
      </c>
      <c r="Y36">
        <v>7.7687999999999997</v>
      </c>
      <c r="AA36" s="47" t="str">
        <f t="shared" si="32"/>
        <v>Inflation CAGR</v>
      </c>
      <c r="AB36" s="50">
        <f t="shared" ref="AB36:AB41" si="51">W36/100</f>
        <v>7.7687999999999993E-2</v>
      </c>
      <c r="AC36" s="50">
        <f t="shared" ref="AC36:AC41" si="52">X36/100</f>
        <v>7.7687999999999993E-2</v>
      </c>
      <c r="AD36" s="50">
        <f t="shared" ref="AD36:AD41" si="53">Y36/100</f>
        <v>7.7687999999999993E-2</v>
      </c>
    </row>
    <row r="37" spans="1:30" x14ac:dyDescent="0.25">
      <c r="A37" t="s">
        <v>91</v>
      </c>
      <c r="B37">
        <v>100</v>
      </c>
      <c r="C37">
        <v>74.669200000000004</v>
      </c>
      <c r="D37">
        <v>69.187100000000001</v>
      </c>
      <c r="E37">
        <v>70.888499999999993</v>
      </c>
      <c r="F37">
        <v>68.305000000000007</v>
      </c>
      <c r="G37">
        <v>58.8322</v>
      </c>
      <c r="I37" s="47" t="str">
        <f t="shared" si="24"/>
        <v>% in the Market</v>
      </c>
      <c r="J37" s="50">
        <f t="shared" si="45"/>
        <v>1</v>
      </c>
      <c r="K37" s="50">
        <f t="shared" si="46"/>
        <v>0.74669200000000002</v>
      </c>
      <c r="L37" s="50">
        <f t="shared" si="47"/>
        <v>0.69187100000000001</v>
      </c>
      <c r="M37" s="50">
        <f t="shared" si="48"/>
        <v>0.70888499999999999</v>
      </c>
      <c r="N37" s="50">
        <f t="shared" si="49"/>
        <v>0.68305000000000005</v>
      </c>
      <c r="O37" s="50">
        <f t="shared" si="50"/>
        <v>0.58832200000000001</v>
      </c>
      <c r="Q37" s="47" t="str">
        <f t="shared" si="31"/>
        <v>% in the Market</v>
      </c>
      <c r="R37" s="50">
        <f t="shared" si="21"/>
        <v>1</v>
      </c>
      <c r="S37" s="50">
        <f t="shared" si="22"/>
        <v>0.74669200000000002</v>
      </c>
      <c r="T37" s="50">
        <f t="shared" si="23"/>
        <v>0.69187100000000001</v>
      </c>
      <c r="V37" t="s">
        <v>91</v>
      </c>
      <c r="W37">
        <v>100</v>
      </c>
      <c r="X37">
        <v>48</v>
      </c>
      <c r="Y37">
        <v>32</v>
      </c>
      <c r="AA37" s="47" t="str">
        <f t="shared" si="32"/>
        <v>% in the Market</v>
      </c>
      <c r="AB37" s="50">
        <f t="shared" si="51"/>
        <v>1</v>
      </c>
      <c r="AC37" s="50">
        <f t="shared" si="52"/>
        <v>0.48</v>
      </c>
      <c r="AD37" s="50">
        <f t="shared" si="53"/>
        <v>0.32</v>
      </c>
    </row>
    <row r="38" spans="1:30" x14ac:dyDescent="0.25">
      <c r="A38" t="s">
        <v>92</v>
      </c>
      <c r="B38">
        <v>61.625700000000002</v>
      </c>
      <c r="C38">
        <v>73.3459</v>
      </c>
      <c r="D38">
        <v>75.2363</v>
      </c>
      <c r="E38">
        <v>75.2363</v>
      </c>
      <c r="F38">
        <v>70.132300000000001</v>
      </c>
      <c r="G38">
        <v>71.455600000000004</v>
      </c>
      <c r="I38" s="47" t="str">
        <f t="shared" si="24"/>
        <v>% positive Months</v>
      </c>
      <c r="J38" s="48">
        <f t="shared" si="45"/>
        <v>0.61625700000000005</v>
      </c>
      <c r="K38" s="48">
        <f t="shared" si="46"/>
        <v>0.73345899999999997</v>
      </c>
      <c r="L38" s="48">
        <f t="shared" si="47"/>
        <v>0.752363</v>
      </c>
      <c r="M38" s="48">
        <f t="shared" si="48"/>
        <v>0.752363</v>
      </c>
      <c r="N38" s="48">
        <f t="shared" si="49"/>
        <v>0.70132300000000003</v>
      </c>
      <c r="O38" s="48">
        <f t="shared" si="50"/>
        <v>0.71455600000000008</v>
      </c>
      <c r="Q38" s="47" t="str">
        <f t="shared" si="31"/>
        <v>% positive Months</v>
      </c>
      <c r="R38" s="48">
        <f t="shared" si="21"/>
        <v>0.61625700000000005</v>
      </c>
      <c r="S38" s="48">
        <f t="shared" si="22"/>
        <v>0.73345899999999997</v>
      </c>
      <c r="T38" s="48">
        <f t="shared" si="23"/>
        <v>0.752363</v>
      </c>
      <c r="V38" t="s">
        <v>92</v>
      </c>
      <c r="W38">
        <v>52</v>
      </c>
      <c r="X38">
        <v>72</v>
      </c>
      <c r="Y38">
        <v>80</v>
      </c>
      <c r="AA38" s="47" t="str">
        <f t="shared" si="32"/>
        <v>% positive Months</v>
      </c>
      <c r="AB38" s="48">
        <f t="shared" si="51"/>
        <v>0.52</v>
      </c>
      <c r="AC38" s="48">
        <f t="shared" si="52"/>
        <v>0.72</v>
      </c>
      <c r="AD38" s="48">
        <f t="shared" si="53"/>
        <v>0.8</v>
      </c>
    </row>
    <row r="39" spans="1:30" x14ac:dyDescent="0.25">
      <c r="A39" t="s">
        <v>93</v>
      </c>
      <c r="B39">
        <v>16.814</v>
      </c>
      <c r="C39">
        <v>13.466200000000001</v>
      </c>
      <c r="D39">
        <v>13.466200000000001</v>
      </c>
      <c r="E39">
        <v>13.466200000000001</v>
      </c>
      <c r="F39">
        <v>11.5077</v>
      </c>
      <c r="G39">
        <v>11.5077</v>
      </c>
      <c r="I39" s="47" t="str">
        <f t="shared" si="24"/>
        <v>Best Month</v>
      </c>
      <c r="J39" s="48">
        <f t="shared" si="45"/>
        <v>0.16814000000000001</v>
      </c>
      <c r="K39" s="48">
        <f t="shared" si="46"/>
        <v>0.134662</v>
      </c>
      <c r="L39" s="48">
        <f t="shared" si="47"/>
        <v>0.134662</v>
      </c>
      <c r="M39" s="48">
        <f t="shared" si="48"/>
        <v>0.134662</v>
      </c>
      <c r="N39" s="48">
        <f t="shared" si="49"/>
        <v>0.115077</v>
      </c>
      <c r="O39" s="48">
        <f t="shared" si="50"/>
        <v>0.115077</v>
      </c>
      <c r="Q39" s="47" t="str">
        <f t="shared" si="31"/>
        <v>Best Month</v>
      </c>
      <c r="R39" s="48">
        <f t="shared" si="21"/>
        <v>0.16814000000000001</v>
      </c>
      <c r="S39" s="48">
        <f t="shared" si="22"/>
        <v>0.134662</v>
      </c>
      <c r="T39" s="48">
        <f t="shared" si="23"/>
        <v>0.134662</v>
      </c>
      <c r="V39" t="s">
        <v>93</v>
      </c>
      <c r="W39">
        <v>9.0175000000000001</v>
      </c>
      <c r="X39">
        <v>5.8362999999999996</v>
      </c>
      <c r="Y39">
        <v>5.8362999999999996</v>
      </c>
      <c r="AA39" s="47" t="str">
        <f t="shared" si="32"/>
        <v>Best Month</v>
      </c>
      <c r="AB39" s="48">
        <f t="shared" si="51"/>
        <v>9.0175000000000005E-2</v>
      </c>
      <c r="AC39" s="48">
        <f t="shared" si="52"/>
        <v>5.8362999999999998E-2</v>
      </c>
      <c r="AD39" s="48">
        <f t="shared" si="53"/>
        <v>5.8362999999999998E-2</v>
      </c>
    </row>
    <row r="40" spans="1:30" x14ac:dyDescent="0.25">
      <c r="A40" t="s">
        <v>94</v>
      </c>
      <c r="B40">
        <v>-21.5364</v>
      </c>
      <c r="C40">
        <v>-21.5364</v>
      </c>
      <c r="D40">
        <v>-21.5364</v>
      </c>
      <c r="E40">
        <v>-21.5364</v>
      </c>
      <c r="F40">
        <v>-14.173999999999999</v>
      </c>
      <c r="G40">
        <v>-14.173999999999999</v>
      </c>
      <c r="I40" s="47" t="str">
        <f t="shared" si="24"/>
        <v>Worst Month</v>
      </c>
      <c r="J40" s="48">
        <f t="shared" si="45"/>
        <v>-0.215364</v>
      </c>
      <c r="K40" s="48">
        <f t="shared" si="46"/>
        <v>-0.215364</v>
      </c>
      <c r="L40" s="48">
        <f t="shared" si="47"/>
        <v>-0.215364</v>
      </c>
      <c r="M40" s="48">
        <f t="shared" si="48"/>
        <v>-0.215364</v>
      </c>
      <c r="N40" s="48">
        <f t="shared" si="49"/>
        <v>-0.14174</v>
      </c>
      <c r="O40" s="48">
        <f t="shared" si="50"/>
        <v>-0.14174</v>
      </c>
      <c r="Q40" s="47" t="str">
        <f t="shared" si="31"/>
        <v>Worst Month</v>
      </c>
      <c r="R40" s="48">
        <f t="shared" si="21"/>
        <v>-0.215364</v>
      </c>
      <c r="S40" s="48">
        <f t="shared" si="22"/>
        <v>-0.215364</v>
      </c>
      <c r="T40" s="48">
        <f t="shared" si="23"/>
        <v>-0.215364</v>
      </c>
      <c r="V40" t="s">
        <v>94</v>
      </c>
      <c r="W40">
        <v>-8.7202999999999999</v>
      </c>
      <c r="X40">
        <v>-8.7202999999999999</v>
      </c>
      <c r="Y40">
        <v>-8.7202999999999999</v>
      </c>
      <c r="AA40" s="47" t="str">
        <f t="shared" si="32"/>
        <v>Worst Month</v>
      </c>
      <c r="AB40" s="48">
        <f t="shared" si="51"/>
        <v>-8.7203000000000003E-2</v>
      </c>
      <c r="AC40" s="48">
        <f t="shared" si="52"/>
        <v>-8.7203000000000003E-2</v>
      </c>
      <c r="AD40" s="48">
        <f t="shared" si="53"/>
        <v>-8.7203000000000003E-2</v>
      </c>
    </row>
    <row r="41" spans="1:30" x14ac:dyDescent="0.25">
      <c r="A41" t="s">
        <v>95</v>
      </c>
      <c r="B41">
        <v>-50.948700000000002</v>
      </c>
      <c r="C41">
        <v>-23.293800000000001</v>
      </c>
      <c r="D41">
        <v>-23.256900000000002</v>
      </c>
      <c r="E41">
        <v>-23.293800000000001</v>
      </c>
      <c r="F41">
        <v>-17.488399999999999</v>
      </c>
      <c r="G41">
        <v>-15.7972</v>
      </c>
      <c r="I41" s="47" t="str">
        <f t="shared" si="24"/>
        <v>Max Drawdown</v>
      </c>
      <c r="J41" s="48">
        <f t="shared" si="45"/>
        <v>-0.50948700000000002</v>
      </c>
      <c r="K41" s="48">
        <f t="shared" si="46"/>
        <v>-0.23293800000000001</v>
      </c>
      <c r="L41" s="48">
        <f t="shared" si="47"/>
        <v>-0.23256900000000003</v>
      </c>
      <c r="M41" s="48">
        <f t="shared" si="48"/>
        <v>-0.23293800000000001</v>
      </c>
      <c r="N41" s="48">
        <f t="shared" si="49"/>
        <v>-0.17488399999999998</v>
      </c>
      <c r="O41" s="48">
        <f t="shared" si="50"/>
        <v>-0.157972</v>
      </c>
      <c r="Q41" s="47" t="str">
        <f t="shared" si="31"/>
        <v>Max Drawdown</v>
      </c>
      <c r="R41" s="48">
        <f t="shared" si="21"/>
        <v>-0.50948700000000002</v>
      </c>
      <c r="S41" s="48">
        <f t="shared" si="22"/>
        <v>-0.23293800000000001</v>
      </c>
      <c r="T41" s="48">
        <f t="shared" si="23"/>
        <v>-0.23256900000000003</v>
      </c>
      <c r="V41" t="s">
        <v>95</v>
      </c>
      <c r="W41">
        <v>-14.260999999999999</v>
      </c>
      <c r="X41">
        <v>-9.3858999999999995</v>
      </c>
      <c r="Y41">
        <v>-9.01</v>
      </c>
      <c r="AA41" s="47" t="str">
        <f t="shared" si="32"/>
        <v>Max Drawdown</v>
      </c>
      <c r="AB41" s="48">
        <f t="shared" si="51"/>
        <v>-0.14260999999999999</v>
      </c>
      <c r="AC41" s="48">
        <f t="shared" si="52"/>
        <v>-9.3858999999999998E-2</v>
      </c>
      <c r="AD41" s="48">
        <f t="shared" si="53"/>
        <v>-9.01E-2</v>
      </c>
    </row>
    <row r="42" spans="1:30" x14ac:dyDescent="0.25">
      <c r="A42" t="s">
        <v>96</v>
      </c>
      <c r="B42">
        <v>4.9985999999999997</v>
      </c>
      <c r="C42">
        <v>2.2513999999999998</v>
      </c>
      <c r="D42">
        <v>2.3195999999999999</v>
      </c>
      <c r="E42">
        <v>2.1263000000000001</v>
      </c>
      <c r="F42">
        <v>1.9904999999999999</v>
      </c>
      <c r="G42">
        <v>1.7989999999999999</v>
      </c>
      <c r="I42" s="47" t="str">
        <f t="shared" si="24"/>
        <v>Max Drawdown / CAGR</v>
      </c>
      <c r="J42" s="49">
        <f t="shared" ref="J42:J46" si="54">B42</f>
        <v>4.9985999999999997</v>
      </c>
      <c r="K42" s="49">
        <f t="shared" ref="K42:K46" si="55">C42</f>
        <v>2.2513999999999998</v>
      </c>
      <c r="L42" s="49">
        <f t="shared" ref="L42:L46" si="56">D42</f>
        <v>2.3195999999999999</v>
      </c>
      <c r="M42" s="49">
        <f t="shared" ref="M42:M46" si="57">E42</f>
        <v>2.1263000000000001</v>
      </c>
      <c r="N42" s="49">
        <f t="shared" ref="N42:N46" si="58">F42</f>
        <v>1.9904999999999999</v>
      </c>
      <c r="O42" s="49">
        <f t="shared" ref="O42:O46" si="59">G42</f>
        <v>1.7989999999999999</v>
      </c>
      <c r="Q42" s="47" t="str">
        <f t="shared" si="31"/>
        <v>Max Drawdown / CAGR</v>
      </c>
      <c r="R42" s="49">
        <f t="shared" si="21"/>
        <v>4.9985999999999997</v>
      </c>
      <c r="S42" s="49">
        <f t="shared" si="22"/>
        <v>2.2513999999999998</v>
      </c>
      <c r="T42" s="49">
        <f t="shared" si="23"/>
        <v>2.3195999999999999</v>
      </c>
      <c r="V42" t="s">
        <v>96</v>
      </c>
      <c r="W42">
        <v>6.6851000000000003</v>
      </c>
      <c r="X42">
        <v>-14.059900000000001</v>
      </c>
      <c r="Y42">
        <v>3.6337999999999999</v>
      </c>
      <c r="AA42" s="47" t="str">
        <f t="shared" si="32"/>
        <v>Max Drawdown / CAGR</v>
      </c>
      <c r="AB42" s="49">
        <f t="shared" ref="AB42:AB46" si="60">W42</f>
        <v>6.6851000000000003</v>
      </c>
      <c r="AC42" s="49">
        <f t="shared" ref="AC42:AC46" si="61">X42</f>
        <v>-14.059900000000001</v>
      </c>
      <c r="AD42" s="49">
        <f t="shared" ref="AD42:AD46" si="62">Y42</f>
        <v>3.6337999999999999</v>
      </c>
    </row>
    <row r="43" spans="1:30" x14ac:dyDescent="0.25">
      <c r="A43" t="s">
        <v>110</v>
      </c>
      <c r="B43">
        <v>0.3276</v>
      </c>
      <c r="C43">
        <v>0.44440000000000002</v>
      </c>
      <c r="D43">
        <v>0.43240000000000001</v>
      </c>
      <c r="E43">
        <v>0.51529999999999998</v>
      </c>
      <c r="F43">
        <v>0.3679</v>
      </c>
      <c r="G43">
        <v>0.4123</v>
      </c>
      <c r="I43" s="47" t="str">
        <f t="shared" si="24"/>
        <v>Sharpe Ratio (4.93%)</v>
      </c>
      <c r="J43" s="49">
        <f t="shared" si="54"/>
        <v>0.3276</v>
      </c>
      <c r="K43" s="49">
        <f t="shared" si="55"/>
        <v>0.44440000000000002</v>
      </c>
      <c r="L43" s="49">
        <f t="shared" si="56"/>
        <v>0.43240000000000001</v>
      </c>
      <c r="M43" s="49">
        <f t="shared" si="57"/>
        <v>0.51529999999999998</v>
      </c>
      <c r="N43" s="49">
        <f t="shared" si="58"/>
        <v>0.3679</v>
      </c>
      <c r="O43" s="49">
        <f t="shared" si="59"/>
        <v>0.4123</v>
      </c>
      <c r="Q43" s="47" t="str">
        <f t="shared" si="31"/>
        <v>Sharpe Ratio (4.93%)</v>
      </c>
      <c r="R43" s="49">
        <f t="shared" si="21"/>
        <v>0.3276</v>
      </c>
      <c r="S43" s="49">
        <f t="shared" si="22"/>
        <v>0.44440000000000002</v>
      </c>
      <c r="T43" s="49">
        <f t="shared" si="23"/>
        <v>0.43240000000000001</v>
      </c>
      <c r="V43" t="s">
        <v>110</v>
      </c>
      <c r="W43">
        <v>-0.28539999999999999</v>
      </c>
      <c r="X43">
        <v>-0.62329999999999997</v>
      </c>
      <c r="Y43">
        <v>-0.37530000000000002</v>
      </c>
      <c r="AA43" s="47" t="str">
        <f t="shared" si="32"/>
        <v>Sharpe Ratio (4.93%)</v>
      </c>
      <c r="AB43" s="49">
        <f t="shared" si="60"/>
        <v>-0.28539999999999999</v>
      </c>
      <c r="AC43" s="49">
        <f t="shared" si="61"/>
        <v>-0.62329999999999997</v>
      </c>
      <c r="AD43" s="49">
        <f t="shared" si="62"/>
        <v>-0.37530000000000002</v>
      </c>
    </row>
    <row r="44" spans="1:30" x14ac:dyDescent="0.25">
      <c r="A44" t="s">
        <v>84</v>
      </c>
      <c r="B44">
        <v>0.32300000000000001</v>
      </c>
      <c r="C44">
        <v>0.4214</v>
      </c>
      <c r="D44">
        <v>0.42080000000000001</v>
      </c>
      <c r="E44">
        <v>0.47139999999999999</v>
      </c>
      <c r="F44">
        <v>0.42299999999999999</v>
      </c>
      <c r="G44">
        <v>0.48149999999999998</v>
      </c>
      <c r="I44" s="47" t="str">
        <f t="shared" si="24"/>
        <v>Sortino Ratio</v>
      </c>
      <c r="J44" s="49">
        <f t="shared" si="54"/>
        <v>0.32300000000000001</v>
      </c>
      <c r="K44" s="49">
        <f t="shared" si="55"/>
        <v>0.4214</v>
      </c>
      <c r="L44" s="49">
        <f t="shared" si="56"/>
        <v>0.42080000000000001</v>
      </c>
      <c r="M44" s="49">
        <f t="shared" si="57"/>
        <v>0.47139999999999999</v>
      </c>
      <c r="N44" s="49">
        <f t="shared" si="58"/>
        <v>0.42299999999999999</v>
      </c>
      <c r="O44" s="49">
        <f t="shared" si="59"/>
        <v>0.48149999999999998</v>
      </c>
      <c r="Q44" s="47" t="str">
        <f t="shared" si="31"/>
        <v>Sortino Ratio</v>
      </c>
      <c r="R44" s="49">
        <f t="shared" si="21"/>
        <v>0.32300000000000001</v>
      </c>
      <c r="S44" s="49">
        <f t="shared" si="22"/>
        <v>0.4214</v>
      </c>
      <c r="T44" s="49">
        <f t="shared" si="23"/>
        <v>0.42080000000000001</v>
      </c>
      <c r="V44" t="s">
        <v>84</v>
      </c>
      <c r="W44">
        <v>9.74E-2</v>
      </c>
      <c r="X44">
        <v>-4.5999999999999999E-3</v>
      </c>
      <c r="Y44">
        <v>0.11840000000000001</v>
      </c>
      <c r="AA44" s="47" t="str">
        <f t="shared" si="32"/>
        <v>Sortino Ratio</v>
      </c>
      <c r="AB44" s="49">
        <f t="shared" si="60"/>
        <v>9.74E-2</v>
      </c>
      <c r="AC44" s="49">
        <f t="shared" si="61"/>
        <v>-4.5999999999999999E-3</v>
      </c>
      <c r="AD44" s="49">
        <f t="shared" si="62"/>
        <v>0.11840000000000001</v>
      </c>
    </row>
    <row r="45" spans="1:30" x14ac:dyDescent="0.25">
      <c r="A45" t="s">
        <v>98</v>
      </c>
      <c r="B45">
        <v>0.2001</v>
      </c>
      <c r="C45">
        <v>0.44419999999999998</v>
      </c>
      <c r="D45">
        <v>0.43109999999999998</v>
      </c>
      <c r="E45">
        <v>0.4703</v>
      </c>
      <c r="F45">
        <v>0.50239999999999996</v>
      </c>
      <c r="G45">
        <v>0.55589999999999995</v>
      </c>
      <c r="I45" s="47" t="str">
        <f t="shared" si="24"/>
        <v>MAR Ratio</v>
      </c>
      <c r="J45" s="49">
        <f t="shared" si="54"/>
        <v>0.2001</v>
      </c>
      <c r="K45" s="49">
        <f t="shared" si="55"/>
        <v>0.44419999999999998</v>
      </c>
      <c r="L45" s="49">
        <f t="shared" si="56"/>
        <v>0.43109999999999998</v>
      </c>
      <c r="M45" s="49">
        <f t="shared" si="57"/>
        <v>0.4703</v>
      </c>
      <c r="N45" s="49">
        <f t="shared" si="58"/>
        <v>0.50239999999999996</v>
      </c>
      <c r="O45" s="49">
        <f t="shared" si="59"/>
        <v>0.55589999999999995</v>
      </c>
      <c r="Q45" s="47" t="str">
        <f t="shared" si="31"/>
        <v>MAR Ratio</v>
      </c>
      <c r="R45" s="49">
        <f t="shared" si="21"/>
        <v>0.2001</v>
      </c>
      <c r="S45" s="49">
        <f t="shared" si="22"/>
        <v>0.44419999999999998</v>
      </c>
      <c r="T45" s="49">
        <f t="shared" si="23"/>
        <v>0.43109999999999998</v>
      </c>
      <c r="V45" t="s">
        <v>98</v>
      </c>
      <c r="W45">
        <v>0.14960000000000001</v>
      </c>
      <c r="X45">
        <v>-7.1099999999999997E-2</v>
      </c>
      <c r="Y45">
        <v>0.2752</v>
      </c>
      <c r="AA45" s="47" t="str">
        <f t="shared" si="32"/>
        <v>MAR Ratio</v>
      </c>
      <c r="AB45" s="49">
        <f t="shared" si="60"/>
        <v>0.14960000000000001</v>
      </c>
      <c r="AC45" s="49">
        <f t="shared" si="61"/>
        <v>-7.1099999999999997E-2</v>
      </c>
      <c r="AD45" s="49">
        <f t="shared" si="62"/>
        <v>0.2752</v>
      </c>
    </row>
    <row r="46" spans="1:30" ht="15.75" thickBot="1" x14ac:dyDescent="0.3">
      <c r="A46" t="s">
        <v>85</v>
      </c>
      <c r="B46">
        <v>14.451700000000001</v>
      </c>
      <c r="C46">
        <v>6.1940999999999997</v>
      </c>
      <c r="D46">
        <v>5.9264000000000001</v>
      </c>
      <c r="E46">
        <v>5.3571</v>
      </c>
      <c r="F46">
        <v>5.8559000000000001</v>
      </c>
      <c r="G46">
        <v>4.2515999999999998</v>
      </c>
      <c r="I46" s="51" t="str">
        <f t="shared" si="24"/>
        <v>Ulcer Index</v>
      </c>
      <c r="J46" s="52">
        <f t="shared" si="54"/>
        <v>14.451700000000001</v>
      </c>
      <c r="K46" s="52">
        <f t="shared" si="55"/>
        <v>6.1940999999999997</v>
      </c>
      <c r="L46" s="52">
        <f t="shared" si="56"/>
        <v>5.9264000000000001</v>
      </c>
      <c r="M46" s="52">
        <f t="shared" si="57"/>
        <v>5.3571</v>
      </c>
      <c r="N46" s="52">
        <f t="shared" si="58"/>
        <v>5.8559000000000001</v>
      </c>
      <c r="O46" s="52">
        <f t="shared" si="59"/>
        <v>4.2515999999999998</v>
      </c>
      <c r="Q46" s="51" t="str">
        <f t="shared" si="31"/>
        <v>Ulcer Index</v>
      </c>
      <c r="R46" s="52">
        <f t="shared" si="21"/>
        <v>14.451700000000001</v>
      </c>
      <c r="S46" s="52">
        <f t="shared" si="22"/>
        <v>6.1940999999999997</v>
      </c>
      <c r="T46" s="52">
        <f t="shared" si="23"/>
        <v>5.9264000000000001</v>
      </c>
      <c r="V46" t="s">
        <v>85</v>
      </c>
      <c r="W46">
        <v>7.2949000000000002</v>
      </c>
      <c r="X46">
        <v>6.2290000000000001</v>
      </c>
      <c r="Y46">
        <v>4.3684000000000003</v>
      </c>
      <c r="AA46" s="51" t="str">
        <f t="shared" si="32"/>
        <v>Ulcer Index</v>
      </c>
      <c r="AB46" s="52">
        <f t="shared" si="60"/>
        <v>7.2949000000000002</v>
      </c>
      <c r="AC46" s="52">
        <f t="shared" si="61"/>
        <v>6.2290000000000001</v>
      </c>
      <c r="AD46" s="52">
        <f t="shared" si="62"/>
        <v>4.3684000000000003</v>
      </c>
    </row>
    <row r="48" spans="1:30" ht="15.75" thickBot="1" x14ac:dyDescent="0.3">
      <c r="A48" s="29" t="s">
        <v>2</v>
      </c>
    </row>
    <row r="49" spans="1:15" ht="15.75" thickBot="1" x14ac:dyDescent="0.3">
      <c r="B49" t="s">
        <v>53</v>
      </c>
      <c r="C49" t="s">
        <v>79</v>
      </c>
      <c r="D49" t="s">
        <v>82</v>
      </c>
      <c r="E49" t="s">
        <v>124</v>
      </c>
      <c r="F49" t="s">
        <v>103</v>
      </c>
      <c r="G49" t="s">
        <v>104</v>
      </c>
      <c r="I49" s="43"/>
      <c r="J49" s="44" t="str">
        <f>B49</f>
        <v>B&amp;H</v>
      </c>
      <c r="K49" s="44" t="str">
        <f>C49</f>
        <v>Timing</v>
      </c>
      <c r="L49" s="44" t="str">
        <f>D49</f>
        <v>Timing Delayed</v>
      </c>
      <c r="M49" s="44" t="str">
        <f>E49</f>
        <v>Timing Band</v>
      </c>
      <c r="N49" s="44" t="str">
        <f t="shared" ref="N49" si="63">F49</f>
        <v>Multi Timing</v>
      </c>
      <c r="O49" s="44" t="str">
        <f t="shared" ref="O49" si="64">G49</f>
        <v>Multi Strat</v>
      </c>
    </row>
    <row r="50" spans="1:15" x14ac:dyDescent="0.25">
      <c r="A50" t="s">
        <v>88</v>
      </c>
      <c r="B50">
        <v>8.8137000000000008</v>
      </c>
      <c r="C50">
        <v>9.3103999999999996</v>
      </c>
      <c r="D50">
        <v>7.9707999999999997</v>
      </c>
      <c r="E50">
        <v>8.2652999999999999</v>
      </c>
      <c r="F50">
        <v>9.5084</v>
      </c>
      <c r="G50">
        <v>8.8755000000000006</v>
      </c>
      <c r="I50" s="45" t="str">
        <f t="shared" ref="I50:I64" si="65">A50</f>
        <v>CAGR</v>
      </c>
      <c r="J50" s="46">
        <f t="shared" ref="J50:J51" si="66">B50/100</f>
        <v>8.8137000000000007E-2</v>
      </c>
      <c r="K50" s="46">
        <f t="shared" ref="K50:K51" si="67">C50/100</f>
        <v>9.3103999999999992E-2</v>
      </c>
      <c r="L50" s="46">
        <f t="shared" ref="L50:L51" si="68">D50/100</f>
        <v>7.9708000000000001E-2</v>
      </c>
      <c r="M50" s="46">
        <f t="shared" ref="M50:M51" si="69">E50/100</f>
        <v>8.2653000000000004E-2</v>
      </c>
      <c r="N50" s="46">
        <f t="shared" ref="N50:N51" si="70">F50/100</f>
        <v>9.5084000000000002E-2</v>
      </c>
      <c r="O50" s="46">
        <f t="shared" ref="O50:O51" si="71">G50/100</f>
        <v>8.8755000000000001E-2</v>
      </c>
    </row>
    <row r="51" spans="1:15" x14ac:dyDescent="0.25">
      <c r="A51" t="s">
        <v>7</v>
      </c>
      <c r="B51">
        <v>17.200600000000001</v>
      </c>
      <c r="C51">
        <v>12.3713</v>
      </c>
      <c r="D51">
        <v>11.730399999999999</v>
      </c>
      <c r="E51">
        <v>12.064500000000001</v>
      </c>
      <c r="F51">
        <v>11.2399</v>
      </c>
      <c r="G51">
        <v>9.8645999999999994</v>
      </c>
      <c r="I51" s="47" t="str">
        <f t="shared" si="65"/>
        <v>Volatility</v>
      </c>
      <c r="J51" s="48">
        <f t="shared" si="66"/>
        <v>0.17200600000000002</v>
      </c>
      <c r="K51" s="48">
        <f t="shared" si="67"/>
        <v>0.123713</v>
      </c>
      <c r="L51" s="48">
        <f t="shared" si="68"/>
        <v>0.11730399999999999</v>
      </c>
      <c r="M51" s="48">
        <f t="shared" si="69"/>
        <v>0.120645</v>
      </c>
      <c r="N51" s="48">
        <f t="shared" si="70"/>
        <v>0.112399</v>
      </c>
      <c r="O51" s="48">
        <f t="shared" si="71"/>
        <v>9.8645999999999998E-2</v>
      </c>
    </row>
    <row r="52" spans="1:15" x14ac:dyDescent="0.25">
      <c r="A52" t="s">
        <v>89</v>
      </c>
      <c r="B52">
        <v>-0.2878</v>
      </c>
      <c r="C52">
        <v>-0.23350000000000001</v>
      </c>
      <c r="D52">
        <v>-0.3584</v>
      </c>
      <c r="E52">
        <v>-0.2419</v>
      </c>
      <c r="F52">
        <v>0.16270000000000001</v>
      </c>
      <c r="G52">
        <v>0.2094</v>
      </c>
      <c r="I52" s="47" t="str">
        <f t="shared" si="65"/>
        <v>Skew</v>
      </c>
      <c r="J52" s="49">
        <f t="shared" ref="J52:J53" si="72">B52</f>
        <v>-0.2878</v>
      </c>
      <c r="K52" s="49">
        <f t="shared" ref="K52:K53" si="73">C52</f>
        <v>-0.23350000000000001</v>
      </c>
      <c r="L52" s="49">
        <f t="shared" ref="L52:L53" si="74">D52</f>
        <v>-0.3584</v>
      </c>
      <c r="M52" s="49">
        <f t="shared" ref="M52:M53" si="75">E52</f>
        <v>-0.2419</v>
      </c>
      <c r="N52" s="49">
        <f t="shared" ref="N52:N53" si="76">F52</f>
        <v>0.16270000000000001</v>
      </c>
      <c r="O52" s="49">
        <f t="shared" ref="O52:O53" si="77">G52</f>
        <v>0.2094</v>
      </c>
    </row>
    <row r="53" spans="1:15" x14ac:dyDescent="0.25">
      <c r="A53" t="s">
        <v>90</v>
      </c>
      <c r="B53">
        <v>1.0242</v>
      </c>
      <c r="C53">
        <v>2.2645</v>
      </c>
      <c r="D53">
        <v>2.8176000000000001</v>
      </c>
      <c r="E53">
        <v>2.6387999999999998</v>
      </c>
      <c r="F53">
        <v>2.0886</v>
      </c>
      <c r="G53">
        <v>3.0301</v>
      </c>
      <c r="I53" s="47" t="str">
        <f t="shared" si="65"/>
        <v>Kurtosis</v>
      </c>
      <c r="J53" s="49">
        <f t="shared" si="72"/>
        <v>1.0242</v>
      </c>
      <c r="K53" s="49">
        <f t="shared" si="73"/>
        <v>2.2645</v>
      </c>
      <c r="L53" s="49">
        <f t="shared" si="74"/>
        <v>2.8176000000000001</v>
      </c>
      <c r="M53" s="49">
        <f t="shared" si="75"/>
        <v>2.6387999999999998</v>
      </c>
      <c r="N53" s="49">
        <f t="shared" si="76"/>
        <v>2.0886</v>
      </c>
      <c r="O53" s="49">
        <f t="shared" si="77"/>
        <v>3.0301</v>
      </c>
    </row>
    <row r="54" spans="1:15" x14ac:dyDescent="0.25">
      <c r="A54" t="s">
        <v>10</v>
      </c>
      <c r="B54">
        <v>4.0425000000000004</v>
      </c>
      <c r="C54">
        <v>4.0425000000000004</v>
      </c>
      <c r="D54">
        <v>4.0425000000000004</v>
      </c>
      <c r="E54">
        <v>4.0425000000000004</v>
      </c>
      <c r="F54">
        <v>4.0425000000000004</v>
      </c>
      <c r="G54">
        <v>4.0425000000000004</v>
      </c>
      <c r="I54" s="47" t="str">
        <f t="shared" si="65"/>
        <v>Inflation CAGR</v>
      </c>
      <c r="J54" s="50">
        <f t="shared" ref="J54:J59" si="78">B54/100</f>
        <v>4.0425000000000003E-2</v>
      </c>
      <c r="K54" s="50">
        <f t="shared" ref="K54:K59" si="79">C54/100</f>
        <v>4.0425000000000003E-2</v>
      </c>
      <c r="L54" s="50">
        <f t="shared" ref="L54:L59" si="80">D54/100</f>
        <v>4.0425000000000003E-2</v>
      </c>
      <c r="M54" s="50">
        <f t="shared" ref="M54:M59" si="81">E54/100</f>
        <v>4.0425000000000003E-2</v>
      </c>
      <c r="N54" s="50">
        <f t="shared" ref="N54:N59" si="82">F54/100</f>
        <v>4.0425000000000003E-2</v>
      </c>
      <c r="O54" s="50">
        <f t="shared" ref="O54:O59" si="83">G54/100</f>
        <v>4.0425000000000003E-2</v>
      </c>
    </row>
    <row r="55" spans="1:15" x14ac:dyDescent="0.25">
      <c r="A55" t="s">
        <v>91</v>
      </c>
      <c r="B55">
        <v>100</v>
      </c>
      <c r="C55">
        <v>69.187100000000001</v>
      </c>
      <c r="D55">
        <v>62.948999999999998</v>
      </c>
      <c r="E55">
        <v>64.272199999999998</v>
      </c>
      <c r="F55">
        <v>64.020200000000003</v>
      </c>
      <c r="G55">
        <v>57.120399999999997</v>
      </c>
      <c r="I55" s="47" t="str">
        <f t="shared" si="65"/>
        <v>% in the Market</v>
      </c>
      <c r="J55" s="50">
        <f t="shared" si="78"/>
        <v>1</v>
      </c>
      <c r="K55" s="50">
        <f t="shared" si="79"/>
        <v>0.69187100000000001</v>
      </c>
      <c r="L55" s="50">
        <f t="shared" si="80"/>
        <v>0.62948999999999999</v>
      </c>
      <c r="M55" s="50">
        <f t="shared" si="81"/>
        <v>0.64272200000000002</v>
      </c>
      <c r="N55" s="50">
        <f t="shared" si="82"/>
        <v>0.64020200000000005</v>
      </c>
      <c r="O55" s="50">
        <f t="shared" si="83"/>
        <v>0.57120399999999993</v>
      </c>
    </row>
    <row r="56" spans="1:15" x14ac:dyDescent="0.25">
      <c r="A56" t="s">
        <v>92</v>
      </c>
      <c r="B56">
        <v>59.168199999999999</v>
      </c>
      <c r="C56">
        <v>72.9679</v>
      </c>
      <c r="D56">
        <v>75.2363</v>
      </c>
      <c r="E56">
        <v>74.102099999999993</v>
      </c>
      <c r="F56">
        <v>69.187100000000001</v>
      </c>
      <c r="G56">
        <v>70.510400000000004</v>
      </c>
      <c r="I56" s="47" t="str">
        <f t="shared" si="65"/>
        <v>% positive Months</v>
      </c>
      <c r="J56" s="48">
        <f t="shared" si="78"/>
        <v>0.59168200000000004</v>
      </c>
      <c r="K56" s="48">
        <f t="shared" si="79"/>
        <v>0.72967899999999997</v>
      </c>
      <c r="L56" s="48">
        <f t="shared" si="80"/>
        <v>0.752363</v>
      </c>
      <c r="M56" s="48">
        <f t="shared" si="81"/>
        <v>0.74102099999999993</v>
      </c>
      <c r="N56" s="48">
        <f t="shared" si="82"/>
        <v>0.69187100000000001</v>
      </c>
      <c r="O56" s="48">
        <f t="shared" si="83"/>
        <v>0.70510400000000006</v>
      </c>
    </row>
    <row r="57" spans="1:15" x14ac:dyDescent="0.25">
      <c r="A57" t="s">
        <v>93</v>
      </c>
      <c r="B57">
        <v>17.874199999999998</v>
      </c>
      <c r="C57">
        <v>14.0899</v>
      </c>
      <c r="D57">
        <v>14.0899</v>
      </c>
      <c r="E57">
        <v>14.0899</v>
      </c>
      <c r="F57">
        <v>14.0899</v>
      </c>
      <c r="G57">
        <v>14.0899</v>
      </c>
      <c r="I57" s="47" t="str">
        <f t="shared" si="65"/>
        <v>Best Month</v>
      </c>
      <c r="J57" s="48">
        <f t="shared" si="78"/>
        <v>0.17874199999999998</v>
      </c>
      <c r="K57" s="48">
        <f t="shared" si="79"/>
        <v>0.140899</v>
      </c>
      <c r="L57" s="48">
        <f t="shared" si="80"/>
        <v>0.140899</v>
      </c>
      <c r="M57" s="48">
        <f t="shared" si="81"/>
        <v>0.140899</v>
      </c>
      <c r="N57" s="48">
        <f t="shared" si="82"/>
        <v>0.140899</v>
      </c>
      <c r="O57" s="48">
        <f t="shared" si="83"/>
        <v>0.140899</v>
      </c>
    </row>
    <row r="58" spans="1:15" x14ac:dyDescent="0.25">
      <c r="A58" t="s">
        <v>94</v>
      </c>
      <c r="B58">
        <v>-20.173500000000001</v>
      </c>
      <c r="C58">
        <v>-13.9933</v>
      </c>
      <c r="D58">
        <v>-13.9933</v>
      </c>
      <c r="E58">
        <v>-13.9933</v>
      </c>
      <c r="F58">
        <v>-12.366899999999999</v>
      </c>
      <c r="G58">
        <v>-10.9468</v>
      </c>
      <c r="I58" s="47" t="str">
        <f t="shared" si="65"/>
        <v>Worst Month</v>
      </c>
      <c r="J58" s="48">
        <f t="shared" si="78"/>
        <v>-0.201735</v>
      </c>
      <c r="K58" s="48">
        <f t="shared" si="79"/>
        <v>-0.139933</v>
      </c>
      <c r="L58" s="48">
        <f t="shared" si="80"/>
        <v>-0.139933</v>
      </c>
      <c r="M58" s="48">
        <f t="shared" si="81"/>
        <v>-0.139933</v>
      </c>
      <c r="N58" s="48">
        <f t="shared" si="82"/>
        <v>-0.12366899999999999</v>
      </c>
      <c r="O58" s="48">
        <f t="shared" si="83"/>
        <v>-0.109468</v>
      </c>
    </row>
    <row r="59" spans="1:15" x14ac:dyDescent="0.25">
      <c r="A59" t="s">
        <v>95</v>
      </c>
      <c r="B59">
        <v>-56.395800000000001</v>
      </c>
      <c r="C59">
        <v>-25.488</v>
      </c>
      <c r="D59">
        <v>-26.3429</v>
      </c>
      <c r="E59">
        <v>-26.3277</v>
      </c>
      <c r="F59">
        <v>-25.116199999999999</v>
      </c>
      <c r="G59">
        <v>-17.136199999999999</v>
      </c>
      <c r="I59" s="47" t="str">
        <f t="shared" si="65"/>
        <v>Max Drawdown</v>
      </c>
      <c r="J59" s="48">
        <f t="shared" si="78"/>
        <v>-0.56395799999999996</v>
      </c>
      <c r="K59" s="48">
        <f t="shared" si="79"/>
        <v>-0.25488</v>
      </c>
      <c r="L59" s="48">
        <f t="shared" si="80"/>
        <v>-0.26342900000000002</v>
      </c>
      <c r="M59" s="48">
        <f t="shared" si="81"/>
        <v>-0.26327699999999998</v>
      </c>
      <c r="N59" s="48">
        <f t="shared" si="82"/>
        <v>-0.251162</v>
      </c>
      <c r="O59" s="48">
        <f t="shared" si="83"/>
        <v>-0.17136199999999999</v>
      </c>
    </row>
    <row r="60" spans="1:15" x14ac:dyDescent="0.25">
      <c r="A60" t="s">
        <v>96</v>
      </c>
      <c r="B60">
        <v>6.3986999999999998</v>
      </c>
      <c r="C60">
        <v>2.7376</v>
      </c>
      <c r="D60">
        <v>3.3048999999999999</v>
      </c>
      <c r="E60">
        <v>3.1852999999999998</v>
      </c>
      <c r="F60">
        <v>2.6415000000000002</v>
      </c>
      <c r="G60">
        <v>1.9307000000000001</v>
      </c>
      <c r="I60" s="47" t="str">
        <f t="shared" si="65"/>
        <v>Max Drawdown / CAGR</v>
      </c>
      <c r="J60" s="49">
        <f t="shared" ref="J60:J64" si="84">B60</f>
        <v>6.3986999999999998</v>
      </c>
      <c r="K60" s="49">
        <f t="shared" ref="K60:K64" si="85">C60</f>
        <v>2.7376</v>
      </c>
      <c r="L60" s="49">
        <f t="shared" ref="L60:L64" si="86">D60</f>
        <v>3.3048999999999999</v>
      </c>
      <c r="M60" s="49">
        <f t="shared" ref="M60:M64" si="87">E60</f>
        <v>3.1852999999999998</v>
      </c>
      <c r="N60" s="49">
        <f t="shared" ref="N60:N64" si="88">F60</f>
        <v>2.6415000000000002</v>
      </c>
      <c r="O60" s="49">
        <f t="shared" ref="O60:O64" si="89">G60</f>
        <v>1.9307000000000001</v>
      </c>
    </row>
    <row r="61" spans="1:15" x14ac:dyDescent="0.25">
      <c r="A61" t="s">
        <v>110</v>
      </c>
      <c r="B61">
        <v>0.2117</v>
      </c>
      <c r="C61">
        <v>0.33329999999999999</v>
      </c>
      <c r="D61">
        <v>0.24210000000000001</v>
      </c>
      <c r="E61">
        <v>0.25879999999999997</v>
      </c>
      <c r="F61">
        <v>0.38369999999999999</v>
      </c>
      <c r="G61">
        <v>0.37590000000000001</v>
      </c>
      <c r="I61" s="47" t="str">
        <f t="shared" si="65"/>
        <v>Sharpe Ratio (4.93%)</v>
      </c>
      <c r="J61" s="49">
        <f t="shared" si="84"/>
        <v>0.2117</v>
      </c>
      <c r="K61" s="49">
        <f t="shared" si="85"/>
        <v>0.33329999999999999</v>
      </c>
      <c r="L61" s="49">
        <f t="shared" si="86"/>
        <v>0.24210000000000001</v>
      </c>
      <c r="M61" s="49">
        <f t="shared" si="87"/>
        <v>0.25879999999999997</v>
      </c>
      <c r="N61" s="49">
        <f t="shared" si="88"/>
        <v>0.38369999999999999</v>
      </c>
      <c r="O61" s="49">
        <f t="shared" si="89"/>
        <v>0.37590000000000001</v>
      </c>
    </row>
    <row r="62" spans="1:15" x14ac:dyDescent="0.25">
      <c r="A62" t="s">
        <v>84</v>
      </c>
      <c r="B62">
        <v>0.25790000000000002</v>
      </c>
      <c r="C62">
        <v>0.3659</v>
      </c>
      <c r="D62">
        <v>0.32190000000000002</v>
      </c>
      <c r="E62">
        <v>0.33050000000000002</v>
      </c>
      <c r="F62">
        <v>0.43590000000000001</v>
      </c>
      <c r="G62">
        <v>0.4622</v>
      </c>
      <c r="I62" s="47" t="str">
        <f t="shared" si="65"/>
        <v>Sortino Ratio</v>
      </c>
      <c r="J62" s="49">
        <f t="shared" si="84"/>
        <v>0.25790000000000002</v>
      </c>
      <c r="K62" s="49">
        <f t="shared" si="85"/>
        <v>0.3659</v>
      </c>
      <c r="L62" s="49">
        <f t="shared" si="86"/>
        <v>0.32190000000000002</v>
      </c>
      <c r="M62" s="49">
        <f t="shared" si="87"/>
        <v>0.33050000000000002</v>
      </c>
      <c r="N62" s="49">
        <f t="shared" si="88"/>
        <v>0.43590000000000001</v>
      </c>
      <c r="O62" s="49">
        <f t="shared" si="89"/>
        <v>0.4622</v>
      </c>
    </row>
    <row r="63" spans="1:15" x14ac:dyDescent="0.25">
      <c r="A63" t="s">
        <v>98</v>
      </c>
      <c r="B63">
        <v>0.15629999999999999</v>
      </c>
      <c r="C63">
        <v>0.36530000000000001</v>
      </c>
      <c r="D63">
        <v>0.30259999999999998</v>
      </c>
      <c r="E63">
        <v>0.31390000000000001</v>
      </c>
      <c r="F63">
        <v>0.37859999999999999</v>
      </c>
      <c r="G63">
        <v>0.51790000000000003</v>
      </c>
      <c r="I63" s="47" t="str">
        <f t="shared" si="65"/>
        <v>MAR Ratio</v>
      </c>
      <c r="J63" s="49">
        <f t="shared" si="84"/>
        <v>0.15629999999999999</v>
      </c>
      <c r="K63" s="49">
        <f t="shared" si="85"/>
        <v>0.36530000000000001</v>
      </c>
      <c r="L63" s="49">
        <f t="shared" si="86"/>
        <v>0.30259999999999998</v>
      </c>
      <c r="M63" s="49">
        <f t="shared" si="87"/>
        <v>0.31390000000000001</v>
      </c>
      <c r="N63" s="49">
        <f t="shared" si="88"/>
        <v>0.37859999999999999</v>
      </c>
      <c r="O63" s="49">
        <f t="shared" si="89"/>
        <v>0.51790000000000003</v>
      </c>
    </row>
    <row r="64" spans="1:15" ht="15.75" thickBot="1" x14ac:dyDescent="0.3">
      <c r="A64" t="s">
        <v>85</v>
      </c>
      <c r="B64">
        <v>17.572600000000001</v>
      </c>
      <c r="C64">
        <v>8.6477000000000004</v>
      </c>
      <c r="D64">
        <v>9.0310000000000006</v>
      </c>
      <c r="E64">
        <v>9.4863</v>
      </c>
      <c r="F64">
        <v>7.6807999999999996</v>
      </c>
      <c r="G64">
        <v>5.5107999999999997</v>
      </c>
      <c r="I64" s="51" t="str">
        <f t="shared" si="65"/>
        <v>Ulcer Index</v>
      </c>
      <c r="J64" s="52">
        <f t="shared" si="84"/>
        <v>17.572600000000001</v>
      </c>
      <c r="K64" s="52">
        <f t="shared" si="85"/>
        <v>8.6477000000000004</v>
      </c>
      <c r="L64" s="52">
        <f t="shared" si="86"/>
        <v>9.0310000000000006</v>
      </c>
      <c r="M64" s="52">
        <f t="shared" si="87"/>
        <v>9.4863</v>
      </c>
      <c r="N64" s="52">
        <f t="shared" si="88"/>
        <v>7.6807999999999996</v>
      </c>
      <c r="O64" s="52">
        <f t="shared" si="89"/>
        <v>5.5107999999999997</v>
      </c>
    </row>
    <row r="67" spans="1:15" ht="15.75" thickBot="1" x14ac:dyDescent="0.3">
      <c r="A67" s="29" t="s">
        <v>3</v>
      </c>
    </row>
    <row r="68" spans="1:15" ht="15.75" thickBot="1" x14ac:dyDescent="0.3">
      <c r="B68" t="s">
        <v>53</v>
      </c>
      <c r="C68" t="s">
        <v>79</v>
      </c>
      <c r="D68" t="s">
        <v>82</v>
      </c>
      <c r="E68" t="s">
        <v>124</v>
      </c>
      <c r="F68" t="s">
        <v>103</v>
      </c>
      <c r="G68" t="s">
        <v>104</v>
      </c>
      <c r="I68" s="43"/>
      <c r="J68" s="44" t="str">
        <f>B68</f>
        <v>B&amp;H</v>
      </c>
      <c r="K68" s="44" t="str">
        <f>C68</f>
        <v>Timing</v>
      </c>
      <c r="L68" s="44" t="str">
        <f>D68</f>
        <v>Timing Delayed</v>
      </c>
      <c r="M68" s="44" t="str">
        <f>E68</f>
        <v>Timing Band</v>
      </c>
      <c r="N68" s="44" t="str">
        <f t="shared" ref="N68" si="90">F68</f>
        <v>Multi Timing</v>
      </c>
      <c r="O68" s="44" t="str">
        <f t="shared" ref="O68" si="91">G68</f>
        <v>Multi Strat</v>
      </c>
    </row>
    <row r="69" spans="1:15" x14ac:dyDescent="0.25">
      <c r="A69" t="s">
        <v>88</v>
      </c>
      <c r="B69">
        <v>7.3838999999999997</v>
      </c>
      <c r="C69">
        <v>6.9433999999999996</v>
      </c>
      <c r="D69">
        <v>6.5247000000000002</v>
      </c>
      <c r="E69">
        <v>6.9184000000000001</v>
      </c>
      <c r="F69">
        <v>7.2920999999999996</v>
      </c>
      <c r="G69">
        <v>6.8571</v>
      </c>
      <c r="I69" s="45" t="str">
        <f t="shared" ref="I69:I83" si="92">A69</f>
        <v>CAGR</v>
      </c>
      <c r="J69" s="46">
        <f t="shared" ref="J69:J70" si="93">B69/100</f>
        <v>7.3839000000000002E-2</v>
      </c>
      <c r="K69" s="46">
        <f t="shared" ref="K69:K70" si="94">C69/100</f>
        <v>6.9433999999999996E-2</v>
      </c>
      <c r="L69" s="46">
        <f t="shared" ref="L69:L70" si="95">D69/100</f>
        <v>6.5246999999999999E-2</v>
      </c>
      <c r="M69" s="46">
        <f t="shared" ref="M69:M70" si="96">E69/100</f>
        <v>6.9183999999999996E-2</v>
      </c>
      <c r="N69" s="46">
        <f t="shared" ref="N69:N70" si="97">F69/100</f>
        <v>7.2921E-2</v>
      </c>
      <c r="O69" s="46">
        <f t="shared" ref="O69:O70" si="98">G69/100</f>
        <v>6.8570999999999993E-2</v>
      </c>
    </row>
    <row r="70" spans="1:15" x14ac:dyDescent="0.25">
      <c r="A70" t="s">
        <v>7</v>
      </c>
      <c r="B70">
        <v>8.3186</v>
      </c>
      <c r="C70">
        <v>7.0768000000000004</v>
      </c>
      <c r="D70">
        <v>6.6082999999999998</v>
      </c>
      <c r="E70">
        <v>6.7295999999999996</v>
      </c>
      <c r="F70">
        <v>6.5467000000000004</v>
      </c>
      <c r="G70">
        <v>5.5175999999999998</v>
      </c>
      <c r="I70" s="47" t="str">
        <f t="shared" si="92"/>
        <v>Volatility</v>
      </c>
      <c r="J70" s="48">
        <f t="shared" si="93"/>
        <v>8.3185999999999996E-2</v>
      </c>
      <c r="K70" s="48">
        <f t="shared" si="94"/>
        <v>7.0767999999999998E-2</v>
      </c>
      <c r="L70" s="48">
        <f t="shared" si="95"/>
        <v>6.6083000000000003E-2</v>
      </c>
      <c r="M70" s="48">
        <f t="shared" si="96"/>
        <v>6.7295999999999995E-2</v>
      </c>
      <c r="N70" s="48">
        <f t="shared" si="97"/>
        <v>6.5466999999999997E-2</v>
      </c>
      <c r="O70" s="48">
        <f t="shared" si="98"/>
        <v>5.5175999999999996E-2</v>
      </c>
    </row>
    <row r="71" spans="1:15" x14ac:dyDescent="0.25">
      <c r="A71" t="s">
        <v>89</v>
      </c>
      <c r="B71">
        <v>0.34970000000000001</v>
      </c>
      <c r="C71">
        <v>0.22370000000000001</v>
      </c>
      <c r="D71">
        <v>0.1346</v>
      </c>
      <c r="E71">
        <v>0.32400000000000001</v>
      </c>
      <c r="F71">
        <v>0.48359999999999997</v>
      </c>
      <c r="G71">
        <v>0.51600000000000001</v>
      </c>
      <c r="I71" s="47" t="str">
        <f t="shared" si="92"/>
        <v>Skew</v>
      </c>
      <c r="J71" s="49">
        <f t="shared" ref="J71:J72" si="99">B71</f>
        <v>0.34970000000000001</v>
      </c>
      <c r="K71" s="49">
        <f t="shared" ref="K71:K72" si="100">C71</f>
        <v>0.22370000000000001</v>
      </c>
      <c r="L71" s="49">
        <f t="shared" ref="L71:L72" si="101">D71</f>
        <v>0.1346</v>
      </c>
      <c r="M71" s="49">
        <f t="shared" ref="M71:M72" si="102">E71</f>
        <v>0.32400000000000001</v>
      </c>
      <c r="N71" s="49">
        <f t="shared" ref="N71:N72" si="103">F71</f>
        <v>0.48359999999999997</v>
      </c>
      <c r="O71" s="49">
        <f t="shared" ref="O71:O72" si="104">G71</f>
        <v>0.51600000000000001</v>
      </c>
    </row>
    <row r="72" spans="1:15" x14ac:dyDescent="0.25">
      <c r="A72" t="s">
        <v>90</v>
      </c>
      <c r="B72">
        <v>1.9293</v>
      </c>
      <c r="C72">
        <v>2.0038</v>
      </c>
      <c r="D72">
        <v>2.2132000000000001</v>
      </c>
      <c r="E72">
        <v>2.7765</v>
      </c>
      <c r="F72">
        <v>2.3610000000000002</v>
      </c>
      <c r="G72">
        <v>3.1284999999999998</v>
      </c>
      <c r="I72" s="47" t="str">
        <f t="shared" si="92"/>
        <v>Kurtosis</v>
      </c>
      <c r="J72" s="49">
        <f t="shared" si="99"/>
        <v>1.9293</v>
      </c>
      <c r="K72" s="49">
        <f t="shared" si="100"/>
        <v>2.0038</v>
      </c>
      <c r="L72" s="49">
        <f t="shared" si="101"/>
        <v>2.2132000000000001</v>
      </c>
      <c r="M72" s="49">
        <f t="shared" si="102"/>
        <v>2.7765</v>
      </c>
      <c r="N72" s="49">
        <f t="shared" si="103"/>
        <v>2.3610000000000002</v>
      </c>
      <c r="O72" s="49">
        <f t="shared" si="104"/>
        <v>3.1284999999999998</v>
      </c>
    </row>
    <row r="73" spans="1:15" x14ac:dyDescent="0.25">
      <c r="A73" t="s">
        <v>10</v>
      </c>
      <c r="B73">
        <v>4.0425000000000004</v>
      </c>
      <c r="C73">
        <v>4.0425000000000004</v>
      </c>
      <c r="D73">
        <v>4.0425000000000004</v>
      </c>
      <c r="E73">
        <v>4.0425000000000004</v>
      </c>
      <c r="F73">
        <v>4.0425000000000004</v>
      </c>
      <c r="G73">
        <v>4.0425000000000004</v>
      </c>
      <c r="I73" s="47" t="str">
        <f t="shared" si="92"/>
        <v>Inflation CAGR</v>
      </c>
      <c r="J73" s="50">
        <f t="shared" ref="J73:J78" si="105">B73/100</f>
        <v>4.0425000000000003E-2</v>
      </c>
      <c r="K73" s="50">
        <f t="shared" ref="K73:K78" si="106">C73/100</f>
        <v>4.0425000000000003E-2</v>
      </c>
      <c r="L73" s="50">
        <f t="shared" ref="L73:L78" si="107">D73/100</f>
        <v>4.0425000000000003E-2</v>
      </c>
      <c r="M73" s="50">
        <f t="shared" ref="M73:M78" si="108">E73/100</f>
        <v>4.0425000000000003E-2</v>
      </c>
      <c r="N73" s="50">
        <f t="shared" ref="N73:N78" si="109">F73/100</f>
        <v>4.0425000000000003E-2</v>
      </c>
      <c r="O73" s="50">
        <f t="shared" ref="O73:O78" si="110">G73/100</f>
        <v>4.0425000000000003E-2</v>
      </c>
    </row>
    <row r="74" spans="1:15" x14ac:dyDescent="0.25">
      <c r="A74" t="s">
        <v>91</v>
      </c>
      <c r="B74">
        <v>100</v>
      </c>
      <c r="C74">
        <v>74.2911</v>
      </c>
      <c r="D74">
        <v>67.674899999999994</v>
      </c>
      <c r="E74">
        <v>63.894100000000002</v>
      </c>
      <c r="F74">
        <v>67.863900000000001</v>
      </c>
      <c r="G74">
        <v>54.001300000000001</v>
      </c>
      <c r="I74" s="47" t="str">
        <f t="shared" si="92"/>
        <v>% in the Market</v>
      </c>
      <c r="J74" s="50">
        <f t="shared" si="105"/>
        <v>1</v>
      </c>
      <c r="K74" s="50">
        <f t="shared" si="106"/>
        <v>0.74291099999999999</v>
      </c>
      <c r="L74" s="50">
        <f t="shared" si="107"/>
        <v>0.67674899999999993</v>
      </c>
      <c r="M74" s="50">
        <f t="shared" si="108"/>
        <v>0.63894099999999998</v>
      </c>
      <c r="N74" s="50">
        <f t="shared" si="109"/>
        <v>0.67863899999999999</v>
      </c>
      <c r="O74" s="50">
        <f t="shared" si="110"/>
        <v>0.54001299999999997</v>
      </c>
    </row>
    <row r="75" spans="1:15" x14ac:dyDescent="0.25">
      <c r="A75" t="s">
        <v>92</v>
      </c>
      <c r="B75">
        <v>60.113399999999999</v>
      </c>
      <c r="C75">
        <v>70.888499999999993</v>
      </c>
      <c r="D75">
        <v>73.724000000000004</v>
      </c>
      <c r="E75">
        <v>75.803399999999996</v>
      </c>
      <c r="F75">
        <v>70.510400000000004</v>
      </c>
      <c r="G75">
        <v>73.3459</v>
      </c>
      <c r="I75" s="47" t="str">
        <f t="shared" si="92"/>
        <v>% positive Months</v>
      </c>
      <c r="J75" s="48">
        <f t="shared" si="105"/>
        <v>0.60113399999999995</v>
      </c>
      <c r="K75" s="48">
        <f t="shared" si="106"/>
        <v>0.70888499999999999</v>
      </c>
      <c r="L75" s="48">
        <f t="shared" si="107"/>
        <v>0.73724000000000001</v>
      </c>
      <c r="M75" s="48">
        <f t="shared" si="108"/>
        <v>0.75803399999999999</v>
      </c>
      <c r="N75" s="48">
        <f t="shared" si="109"/>
        <v>0.70510400000000006</v>
      </c>
      <c r="O75" s="48">
        <f t="shared" si="110"/>
        <v>0.73345899999999997</v>
      </c>
    </row>
    <row r="76" spans="1:15" x14ac:dyDescent="0.25">
      <c r="A76" t="s">
        <v>93</v>
      </c>
      <c r="B76">
        <v>12.3977</v>
      </c>
      <c r="C76">
        <v>9.4395000000000007</v>
      </c>
      <c r="D76">
        <v>7.9081000000000001</v>
      </c>
      <c r="E76">
        <v>9.4395000000000007</v>
      </c>
      <c r="F76">
        <v>9.4395000000000007</v>
      </c>
      <c r="G76">
        <v>7.3288000000000002</v>
      </c>
      <c r="I76" s="47" t="str">
        <f t="shared" si="92"/>
        <v>Best Month</v>
      </c>
      <c r="J76" s="48">
        <f t="shared" si="105"/>
        <v>0.123977</v>
      </c>
      <c r="K76" s="48">
        <f t="shared" si="106"/>
        <v>9.4395000000000007E-2</v>
      </c>
      <c r="L76" s="48">
        <f t="shared" si="107"/>
        <v>7.9080999999999999E-2</v>
      </c>
      <c r="M76" s="48">
        <f t="shared" si="108"/>
        <v>9.4395000000000007E-2</v>
      </c>
      <c r="N76" s="48">
        <f t="shared" si="109"/>
        <v>9.4395000000000007E-2</v>
      </c>
      <c r="O76" s="48">
        <f t="shared" si="110"/>
        <v>7.3288000000000006E-2</v>
      </c>
    </row>
    <row r="77" spans="1:15" x14ac:dyDescent="0.25">
      <c r="A77" t="s">
        <v>94</v>
      </c>
      <c r="B77">
        <v>-7.9292999999999996</v>
      </c>
      <c r="C77">
        <v>-7.2896999999999998</v>
      </c>
      <c r="D77">
        <v>-7.2896999999999998</v>
      </c>
      <c r="E77">
        <v>-7.2896999999999998</v>
      </c>
      <c r="F77">
        <v>-5.1677999999999997</v>
      </c>
      <c r="G77">
        <v>-5.1677999999999997</v>
      </c>
      <c r="I77" s="47" t="str">
        <f t="shared" si="92"/>
        <v>Worst Month</v>
      </c>
      <c r="J77" s="48">
        <f t="shared" si="105"/>
        <v>-7.9293000000000002E-2</v>
      </c>
      <c r="K77" s="48">
        <f t="shared" si="106"/>
        <v>-7.2897000000000003E-2</v>
      </c>
      <c r="L77" s="48">
        <f t="shared" si="107"/>
        <v>-7.2897000000000003E-2</v>
      </c>
      <c r="M77" s="48">
        <f t="shared" si="108"/>
        <v>-7.2897000000000003E-2</v>
      </c>
      <c r="N77" s="48">
        <f t="shared" si="109"/>
        <v>-5.1677999999999995E-2</v>
      </c>
      <c r="O77" s="48">
        <f t="shared" si="110"/>
        <v>-5.1677999999999995E-2</v>
      </c>
    </row>
    <row r="78" spans="1:15" x14ac:dyDescent="0.25">
      <c r="A78" t="s">
        <v>95</v>
      </c>
      <c r="B78">
        <v>-15.7537</v>
      </c>
      <c r="C78">
        <v>-14.907299999999999</v>
      </c>
      <c r="D78">
        <v>-13.5244</v>
      </c>
      <c r="E78">
        <v>-14.6534</v>
      </c>
      <c r="F78">
        <v>-12.247400000000001</v>
      </c>
      <c r="G78">
        <v>-9.1791</v>
      </c>
      <c r="I78" s="47" t="str">
        <f t="shared" si="92"/>
        <v>Max Drawdown</v>
      </c>
      <c r="J78" s="48">
        <f t="shared" si="105"/>
        <v>-0.15753700000000001</v>
      </c>
      <c r="K78" s="48">
        <f t="shared" si="106"/>
        <v>-0.14907299999999998</v>
      </c>
      <c r="L78" s="48">
        <f t="shared" si="107"/>
        <v>-0.135244</v>
      </c>
      <c r="M78" s="48">
        <f t="shared" si="108"/>
        <v>-0.146534</v>
      </c>
      <c r="N78" s="48">
        <f t="shared" si="109"/>
        <v>-0.12247400000000001</v>
      </c>
      <c r="O78" s="48">
        <f t="shared" si="110"/>
        <v>-9.1790999999999998E-2</v>
      </c>
    </row>
    <row r="79" spans="1:15" x14ac:dyDescent="0.25">
      <c r="A79" t="s">
        <v>96</v>
      </c>
      <c r="B79">
        <v>2.1335000000000002</v>
      </c>
      <c r="C79">
        <v>2.1469999999999998</v>
      </c>
      <c r="D79">
        <v>2.0728</v>
      </c>
      <c r="E79">
        <v>2.1179999999999999</v>
      </c>
      <c r="F79">
        <v>1.6795</v>
      </c>
      <c r="G79">
        <v>1.3386</v>
      </c>
      <c r="I79" s="47" t="str">
        <f t="shared" si="92"/>
        <v>Max Drawdown / CAGR</v>
      </c>
      <c r="J79" s="49">
        <f t="shared" ref="J79:J83" si="111">B79</f>
        <v>2.1335000000000002</v>
      </c>
      <c r="K79" s="49">
        <f t="shared" ref="K79:K83" si="112">C79</f>
        <v>2.1469999999999998</v>
      </c>
      <c r="L79" s="49">
        <f t="shared" ref="L79:L83" si="113">D79</f>
        <v>2.0728</v>
      </c>
      <c r="M79" s="49">
        <f t="shared" ref="M79:M83" si="114">E79</f>
        <v>2.1179999999999999</v>
      </c>
      <c r="N79" s="49">
        <f t="shared" ref="N79:N83" si="115">F79</f>
        <v>1.6795</v>
      </c>
      <c r="O79" s="49">
        <f t="shared" ref="O79:O83" si="116">G79</f>
        <v>1.3386</v>
      </c>
    </row>
    <row r="80" spans="1:15" x14ac:dyDescent="0.25">
      <c r="A80" t="s">
        <v>110</v>
      </c>
      <c r="B80">
        <v>0.2848</v>
      </c>
      <c r="C80">
        <v>0.27560000000000001</v>
      </c>
      <c r="D80">
        <v>0.23430000000000001</v>
      </c>
      <c r="E80">
        <v>0.28370000000000001</v>
      </c>
      <c r="F80">
        <v>0.34899999999999998</v>
      </c>
      <c r="G80">
        <v>0.33750000000000002</v>
      </c>
      <c r="I80" s="47" t="str">
        <f t="shared" si="92"/>
        <v>Sharpe Ratio (4.93%)</v>
      </c>
      <c r="J80" s="49">
        <f t="shared" si="111"/>
        <v>0.2848</v>
      </c>
      <c r="K80" s="49">
        <f t="shared" si="112"/>
        <v>0.27560000000000001</v>
      </c>
      <c r="L80" s="49">
        <f t="shared" si="113"/>
        <v>0.23430000000000001</v>
      </c>
      <c r="M80" s="49">
        <f t="shared" si="114"/>
        <v>0.28370000000000001</v>
      </c>
      <c r="N80" s="49">
        <f t="shared" si="115"/>
        <v>0.34899999999999998</v>
      </c>
      <c r="O80" s="49">
        <f t="shared" si="116"/>
        <v>0.33750000000000002</v>
      </c>
    </row>
    <row r="81" spans="1:15" x14ac:dyDescent="0.25">
      <c r="A81" t="s">
        <v>84</v>
      </c>
      <c r="B81">
        <v>0.47310000000000002</v>
      </c>
      <c r="C81">
        <v>0.51329999999999998</v>
      </c>
      <c r="D81">
        <v>0.50690000000000002</v>
      </c>
      <c r="E81">
        <v>0.54300000000000004</v>
      </c>
      <c r="F81">
        <v>0.61639999999999995</v>
      </c>
      <c r="G81">
        <v>0.69789999999999996</v>
      </c>
      <c r="I81" s="47" t="str">
        <f t="shared" si="92"/>
        <v>Sortino Ratio</v>
      </c>
      <c r="J81" s="49">
        <f t="shared" si="111"/>
        <v>0.47310000000000002</v>
      </c>
      <c r="K81" s="49">
        <f t="shared" si="112"/>
        <v>0.51329999999999998</v>
      </c>
      <c r="L81" s="49">
        <f t="shared" si="113"/>
        <v>0.50690000000000002</v>
      </c>
      <c r="M81" s="49">
        <f t="shared" si="114"/>
        <v>0.54300000000000004</v>
      </c>
      <c r="N81" s="49">
        <f t="shared" si="115"/>
        <v>0.61639999999999995</v>
      </c>
      <c r="O81" s="49">
        <f t="shared" si="116"/>
        <v>0.69789999999999996</v>
      </c>
    </row>
    <row r="82" spans="1:15" x14ac:dyDescent="0.25">
      <c r="A82" t="s">
        <v>98</v>
      </c>
      <c r="B82">
        <v>0.46870000000000001</v>
      </c>
      <c r="C82">
        <v>0.46579999999999999</v>
      </c>
      <c r="D82">
        <v>0.4824</v>
      </c>
      <c r="E82">
        <v>0.47210000000000002</v>
      </c>
      <c r="F82">
        <v>0.59540000000000004</v>
      </c>
      <c r="G82">
        <v>0.747</v>
      </c>
      <c r="I82" s="47" t="str">
        <f t="shared" si="92"/>
        <v>MAR Ratio</v>
      </c>
      <c r="J82" s="49">
        <f t="shared" si="111"/>
        <v>0.46870000000000001</v>
      </c>
      <c r="K82" s="49">
        <f t="shared" si="112"/>
        <v>0.46579999999999999</v>
      </c>
      <c r="L82" s="49">
        <f t="shared" si="113"/>
        <v>0.4824</v>
      </c>
      <c r="M82" s="49">
        <f t="shared" si="114"/>
        <v>0.47210000000000002</v>
      </c>
      <c r="N82" s="49">
        <f t="shared" si="115"/>
        <v>0.59540000000000004</v>
      </c>
      <c r="O82" s="49">
        <f t="shared" si="116"/>
        <v>0.747</v>
      </c>
    </row>
    <row r="83" spans="1:15" ht="15.75" thickBot="1" x14ac:dyDescent="0.3">
      <c r="A83" t="s">
        <v>85</v>
      </c>
      <c r="B83">
        <v>3.9769999999999999</v>
      </c>
      <c r="C83">
        <v>4.3287000000000004</v>
      </c>
      <c r="D83">
        <v>4.5410000000000004</v>
      </c>
      <c r="E83">
        <v>4.5843999999999996</v>
      </c>
      <c r="F83">
        <v>2.9207000000000001</v>
      </c>
      <c r="G83">
        <v>2.6217999999999999</v>
      </c>
      <c r="I83" s="51" t="str">
        <f t="shared" si="92"/>
        <v>Ulcer Index</v>
      </c>
      <c r="J83" s="52">
        <f t="shared" si="111"/>
        <v>3.9769999999999999</v>
      </c>
      <c r="K83" s="52">
        <f t="shared" si="112"/>
        <v>4.3287000000000004</v>
      </c>
      <c r="L83" s="52">
        <f t="shared" si="113"/>
        <v>4.5410000000000004</v>
      </c>
      <c r="M83" s="52">
        <f t="shared" si="114"/>
        <v>4.5843999999999996</v>
      </c>
      <c r="N83" s="52">
        <f t="shared" si="115"/>
        <v>2.9207000000000001</v>
      </c>
      <c r="O83" s="52">
        <f t="shared" si="116"/>
        <v>2.6217999999999999</v>
      </c>
    </row>
    <row r="85" spans="1:15" ht="15.75" thickBot="1" x14ac:dyDescent="0.3">
      <c r="A85" s="29" t="s">
        <v>4</v>
      </c>
    </row>
    <row r="86" spans="1:15" ht="15.75" thickBot="1" x14ac:dyDescent="0.3">
      <c r="B86" t="s">
        <v>53</v>
      </c>
      <c r="C86" t="s">
        <v>79</v>
      </c>
      <c r="D86" t="s">
        <v>82</v>
      </c>
      <c r="E86" t="s">
        <v>124</v>
      </c>
      <c r="F86" t="s">
        <v>103</v>
      </c>
      <c r="G86" t="s">
        <v>104</v>
      </c>
      <c r="I86" s="43"/>
      <c r="J86" s="44" t="str">
        <f>B86</f>
        <v>B&amp;H</v>
      </c>
      <c r="K86" s="44" t="str">
        <f>C86</f>
        <v>Timing</v>
      </c>
      <c r="L86" s="44" t="str">
        <f>D86</f>
        <v>Timing Delayed</v>
      </c>
      <c r="M86" s="44" t="str">
        <f>E86</f>
        <v>Timing Band</v>
      </c>
      <c r="N86" s="44" t="str">
        <f t="shared" ref="N86" si="117">F86</f>
        <v>Multi Timing</v>
      </c>
      <c r="O86" s="44" t="str">
        <f t="shared" ref="O86" si="118">G86</f>
        <v>Multi Strat</v>
      </c>
    </row>
    <row r="87" spans="1:15" x14ac:dyDescent="0.25">
      <c r="A87" t="s">
        <v>88</v>
      </c>
      <c r="B87">
        <v>6.0190999999999999</v>
      </c>
      <c r="C87">
        <v>8.3085000000000004</v>
      </c>
      <c r="D87">
        <v>6.8963000000000001</v>
      </c>
      <c r="E87">
        <v>7.6089000000000002</v>
      </c>
      <c r="F87">
        <v>9.0288000000000004</v>
      </c>
      <c r="G87">
        <v>7.8532000000000002</v>
      </c>
      <c r="I87" s="45" t="str">
        <f t="shared" ref="I87:I101" si="119">A87</f>
        <v>CAGR</v>
      </c>
      <c r="J87" s="46">
        <f t="shared" ref="J87:J88" si="120">B87/100</f>
        <v>6.0191000000000001E-2</v>
      </c>
      <c r="K87" s="46">
        <f t="shared" ref="K87:K88" si="121">C87/100</f>
        <v>8.3085000000000006E-2</v>
      </c>
      <c r="L87" s="46">
        <f t="shared" ref="L87:L88" si="122">D87/100</f>
        <v>6.8962999999999997E-2</v>
      </c>
      <c r="M87" s="46">
        <f t="shared" ref="M87:M88" si="123">E87/100</f>
        <v>7.6089000000000004E-2</v>
      </c>
      <c r="N87" s="46">
        <f t="shared" ref="N87:N88" si="124">F87/100</f>
        <v>9.0288000000000007E-2</v>
      </c>
      <c r="O87" s="46">
        <f t="shared" ref="O87:O88" si="125">G87/100</f>
        <v>7.8532000000000005E-2</v>
      </c>
    </row>
    <row r="88" spans="1:15" x14ac:dyDescent="0.25">
      <c r="A88" t="s">
        <v>7</v>
      </c>
      <c r="B88">
        <v>20.5305</v>
      </c>
      <c r="C88">
        <v>16.215299999999999</v>
      </c>
      <c r="D88">
        <v>15.592700000000001</v>
      </c>
      <c r="E88">
        <v>16.047899999999998</v>
      </c>
      <c r="F88">
        <v>14.111599999999999</v>
      </c>
      <c r="G88">
        <v>12.8508</v>
      </c>
      <c r="I88" s="47" t="str">
        <f t="shared" si="119"/>
        <v>Volatility</v>
      </c>
      <c r="J88" s="48">
        <f t="shared" si="120"/>
        <v>0.20530499999999999</v>
      </c>
      <c r="K88" s="48">
        <f t="shared" si="121"/>
        <v>0.16215299999999999</v>
      </c>
      <c r="L88" s="48">
        <f t="shared" si="122"/>
        <v>0.15592700000000001</v>
      </c>
      <c r="M88" s="48">
        <f t="shared" si="123"/>
        <v>0.16047899999999998</v>
      </c>
      <c r="N88" s="48">
        <f t="shared" si="124"/>
        <v>0.14111599999999999</v>
      </c>
      <c r="O88" s="48">
        <f t="shared" si="125"/>
        <v>0.12850799999999998</v>
      </c>
    </row>
    <row r="89" spans="1:15" x14ac:dyDescent="0.25">
      <c r="A89" t="s">
        <v>89</v>
      </c>
      <c r="B89">
        <v>4.1599999999999998E-2</v>
      </c>
      <c r="C89">
        <v>0.61899999999999999</v>
      </c>
      <c r="D89">
        <v>0.50639999999999996</v>
      </c>
      <c r="E89">
        <v>0.67179999999999995</v>
      </c>
      <c r="F89">
        <v>0.82809999999999995</v>
      </c>
      <c r="G89">
        <v>0.65590000000000004</v>
      </c>
      <c r="I89" s="47" t="str">
        <f t="shared" si="119"/>
        <v>Skew</v>
      </c>
      <c r="J89" s="49">
        <f t="shared" ref="J89:J90" si="126">B89</f>
        <v>4.1599999999999998E-2</v>
      </c>
      <c r="K89" s="49">
        <f t="shared" ref="K89:K90" si="127">C89</f>
        <v>0.61899999999999999</v>
      </c>
      <c r="L89" s="49">
        <f t="shared" ref="L89:L90" si="128">D89</f>
        <v>0.50639999999999996</v>
      </c>
      <c r="M89" s="49">
        <f t="shared" ref="M89:M90" si="129">E89</f>
        <v>0.67179999999999995</v>
      </c>
      <c r="N89" s="49">
        <f t="shared" ref="N89:N90" si="130">F89</f>
        <v>0.82809999999999995</v>
      </c>
      <c r="O89" s="49">
        <f t="shared" ref="O89:O90" si="131">G89</f>
        <v>0.65590000000000004</v>
      </c>
    </row>
    <row r="90" spans="1:15" x14ac:dyDescent="0.25">
      <c r="A90" t="s">
        <v>90</v>
      </c>
      <c r="B90">
        <v>2.2063999999999999</v>
      </c>
      <c r="C90">
        <v>4.6837999999999997</v>
      </c>
      <c r="D90">
        <v>4.6978</v>
      </c>
      <c r="E90">
        <v>5.0233999999999996</v>
      </c>
      <c r="F90">
        <v>5.4851000000000001</v>
      </c>
      <c r="G90">
        <v>5.7191000000000001</v>
      </c>
      <c r="I90" s="47" t="str">
        <f t="shared" si="119"/>
        <v>Kurtosis</v>
      </c>
      <c r="J90" s="49">
        <f t="shared" si="126"/>
        <v>2.2063999999999999</v>
      </c>
      <c r="K90" s="49">
        <f t="shared" si="127"/>
        <v>4.6837999999999997</v>
      </c>
      <c r="L90" s="49">
        <f t="shared" si="128"/>
        <v>4.6978</v>
      </c>
      <c r="M90" s="49">
        <f t="shared" si="129"/>
        <v>5.0233999999999996</v>
      </c>
      <c r="N90" s="49">
        <f t="shared" si="130"/>
        <v>5.4851000000000001</v>
      </c>
      <c r="O90" s="49">
        <f t="shared" si="131"/>
        <v>5.7191000000000001</v>
      </c>
    </row>
    <row r="91" spans="1:15" x14ac:dyDescent="0.25">
      <c r="A91" t="s">
        <v>10</v>
      </c>
      <c r="B91">
        <v>4.0425000000000004</v>
      </c>
      <c r="C91">
        <v>4.0425000000000004</v>
      </c>
      <c r="D91">
        <v>4.0425000000000004</v>
      </c>
      <c r="E91">
        <v>4.0425000000000004</v>
      </c>
      <c r="F91">
        <v>4.0425000000000004</v>
      </c>
      <c r="G91">
        <v>4.0425000000000004</v>
      </c>
      <c r="I91" s="47" t="str">
        <f t="shared" si="119"/>
        <v>Inflation CAGR</v>
      </c>
      <c r="J91" s="50">
        <f t="shared" ref="J91:J96" si="132">B91/100</f>
        <v>4.0425000000000003E-2</v>
      </c>
      <c r="K91" s="50">
        <f t="shared" ref="K91:K96" si="133">C91/100</f>
        <v>4.0425000000000003E-2</v>
      </c>
      <c r="L91" s="50">
        <f t="shared" ref="L91:L96" si="134">D91/100</f>
        <v>4.0425000000000003E-2</v>
      </c>
      <c r="M91" s="50">
        <f t="shared" ref="M91:M96" si="135">E91/100</f>
        <v>4.0425000000000003E-2</v>
      </c>
      <c r="N91" s="50">
        <f t="shared" ref="N91:N96" si="136">F91/100</f>
        <v>4.0425000000000003E-2</v>
      </c>
      <c r="O91" s="50">
        <f t="shared" ref="O91:O96" si="137">G91/100</f>
        <v>4.0425000000000003E-2</v>
      </c>
    </row>
    <row r="92" spans="1:15" x14ac:dyDescent="0.25">
      <c r="A92" t="s">
        <v>91</v>
      </c>
      <c r="B92">
        <v>100</v>
      </c>
      <c r="C92">
        <v>62.759900000000002</v>
      </c>
      <c r="D92">
        <v>55.198500000000003</v>
      </c>
      <c r="E92">
        <v>56.332700000000003</v>
      </c>
      <c r="F92">
        <v>59.4833</v>
      </c>
      <c r="G92">
        <v>50.052500000000002</v>
      </c>
      <c r="I92" s="47" t="str">
        <f t="shared" si="119"/>
        <v>% in the Market</v>
      </c>
      <c r="J92" s="50">
        <f t="shared" si="132"/>
        <v>1</v>
      </c>
      <c r="K92" s="50">
        <f t="shared" si="133"/>
        <v>0.62759900000000002</v>
      </c>
      <c r="L92" s="50">
        <f t="shared" si="134"/>
        <v>0.55198500000000006</v>
      </c>
      <c r="M92" s="50">
        <f t="shared" si="135"/>
        <v>0.56332700000000002</v>
      </c>
      <c r="N92" s="50">
        <f t="shared" si="136"/>
        <v>0.59483299999999995</v>
      </c>
      <c r="O92" s="50">
        <f t="shared" si="137"/>
        <v>0.500525</v>
      </c>
    </row>
    <row r="93" spans="1:15" x14ac:dyDescent="0.25">
      <c r="A93" t="s">
        <v>92</v>
      </c>
      <c r="B93">
        <v>56.332700000000003</v>
      </c>
      <c r="C93">
        <v>73.724000000000004</v>
      </c>
      <c r="D93">
        <v>76.1815</v>
      </c>
      <c r="E93">
        <v>75.803399999999996</v>
      </c>
      <c r="F93">
        <v>67.863900000000001</v>
      </c>
      <c r="G93">
        <v>70.321399999999997</v>
      </c>
      <c r="I93" s="47" t="str">
        <f t="shared" si="119"/>
        <v>% positive Months</v>
      </c>
      <c r="J93" s="48">
        <f t="shared" si="132"/>
        <v>0.56332700000000002</v>
      </c>
      <c r="K93" s="48">
        <f t="shared" si="133"/>
        <v>0.73724000000000001</v>
      </c>
      <c r="L93" s="48">
        <f t="shared" si="134"/>
        <v>0.76181500000000002</v>
      </c>
      <c r="M93" s="48">
        <f t="shared" si="135"/>
        <v>0.75803399999999999</v>
      </c>
      <c r="N93" s="48">
        <f t="shared" si="136"/>
        <v>0.67863899999999999</v>
      </c>
      <c r="O93" s="48">
        <f t="shared" si="137"/>
        <v>0.70321400000000001</v>
      </c>
    </row>
    <row r="94" spans="1:15" x14ac:dyDescent="0.25">
      <c r="A94" t="s">
        <v>93</v>
      </c>
      <c r="B94">
        <v>25.772300000000001</v>
      </c>
      <c r="C94">
        <v>25.772300000000001</v>
      </c>
      <c r="D94">
        <v>25.772300000000001</v>
      </c>
      <c r="E94">
        <v>25.772300000000001</v>
      </c>
      <c r="F94">
        <v>23.831499999999998</v>
      </c>
      <c r="G94">
        <v>22.94</v>
      </c>
      <c r="I94" s="47" t="str">
        <f t="shared" si="119"/>
        <v>Best Month</v>
      </c>
      <c r="J94" s="48">
        <f t="shared" si="132"/>
        <v>0.25772300000000004</v>
      </c>
      <c r="K94" s="48">
        <f t="shared" si="133"/>
        <v>0.25772300000000004</v>
      </c>
      <c r="L94" s="48">
        <f t="shared" si="134"/>
        <v>0.25772300000000004</v>
      </c>
      <c r="M94" s="48">
        <f t="shared" si="135"/>
        <v>0.25772300000000004</v>
      </c>
      <c r="N94" s="48">
        <f t="shared" si="136"/>
        <v>0.23831499999999997</v>
      </c>
      <c r="O94" s="48">
        <f t="shared" si="137"/>
        <v>0.22940000000000002</v>
      </c>
    </row>
    <row r="95" spans="1:15" x14ac:dyDescent="0.25">
      <c r="A95" t="s">
        <v>94</v>
      </c>
      <c r="B95">
        <v>-28.198699999999999</v>
      </c>
      <c r="C95">
        <v>-15.635</v>
      </c>
      <c r="D95">
        <v>-15.635</v>
      </c>
      <c r="E95">
        <v>-15.635</v>
      </c>
      <c r="F95">
        <v>-14.411199999999999</v>
      </c>
      <c r="G95">
        <v>-14.411199999999999</v>
      </c>
      <c r="I95" s="47" t="str">
        <f t="shared" si="119"/>
        <v>Worst Month</v>
      </c>
      <c r="J95" s="48">
        <f t="shared" si="132"/>
        <v>-0.28198699999999999</v>
      </c>
      <c r="K95" s="48">
        <f t="shared" si="133"/>
        <v>-0.15634999999999999</v>
      </c>
      <c r="L95" s="48">
        <f t="shared" si="134"/>
        <v>-0.15634999999999999</v>
      </c>
      <c r="M95" s="48">
        <f t="shared" si="135"/>
        <v>-0.15634999999999999</v>
      </c>
      <c r="N95" s="48">
        <f t="shared" si="136"/>
        <v>-0.14411199999999999</v>
      </c>
      <c r="O95" s="48">
        <f t="shared" si="137"/>
        <v>-0.14411199999999999</v>
      </c>
    </row>
    <row r="96" spans="1:15" x14ac:dyDescent="0.25">
      <c r="A96" t="s">
        <v>95</v>
      </c>
      <c r="B96">
        <v>-80.899699999999996</v>
      </c>
      <c r="C96">
        <v>-53.929099999999998</v>
      </c>
      <c r="D96">
        <v>-51.122100000000003</v>
      </c>
      <c r="E96">
        <v>-56.668399999999998</v>
      </c>
      <c r="F96">
        <v>-40.785299999999999</v>
      </c>
      <c r="G96">
        <v>-41.844099999999997</v>
      </c>
      <c r="I96" s="47" t="str">
        <f t="shared" si="119"/>
        <v>Max Drawdown</v>
      </c>
      <c r="J96" s="48">
        <f t="shared" si="132"/>
        <v>-0.80899699999999997</v>
      </c>
      <c r="K96" s="48">
        <f t="shared" si="133"/>
        <v>-0.53929099999999996</v>
      </c>
      <c r="L96" s="48">
        <f t="shared" si="134"/>
        <v>-0.51122100000000004</v>
      </c>
      <c r="M96" s="48">
        <f t="shared" si="135"/>
        <v>-0.56668399999999997</v>
      </c>
      <c r="N96" s="48">
        <f t="shared" si="136"/>
        <v>-0.40785300000000002</v>
      </c>
      <c r="O96" s="48">
        <f t="shared" si="137"/>
        <v>-0.41844099999999995</v>
      </c>
    </row>
    <row r="97" spans="1:15" x14ac:dyDescent="0.25">
      <c r="A97" t="s">
        <v>96</v>
      </c>
      <c r="B97">
        <v>13.4406</v>
      </c>
      <c r="C97">
        <v>6.4908000000000001</v>
      </c>
      <c r="D97">
        <v>7.4130000000000003</v>
      </c>
      <c r="E97">
        <v>7.4476000000000004</v>
      </c>
      <c r="F97">
        <v>4.5171999999999999</v>
      </c>
      <c r="G97">
        <v>5.3282999999999996</v>
      </c>
      <c r="I97" s="47" t="str">
        <f t="shared" si="119"/>
        <v>Max Drawdown / CAGR</v>
      </c>
      <c r="J97" s="49">
        <f t="shared" ref="J97:J101" si="138">B97</f>
        <v>13.4406</v>
      </c>
      <c r="K97" s="49">
        <f t="shared" ref="K97:K101" si="139">C97</f>
        <v>6.4908000000000001</v>
      </c>
      <c r="L97" s="49">
        <f t="shared" ref="L97:L101" si="140">D97</f>
        <v>7.4130000000000003</v>
      </c>
      <c r="M97" s="49">
        <f t="shared" ref="M97:M101" si="141">E97</f>
        <v>7.4476000000000004</v>
      </c>
      <c r="N97" s="49">
        <f t="shared" ref="N97:N101" si="142">F97</f>
        <v>4.5171999999999999</v>
      </c>
      <c r="O97" s="49">
        <f t="shared" ref="O97:O101" si="143">G97</f>
        <v>5.3282999999999996</v>
      </c>
    </row>
    <row r="98" spans="1:15" x14ac:dyDescent="0.25">
      <c r="A98" t="s">
        <v>110</v>
      </c>
      <c r="B98">
        <v>4.2599999999999999E-2</v>
      </c>
      <c r="C98">
        <v>0.189</v>
      </c>
      <c r="D98">
        <v>0.10979999999999999</v>
      </c>
      <c r="E98">
        <v>0.14929999999999999</v>
      </c>
      <c r="F98">
        <v>0.2661</v>
      </c>
      <c r="G98">
        <v>0.2077</v>
      </c>
      <c r="I98" s="47" t="str">
        <f t="shared" si="119"/>
        <v>Sharpe Ratio (4.93%)</v>
      </c>
      <c r="J98" s="49">
        <f t="shared" si="138"/>
        <v>4.2599999999999999E-2</v>
      </c>
      <c r="K98" s="49">
        <f t="shared" si="139"/>
        <v>0.189</v>
      </c>
      <c r="L98" s="49">
        <f t="shared" si="140"/>
        <v>0.10979999999999999</v>
      </c>
      <c r="M98" s="49">
        <f t="shared" si="141"/>
        <v>0.14929999999999999</v>
      </c>
      <c r="N98" s="49">
        <f t="shared" si="142"/>
        <v>0.2661</v>
      </c>
      <c r="O98" s="49">
        <f t="shared" si="143"/>
        <v>0.2077</v>
      </c>
    </row>
    <row r="99" spans="1:15" x14ac:dyDescent="0.25">
      <c r="A99" t="s">
        <v>84</v>
      </c>
      <c r="B99">
        <v>0.1721</v>
      </c>
      <c r="C99">
        <v>0.27810000000000001</v>
      </c>
      <c r="D99">
        <v>0.23769999999999999</v>
      </c>
      <c r="E99">
        <v>0.25950000000000001</v>
      </c>
      <c r="F99">
        <v>0.35070000000000001</v>
      </c>
      <c r="G99">
        <v>0.32319999999999999</v>
      </c>
      <c r="I99" s="47" t="str">
        <f t="shared" si="119"/>
        <v>Sortino Ratio</v>
      </c>
      <c r="J99" s="49">
        <f t="shared" si="138"/>
        <v>0.1721</v>
      </c>
      <c r="K99" s="49">
        <f t="shared" si="139"/>
        <v>0.27810000000000001</v>
      </c>
      <c r="L99" s="49">
        <f t="shared" si="140"/>
        <v>0.23769999999999999</v>
      </c>
      <c r="M99" s="49">
        <f t="shared" si="141"/>
        <v>0.25950000000000001</v>
      </c>
      <c r="N99" s="49">
        <f t="shared" si="142"/>
        <v>0.35070000000000001</v>
      </c>
      <c r="O99" s="49">
        <f t="shared" si="143"/>
        <v>0.32319999999999999</v>
      </c>
    </row>
    <row r="100" spans="1:15" x14ac:dyDescent="0.25">
      <c r="A100" t="s">
        <v>98</v>
      </c>
      <c r="B100">
        <v>7.4399999999999994E-2</v>
      </c>
      <c r="C100">
        <v>0.15409999999999999</v>
      </c>
      <c r="D100">
        <v>0.13489999999999999</v>
      </c>
      <c r="E100">
        <v>0.1343</v>
      </c>
      <c r="F100">
        <v>0.22140000000000001</v>
      </c>
      <c r="G100">
        <v>0.18770000000000001</v>
      </c>
      <c r="I100" s="47" t="str">
        <f t="shared" si="119"/>
        <v>MAR Ratio</v>
      </c>
      <c r="J100" s="49">
        <f t="shared" si="138"/>
        <v>7.4399999999999994E-2</v>
      </c>
      <c r="K100" s="49">
        <f t="shared" si="139"/>
        <v>0.15409999999999999</v>
      </c>
      <c r="L100" s="49">
        <f t="shared" si="140"/>
        <v>0.13489999999999999</v>
      </c>
      <c r="M100" s="49">
        <f t="shared" si="141"/>
        <v>0.1343</v>
      </c>
      <c r="N100" s="49">
        <f t="shared" si="142"/>
        <v>0.22140000000000001</v>
      </c>
      <c r="O100" s="49">
        <f t="shared" si="143"/>
        <v>0.18770000000000001</v>
      </c>
    </row>
    <row r="101" spans="1:15" ht="15.75" thickBot="1" x14ac:dyDescent="0.3">
      <c r="A101" t="s">
        <v>85</v>
      </c>
      <c r="B101">
        <v>39.594200000000001</v>
      </c>
      <c r="C101">
        <v>24.618300000000001</v>
      </c>
      <c r="D101">
        <v>24.9404</v>
      </c>
      <c r="E101">
        <v>26.9907</v>
      </c>
      <c r="F101">
        <v>13.2636</v>
      </c>
      <c r="G101">
        <v>14.479100000000001</v>
      </c>
      <c r="I101" s="51" t="str">
        <f t="shared" si="119"/>
        <v>Ulcer Index</v>
      </c>
      <c r="J101" s="52">
        <f t="shared" si="138"/>
        <v>39.594200000000001</v>
      </c>
      <c r="K101" s="52">
        <f t="shared" si="139"/>
        <v>24.618300000000001</v>
      </c>
      <c r="L101" s="52">
        <f t="shared" si="140"/>
        <v>24.9404</v>
      </c>
      <c r="M101" s="52">
        <f t="shared" si="141"/>
        <v>26.9907</v>
      </c>
      <c r="N101" s="52">
        <f t="shared" si="142"/>
        <v>13.2636</v>
      </c>
      <c r="O101" s="52">
        <f t="shared" si="143"/>
        <v>14.479100000000001</v>
      </c>
    </row>
    <row r="103" spans="1:15" ht="15.75" thickBot="1" x14ac:dyDescent="0.3">
      <c r="A103" s="29" t="s">
        <v>5</v>
      </c>
    </row>
    <row r="104" spans="1:15" ht="15.75" thickBot="1" x14ac:dyDescent="0.3">
      <c r="B104" t="s">
        <v>53</v>
      </c>
      <c r="C104" t="s">
        <v>79</v>
      </c>
      <c r="D104" t="s">
        <v>82</v>
      </c>
      <c r="E104" t="s">
        <v>124</v>
      </c>
      <c r="F104" t="s">
        <v>103</v>
      </c>
      <c r="G104" t="s">
        <v>104</v>
      </c>
      <c r="I104" s="43"/>
      <c r="J104" s="44" t="str">
        <f>B104</f>
        <v>B&amp;H</v>
      </c>
      <c r="K104" s="44" t="str">
        <f>C104</f>
        <v>Timing</v>
      </c>
      <c r="L104" s="44" t="str">
        <f>D104</f>
        <v>Timing Delayed</v>
      </c>
      <c r="M104" s="44" t="str">
        <f>E104</f>
        <v>Timing Band</v>
      </c>
      <c r="N104" s="44" t="str">
        <f t="shared" ref="N104" si="144">F104</f>
        <v>Multi Timing</v>
      </c>
      <c r="O104" s="44" t="str">
        <f t="shared" ref="O104" si="145">G104</f>
        <v>Multi Strat</v>
      </c>
    </row>
    <row r="105" spans="1:15" x14ac:dyDescent="0.25">
      <c r="A105" t="s">
        <v>88</v>
      </c>
      <c r="B105">
        <v>9.6317000000000004</v>
      </c>
      <c r="C105">
        <v>11.644</v>
      </c>
      <c r="D105">
        <v>10.6974</v>
      </c>
      <c r="E105">
        <v>11.654</v>
      </c>
      <c r="F105">
        <v>11.120799999999999</v>
      </c>
      <c r="G105">
        <v>9.9953000000000003</v>
      </c>
      <c r="I105" s="45" t="str">
        <f t="shared" ref="I105:I119" si="146">A105</f>
        <v>CAGR</v>
      </c>
      <c r="J105" s="46">
        <f t="shared" ref="J105:J106" si="147">B105/100</f>
        <v>9.6317E-2</v>
      </c>
      <c r="K105" s="46">
        <f t="shared" ref="K105:K106" si="148">C105/100</f>
        <v>0.11644</v>
      </c>
      <c r="L105" s="46">
        <f t="shared" ref="L105:L106" si="149">D105/100</f>
        <v>0.106974</v>
      </c>
      <c r="M105" s="46">
        <f t="shared" ref="M105:M106" si="150">E105/100</f>
        <v>0.11654</v>
      </c>
      <c r="N105" s="46">
        <f t="shared" ref="N105:N106" si="151">F105/100</f>
        <v>0.11120799999999999</v>
      </c>
      <c r="O105" s="46">
        <f t="shared" ref="O105:O106" si="152">G105/100</f>
        <v>9.9953E-2</v>
      </c>
    </row>
    <row r="106" spans="1:15" x14ac:dyDescent="0.25">
      <c r="A106" t="s">
        <v>7</v>
      </c>
      <c r="B106">
        <v>17.795500000000001</v>
      </c>
      <c r="C106">
        <v>11.8089</v>
      </c>
      <c r="D106">
        <v>11.0192</v>
      </c>
      <c r="E106">
        <v>11.074999999999999</v>
      </c>
      <c r="F106">
        <v>10.972799999999999</v>
      </c>
      <c r="G106">
        <v>9.6210000000000004</v>
      </c>
      <c r="I106" s="47" t="str">
        <f t="shared" si="146"/>
        <v>Volatility</v>
      </c>
      <c r="J106" s="48">
        <f t="shared" si="147"/>
        <v>0.177955</v>
      </c>
      <c r="K106" s="48">
        <f t="shared" si="148"/>
        <v>0.118089</v>
      </c>
      <c r="L106" s="48">
        <f t="shared" si="149"/>
        <v>0.110192</v>
      </c>
      <c r="M106" s="48">
        <f t="shared" si="150"/>
        <v>0.11074999999999999</v>
      </c>
      <c r="N106" s="48">
        <f t="shared" si="151"/>
        <v>0.10972799999999999</v>
      </c>
      <c r="O106" s="48">
        <f t="shared" si="152"/>
        <v>9.6210000000000004E-2</v>
      </c>
    </row>
    <row r="107" spans="1:15" x14ac:dyDescent="0.25">
      <c r="A107" t="s">
        <v>89</v>
      </c>
      <c r="B107">
        <v>-0.39479999999999998</v>
      </c>
      <c r="C107">
        <v>-0.32519999999999999</v>
      </c>
      <c r="D107">
        <v>-0.3876</v>
      </c>
      <c r="E107">
        <v>-0.2442</v>
      </c>
      <c r="F107">
        <v>-0.27239999999999998</v>
      </c>
      <c r="G107">
        <v>-0.4</v>
      </c>
      <c r="I107" s="47" t="str">
        <f t="shared" si="146"/>
        <v>Skew</v>
      </c>
      <c r="J107" s="49">
        <f t="shared" ref="J107:J108" si="153">B107</f>
        <v>-0.39479999999999998</v>
      </c>
      <c r="K107" s="49">
        <f t="shared" ref="K107:K108" si="154">C107</f>
        <v>-0.32519999999999999</v>
      </c>
      <c r="L107" s="49">
        <f t="shared" ref="L107:L108" si="155">D107</f>
        <v>-0.3876</v>
      </c>
      <c r="M107" s="49">
        <f t="shared" ref="M107:M108" si="156">E107</f>
        <v>-0.2442</v>
      </c>
      <c r="N107" s="49">
        <f t="shared" ref="N107:N108" si="157">F107</f>
        <v>-0.27239999999999998</v>
      </c>
      <c r="O107" s="49">
        <f t="shared" ref="O107:O108" si="158">G107</f>
        <v>-0.4</v>
      </c>
    </row>
    <row r="108" spans="1:15" x14ac:dyDescent="0.25">
      <c r="A108" t="s">
        <v>90</v>
      </c>
      <c r="B108">
        <v>7.2015000000000002</v>
      </c>
      <c r="C108">
        <v>3.2307000000000001</v>
      </c>
      <c r="D108">
        <v>3.1631999999999998</v>
      </c>
      <c r="E108">
        <v>3.0150999999999999</v>
      </c>
      <c r="F108">
        <v>3.6669</v>
      </c>
      <c r="G108">
        <v>4.1859999999999999</v>
      </c>
      <c r="I108" s="47" t="str">
        <f t="shared" si="146"/>
        <v>Kurtosis</v>
      </c>
      <c r="J108" s="49">
        <f t="shared" si="153"/>
        <v>7.2015000000000002</v>
      </c>
      <c r="K108" s="49">
        <f t="shared" si="154"/>
        <v>3.2307000000000001</v>
      </c>
      <c r="L108" s="49">
        <f t="shared" si="155"/>
        <v>3.1631999999999998</v>
      </c>
      <c r="M108" s="49">
        <f t="shared" si="156"/>
        <v>3.0150999999999999</v>
      </c>
      <c r="N108" s="49">
        <f t="shared" si="157"/>
        <v>3.6669</v>
      </c>
      <c r="O108" s="49">
        <f t="shared" si="158"/>
        <v>4.1859999999999999</v>
      </c>
    </row>
    <row r="109" spans="1:15" x14ac:dyDescent="0.25">
      <c r="A109" t="s">
        <v>10</v>
      </c>
      <c r="B109">
        <v>4.0425000000000004</v>
      </c>
      <c r="C109">
        <v>4.0425000000000004</v>
      </c>
      <c r="D109">
        <v>4.0425000000000004</v>
      </c>
      <c r="E109">
        <v>4.0425000000000004</v>
      </c>
      <c r="F109">
        <v>4.0425000000000004</v>
      </c>
      <c r="G109">
        <v>4.0425000000000004</v>
      </c>
      <c r="I109" s="47" t="str">
        <f t="shared" si="146"/>
        <v>Inflation CAGR</v>
      </c>
      <c r="J109" s="50">
        <f t="shared" ref="J109:J114" si="159">B109/100</f>
        <v>4.0425000000000003E-2</v>
      </c>
      <c r="K109" s="50">
        <f t="shared" ref="K109:K114" si="160">C109/100</f>
        <v>4.0425000000000003E-2</v>
      </c>
      <c r="L109" s="50">
        <f t="shared" ref="L109:L114" si="161">D109/100</f>
        <v>4.0425000000000003E-2</v>
      </c>
      <c r="M109" s="50">
        <f t="shared" ref="M109:M114" si="162">E109/100</f>
        <v>4.0425000000000003E-2</v>
      </c>
      <c r="N109" s="50">
        <f t="shared" ref="N109:N114" si="163">F109/100</f>
        <v>4.0425000000000003E-2</v>
      </c>
      <c r="O109" s="50">
        <f t="shared" ref="O109:O114" si="164">G109/100</f>
        <v>4.0425000000000003E-2</v>
      </c>
    </row>
    <row r="110" spans="1:15" x14ac:dyDescent="0.25">
      <c r="A110" t="s">
        <v>91</v>
      </c>
      <c r="B110">
        <v>100</v>
      </c>
      <c r="C110">
        <v>73.156899999999993</v>
      </c>
      <c r="D110">
        <v>68.052899999999994</v>
      </c>
      <c r="E110">
        <v>69.187100000000001</v>
      </c>
      <c r="F110">
        <v>67.296800000000005</v>
      </c>
      <c r="G110">
        <v>57.95</v>
      </c>
      <c r="I110" s="47" t="str">
        <f t="shared" si="146"/>
        <v>% in the Market</v>
      </c>
      <c r="J110" s="50">
        <f t="shared" si="159"/>
        <v>1</v>
      </c>
      <c r="K110" s="50">
        <f t="shared" si="160"/>
        <v>0.73156899999999991</v>
      </c>
      <c r="L110" s="50">
        <f t="shared" si="161"/>
        <v>0.68052899999999994</v>
      </c>
      <c r="M110" s="50">
        <f t="shared" si="162"/>
        <v>0.69187100000000001</v>
      </c>
      <c r="N110" s="50">
        <f t="shared" si="163"/>
        <v>0.67296800000000001</v>
      </c>
      <c r="O110" s="50">
        <f t="shared" si="164"/>
        <v>0.57950000000000002</v>
      </c>
    </row>
    <row r="111" spans="1:15" x14ac:dyDescent="0.25">
      <c r="A111" t="s">
        <v>92</v>
      </c>
      <c r="B111">
        <v>62.003799999999998</v>
      </c>
      <c r="C111">
        <v>73.912999999999997</v>
      </c>
      <c r="D111">
        <v>75.614400000000003</v>
      </c>
      <c r="E111">
        <v>75.425299999999993</v>
      </c>
      <c r="F111">
        <v>71.644599999999997</v>
      </c>
      <c r="G111">
        <v>73.3459</v>
      </c>
      <c r="I111" s="47" t="str">
        <f t="shared" si="146"/>
        <v>% positive Months</v>
      </c>
      <c r="J111" s="48">
        <f t="shared" si="159"/>
        <v>0.62003799999999998</v>
      </c>
      <c r="K111" s="48">
        <f t="shared" si="160"/>
        <v>0.73912999999999995</v>
      </c>
      <c r="L111" s="48">
        <f t="shared" si="161"/>
        <v>0.75614400000000004</v>
      </c>
      <c r="M111" s="48">
        <f t="shared" si="162"/>
        <v>0.75425299999999995</v>
      </c>
      <c r="N111" s="48">
        <f t="shared" si="163"/>
        <v>0.71644599999999992</v>
      </c>
      <c r="O111" s="48">
        <f t="shared" si="164"/>
        <v>0.73345899999999997</v>
      </c>
    </row>
    <row r="112" spans="1:15" x14ac:dyDescent="0.25">
      <c r="A112" t="s">
        <v>93</v>
      </c>
      <c r="B112">
        <v>30.812799999999999</v>
      </c>
      <c r="C112">
        <v>14.573</v>
      </c>
      <c r="D112">
        <v>10.9712</v>
      </c>
      <c r="E112">
        <v>12.5138</v>
      </c>
      <c r="F112">
        <v>14.573</v>
      </c>
      <c r="G112">
        <v>10.9712</v>
      </c>
      <c r="I112" s="47" t="str">
        <f t="shared" si="146"/>
        <v>Best Month</v>
      </c>
      <c r="J112" s="48">
        <f t="shared" si="159"/>
        <v>0.30812800000000001</v>
      </c>
      <c r="K112" s="48">
        <f t="shared" si="160"/>
        <v>0.14573</v>
      </c>
      <c r="L112" s="48">
        <f t="shared" si="161"/>
        <v>0.10971199999999999</v>
      </c>
      <c r="M112" s="48">
        <f t="shared" si="162"/>
        <v>0.125138</v>
      </c>
      <c r="N112" s="48">
        <f t="shared" si="163"/>
        <v>0.14573</v>
      </c>
      <c r="O112" s="48">
        <f t="shared" si="164"/>
        <v>0.10971199999999999</v>
      </c>
    </row>
    <row r="113" spans="1:15" x14ac:dyDescent="0.25">
      <c r="A113" t="s">
        <v>94</v>
      </c>
      <c r="B113">
        <v>-30.5398</v>
      </c>
      <c r="C113">
        <v>-15.263999999999999</v>
      </c>
      <c r="D113">
        <v>-15.263999999999999</v>
      </c>
      <c r="E113">
        <v>-15.263999999999999</v>
      </c>
      <c r="F113">
        <v>-15.263999999999999</v>
      </c>
      <c r="G113">
        <v>-15.263999999999999</v>
      </c>
      <c r="I113" s="47" t="str">
        <f t="shared" si="146"/>
        <v>Worst Month</v>
      </c>
      <c r="J113" s="48">
        <f t="shared" si="159"/>
        <v>-0.305398</v>
      </c>
      <c r="K113" s="48">
        <f t="shared" si="160"/>
        <v>-0.15264</v>
      </c>
      <c r="L113" s="48">
        <f t="shared" si="161"/>
        <v>-0.15264</v>
      </c>
      <c r="M113" s="48">
        <f t="shared" si="162"/>
        <v>-0.15264</v>
      </c>
      <c r="N113" s="48">
        <f t="shared" si="163"/>
        <v>-0.15264</v>
      </c>
      <c r="O113" s="48">
        <f t="shared" si="164"/>
        <v>-0.15264</v>
      </c>
    </row>
    <row r="114" spans="1:15" x14ac:dyDescent="0.25">
      <c r="A114" t="s">
        <v>95</v>
      </c>
      <c r="B114">
        <v>-68.175600000000003</v>
      </c>
      <c r="C114">
        <v>-20.6388</v>
      </c>
      <c r="D114">
        <v>-21.220099999999999</v>
      </c>
      <c r="E114">
        <v>-16.418399999999998</v>
      </c>
      <c r="F114">
        <v>-22.6584</v>
      </c>
      <c r="G114">
        <v>-20.7409</v>
      </c>
      <c r="I114" s="47" t="str">
        <f t="shared" si="146"/>
        <v>Max Drawdown</v>
      </c>
      <c r="J114" s="48">
        <f t="shared" si="159"/>
        <v>-0.68175600000000003</v>
      </c>
      <c r="K114" s="48">
        <f t="shared" si="160"/>
        <v>-0.20638799999999999</v>
      </c>
      <c r="L114" s="48">
        <f t="shared" si="161"/>
        <v>-0.21220099999999997</v>
      </c>
      <c r="M114" s="48">
        <f t="shared" si="162"/>
        <v>-0.164184</v>
      </c>
      <c r="N114" s="48">
        <f t="shared" si="163"/>
        <v>-0.22658400000000001</v>
      </c>
      <c r="O114" s="48">
        <f t="shared" si="164"/>
        <v>-0.20740900000000001</v>
      </c>
    </row>
    <row r="115" spans="1:15" x14ac:dyDescent="0.25">
      <c r="A115" t="s">
        <v>96</v>
      </c>
      <c r="B115">
        <v>7.0781999999999998</v>
      </c>
      <c r="C115">
        <v>1.7725</v>
      </c>
      <c r="D115">
        <v>1.9837</v>
      </c>
      <c r="E115">
        <v>1.4088000000000001</v>
      </c>
      <c r="F115">
        <v>2.0375000000000001</v>
      </c>
      <c r="G115">
        <v>2.0750999999999999</v>
      </c>
      <c r="I115" s="47" t="str">
        <f t="shared" si="146"/>
        <v>Max Drawdown / CAGR</v>
      </c>
      <c r="J115" s="49">
        <f t="shared" ref="J115:J119" si="165">B115</f>
        <v>7.0781999999999998</v>
      </c>
      <c r="K115" s="49">
        <f t="shared" ref="K115:K119" si="166">C115</f>
        <v>1.7725</v>
      </c>
      <c r="L115" s="49">
        <f t="shared" ref="L115:L119" si="167">D115</f>
        <v>1.9837</v>
      </c>
      <c r="M115" s="49">
        <f t="shared" ref="M115:M119" si="168">E115</f>
        <v>1.4088000000000001</v>
      </c>
      <c r="N115" s="49">
        <f t="shared" ref="N115:N119" si="169">F115</f>
        <v>2.0375000000000001</v>
      </c>
      <c r="O115" s="49">
        <f t="shared" ref="O115:O119" si="170">G115</f>
        <v>2.0750999999999999</v>
      </c>
    </row>
    <row r="116" spans="1:15" x14ac:dyDescent="0.25">
      <c r="A116" t="s">
        <v>110</v>
      </c>
      <c r="B116">
        <v>0.25280000000000002</v>
      </c>
      <c r="C116">
        <v>0.54459999999999997</v>
      </c>
      <c r="D116">
        <v>0.50149999999999995</v>
      </c>
      <c r="E116">
        <v>0.58169999999999999</v>
      </c>
      <c r="F116">
        <v>0.54069999999999996</v>
      </c>
      <c r="G116">
        <v>0.50460000000000005</v>
      </c>
      <c r="I116" s="47" t="str">
        <f t="shared" si="146"/>
        <v>Sharpe Ratio (4.93%)</v>
      </c>
      <c r="J116" s="49">
        <f t="shared" si="165"/>
        <v>0.25280000000000002</v>
      </c>
      <c r="K116" s="49">
        <f t="shared" si="166"/>
        <v>0.54459999999999997</v>
      </c>
      <c r="L116" s="49">
        <f t="shared" si="167"/>
        <v>0.50149999999999995</v>
      </c>
      <c r="M116" s="49">
        <f t="shared" si="168"/>
        <v>0.58169999999999999</v>
      </c>
      <c r="N116" s="49">
        <f t="shared" si="169"/>
        <v>0.54069999999999996</v>
      </c>
      <c r="O116" s="49">
        <f t="shared" si="170"/>
        <v>0.50460000000000005</v>
      </c>
    </row>
    <row r="117" spans="1:15" x14ac:dyDescent="0.25">
      <c r="A117" t="s">
        <v>84</v>
      </c>
      <c r="B117">
        <v>0.26479999999999998</v>
      </c>
      <c r="C117">
        <v>0.48530000000000001</v>
      </c>
      <c r="D117">
        <v>0.47410000000000002</v>
      </c>
      <c r="E117">
        <v>0.52900000000000003</v>
      </c>
      <c r="F117">
        <v>0.49930000000000002</v>
      </c>
      <c r="G117">
        <v>0.50449999999999995</v>
      </c>
      <c r="I117" s="47" t="str">
        <f t="shared" si="146"/>
        <v>Sortino Ratio</v>
      </c>
      <c r="J117" s="49">
        <f t="shared" si="165"/>
        <v>0.26479999999999998</v>
      </c>
      <c r="K117" s="49">
        <f t="shared" si="166"/>
        <v>0.48530000000000001</v>
      </c>
      <c r="L117" s="49">
        <f t="shared" si="167"/>
        <v>0.47410000000000002</v>
      </c>
      <c r="M117" s="49">
        <f t="shared" si="168"/>
        <v>0.52900000000000003</v>
      </c>
      <c r="N117" s="49">
        <f t="shared" si="169"/>
        <v>0.49930000000000002</v>
      </c>
      <c r="O117" s="49">
        <f t="shared" si="170"/>
        <v>0.50449999999999995</v>
      </c>
    </row>
    <row r="118" spans="1:15" x14ac:dyDescent="0.25">
      <c r="A118" t="s">
        <v>98</v>
      </c>
      <c r="B118">
        <v>0.14130000000000001</v>
      </c>
      <c r="C118">
        <v>0.56420000000000003</v>
      </c>
      <c r="D118">
        <v>0.50409999999999999</v>
      </c>
      <c r="E118">
        <v>0.70979999999999999</v>
      </c>
      <c r="F118">
        <v>0.49080000000000001</v>
      </c>
      <c r="G118">
        <v>0.4819</v>
      </c>
      <c r="I118" s="47" t="str">
        <f t="shared" si="146"/>
        <v>MAR Ratio</v>
      </c>
      <c r="J118" s="49">
        <f t="shared" si="165"/>
        <v>0.14130000000000001</v>
      </c>
      <c r="K118" s="49">
        <f t="shared" si="166"/>
        <v>0.56420000000000003</v>
      </c>
      <c r="L118" s="49">
        <f t="shared" si="167"/>
        <v>0.50409999999999999</v>
      </c>
      <c r="M118" s="49">
        <f t="shared" si="168"/>
        <v>0.70979999999999999</v>
      </c>
      <c r="N118" s="49">
        <f t="shared" si="169"/>
        <v>0.49080000000000001</v>
      </c>
      <c r="O118" s="49">
        <f t="shared" si="170"/>
        <v>0.4819</v>
      </c>
    </row>
    <row r="119" spans="1:15" ht="15.75" thickBot="1" x14ac:dyDescent="0.3">
      <c r="A119" t="s">
        <v>85</v>
      </c>
      <c r="B119">
        <v>17.723099999999999</v>
      </c>
      <c r="C119">
        <v>6.3014000000000001</v>
      </c>
      <c r="D119">
        <v>6.3346999999999998</v>
      </c>
      <c r="E119">
        <v>5.0827999999999998</v>
      </c>
      <c r="F119">
        <v>6.0902000000000003</v>
      </c>
      <c r="G119">
        <v>5.2051999999999996</v>
      </c>
      <c r="I119" s="51" t="str">
        <f t="shared" si="146"/>
        <v>Ulcer Index</v>
      </c>
      <c r="J119" s="52">
        <f t="shared" si="165"/>
        <v>17.723099999999999</v>
      </c>
      <c r="K119" s="52">
        <f t="shared" si="166"/>
        <v>6.3014000000000001</v>
      </c>
      <c r="L119" s="52">
        <f t="shared" si="167"/>
        <v>6.3346999999999998</v>
      </c>
      <c r="M119" s="52">
        <f t="shared" si="168"/>
        <v>5.0827999999999998</v>
      </c>
      <c r="N119" s="52">
        <f t="shared" si="169"/>
        <v>6.0902000000000003</v>
      </c>
      <c r="O119" s="52">
        <f t="shared" si="170"/>
        <v>5.2051999999999996</v>
      </c>
    </row>
    <row r="121" spans="1:15" ht="15.75" thickBot="1" x14ac:dyDescent="0.3">
      <c r="A121" s="29" t="s">
        <v>117</v>
      </c>
    </row>
    <row r="122" spans="1:15" ht="15.75" thickBot="1" x14ac:dyDescent="0.3">
      <c r="B122" t="s">
        <v>53</v>
      </c>
      <c r="C122" t="s">
        <v>79</v>
      </c>
      <c r="D122" t="s">
        <v>82</v>
      </c>
      <c r="E122" t="s">
        <v>124</v>
      </c>
      <c r="F122" t="s">
        <v>103</v>
      </c>
      <c r="G122" t="s">
        <v>104</v>
      </c>
      <c r="I122" s="43"/>
      <c r="J122" s="44" t="str">
        <f>B122</f>
        <v>B&amp;H</v>
      </c>
      <c r="K122" s="44" t="str">
        <f>C122</f>
        <v>Timing</v>
      </c>
      <c r="L122" s="44" t="str">
        <f>D122</f>
        <v>Timing Delayed</v>
      </c>
      <c r="M122" s="44" t="str">
        <f>E122</f>
        <v>Timing Band</v>
      </c>
      <c r="N122" s="44" t="str">
        <f t="shared" ref="N122:O122" si="171">F122</f>
        <v>Multi Timing</v>
      </c>
      <c r="O122" s="44" t="str">
        <f t="shared" si="171"/>
        <v>Multi Strat</v>
      </c>
    </row>
    <row r="123" spans="1:15" x14ac:dyDescent="0.25">
      <c r="A123" t="s">
        <v>88</v>
      </c>
      <c r="B123">
        <v>3.6128999999999998</v>
      </c>
      <c r="C123">
        <v>4.8395999999999999</v>
      </c>
      <c r="D123">
        <v>4.1475</v>
      </c>
      <c r="E123">
        <v>4.8935000000000004</v>
      </c>
      <c r="F123">
        <v>4.9393000000000002</v>
      </c>
      <c r="G123">
        <v>4.0842000000000001</v>
      </c>
      <c r="I123" s="45" t="str">
        <f t="shared" ref="I123:I137" si="172">A123</f>
        <v>CAGR</v>
      </c>
      <c r="J123" s="46">
        <f t="shared" ref="J123:J124" si="173">B123/100</f>
        <v>3.6128999999999994E-2</v>
      </c>
      <c r="K123" s="46">
        <f t="shared" ref="K123:K124" si="174">C123/100</f>
        <v>4.8396000000000002E-2</v>
      </c>
      <c r="L123" s="46">
        <f t="shared" ref="L123:L124" si="175">D123/100</f>
        <v>4.1474999999999998E-2</v>
      </c>
      <c r="M123" s="46">
        <f t="shared" ref="M123:M124" si="176">E123/100</f>
        <v>4.8935000000000006E-2</v>
      </c>
      <c r="N123" s="46">
        <f t="shared" ref="N123:O124" si="177">F123/100</f>
        <v>4.9392999999999999E-2</v>
      </c>
      <c r="O123" s="46">
        <f t="shared" si="177"/>
        <v>4.0842000000000003E-2</v>
      </c>
    </row>
    <row r="124" spans="1:15" x14ac:dyDescent="0.25">
      <c r="A124" t="s">
        <v>7</v>
      </c>
      <c r="B124">
        <v>12.736800000000001</v>
      </c>
      <c r="C124">
        <v>6.4926000000000004</v>
      </c>
      <c r="D124">
        <v>6.3253000000000004</v>
      </c>
      <c r="E124">
        <v>6.4840999999999998</v>
      </c>
      <c r="F124">
        <v>5.9612999999999996</v>
      </c>
      <c r="G124">
        <v>5.3517000000000001</v>
      </c>
      <c r="I124" s="47" t="str">
        <f t="shared" si="172"/>
        <v>Volatility</v>
      </c>
      <c r="J124" s="48">
        <f t="shared" si="173"/>
        <v>0.12736800000000001</v>
      </c>
      <c r="K124" s="48">
        <f t="shared" si="174"/>
        <v>6.4925999999999998E-2</v>
      </c>
      <c r="L124" s="48">
        <f t="shared" si="175"/>
        <v>6.3253000000000004E-2</v>
      </c>
      <c r="M124" s="48">
        <f t="shared" si="176"/>
        <v>6.4840999999999996E-2</v>
      </c>
      <c r="N124" s="48">
        <f t="shared" si="177"/>
        <v>5.9612999999999999E-2</v>
      </c>
      <c r="O124" s="48">
        <f t="shared" si="177"/>
        <v>5.3517000000000002E-2</v>
      </c>
    </row>
    <row r="125" spans="1:15" x14ac:dyDescent="0.25">
      <c r="A125" t="s">
        <v>89</v>
      </c>
      <c r="B125">
        <v>-1.3937999999999999</v>
      </c>
      <c r="C125">
        <v>-0.61080000000000001</v>
      </c>
      <c r="D125">
        <v>-0.8266</v>
      </c>
      <c r="E125">
        <v>-0.77569999999999995</v>
      </c>
      <c r="F125">
        <v>-0.52669999999999995</v>
      </c>
      <c r="G125">
        <v>-0.77049999999999996</v>
      </c>
      <c r="I125" s="47" t="str">
        <f t="shared" si="172"/>
        <v>Skew</v>
      </c>
      <c r="J125" s="49">
        <f t="shared" ref="J125:J126" si="178">B125</f>
        <v>-1.3937999999999999</v>
      </c>
      <c r="K125" s="49">
        <f t="shared" ref="K125:K126" si="179">C125</f>
        <v>-0.61080000000000001</v>
      </c>
      <c r="L125" s="49">
        <f t="shared" ref="L125:L126" si="180">D125</f>
        <v>-0.8266</v>
      </c>
      <c r="M125" s="49">
        <f t="shared" ref="M125:M126" si="181">E125</f>
        <v>-0.77569999999999995</v>
      </c>
      <c r="N125" s="49">
        <f t="shared" ref="N125:O126" si="182">F125</f>
        <v>-0.52669999999999995</v>
      </c>
      <c r="O125" s="49">
        <f t="shared" si="182"/>
        <v>-0.77049999999999996</v>
      </c>
    </row>
    <row r="126" spans="1:15" x14ac:dyDescent="0.25">
      <c r="A126" t="s">
        <v>90</v>
      </c>
      <c r="B126">
        <v>5.7560000000000002</v>
      </c>
      <c r="C126">
        <v>1.8017000000000001</v>
      </c>
      <c r="D126">
        <v>2.7925</v>
      </c>
      <c r="E126">
        <v>2.4977999999999998</v>
      </c>
      <c r="F126">
        <v>1.1476999999999999</v>
      </c>
      <c r="G126">
        <v>2.8946999999999998</v>
      </c>
      <c r="I126" s="47" t="str">
        <f t="shared" si="172"/>
        <v>Kurtosis</v>
      </c>
      <c r="J126" s="49">
        <f t="shared" si="178"/>
        <v>5.7560000000000002</v>
      </c>
      <c r="K126" s="49">
        <f t="shared" si="179"/>
        <v>1.8017000000000001</v>
      </c>
      <c r="L126" s="49">
        <f t="shared" si="180"/>
        <v>2.7925</v>
      </c>
      <c r="M126" s="49">
        <f t="shared" si="181"/>
        <v>2.4977999999999998</v>
      </c>
      <c r="N126" s="49">
        <f t="shared" si="182"/>
        <v>1.1476999999999999</v>
      </c>
      <c r="O126" s="49">
        <f t="shared" si="182"/>
        <v>2.8946999999999998</v>
      </c>
    </row>
    <row r="127" spans="1:15" x14ac:dyDescent="0.25">
      <c r="A127" t="s">
        <v>10</v>
      </c>
      <c r="B127">
        <v>1.8614999999999999</v>
      </c>
      <c r="C127">
        <v>1.8614999999999999</v>
      </c>
      <c r="D127">
        <v>1.8614999999999999</v>
      </c>
      <c r="E127">
        <v>1.8614999999999999</v>
      </c>
      <c r="F127">
        <v>1.8614999999999999</v>
      </c>
      <c r="G127">
        <v>1.8614999999999999</v>
      </c>
      <c r="I127" s="47" t="str">
        <f t="shared" si="172"/>
        <v>Inflation CAGR</v>
      </c>
      <c r="J127" s="50">
        <f t="shared" ref="J127:J132" si="183">B127/100</f>
        <v>1.8615E-2</v>
      </c>
      <c r="K127" s="50">
        <f t="shared" ref="K127:K132" si="184">C127/100</f>
        <v>1.8615E-2</v>
      </c>
      <c r="L127" s="50">
        <f t="shared" ref="L127:L132" si="185">D127/100</f>
        <v>1.8615E-2</v>
      </c>
      <c r="M127" s="50">
        <f t="shared" ref="M127:M132" si="186">E127/100</f>
        <v>1.8615E-2</v>
      </c>
      <c r="N127" s="50">
        <f t="shared" ref="N127:O132" si="187">F127/100</f>
        <v>1.8615E-2</v>
      </c>
      <c r="O127" s="50">
        <f t="shared" si="187"/>
        <v>1.8615E-2</v>
      </c>
    </row>
    <row r="128" spans="1:15" x14ac:dyDescent="0.25">
      <c r="A128" t="s">
        <v>91</v>
      </c>
      <c r="B128">
        <v>100</v>
      </c>
      <c r="C128">
        <v>66.315799999999996</v>
      </c>
      <c r="D128">
        <v>59.398499999999999</v>
      </c>
      <c r="E128">
        <v>60.300800000000002</v>
      </c>
      <c r="F128">
        <v>62.1554</v>
      </c>
      <c r="G128">
        <v>55.213000000000001</v>
      </c>
      <c r="I128" s="47" t="str">
        <f t="shared" si="172"/>
        <v>% in the Market</v>
      </c>
      <c r="J128" s="50">
        <f t="shared" si="183"/>
        <v>1</v>
      </c>
      <c r="K128" s="50">
        <f t="shared" si="184"/>
        <v>0.66315799999999991</v>
      </c>
      <c r="L128" s="50">
        <f t="shared" si="185"/>
        <v>0.59398499999999999</v>
      </c>
      <c r="M128" s="50">
        <f t="shared" si="186"/>
        <v>0.60300799999999999</v>
      </c>
      <c r="N128" s="50">
        <f t="shared" si="187"/>
        <v>0.62155400000000005</v>
      </c>
      <c r="O128" s="50">
        <f t="shared" si="187"/>
        <v>0.55213000000000001</v>
      </c>
    </row>
    <row r="129" spans="1:20" x14ac:dyDescent="0.25">
      <c r="A129" t="s">
        <v>92</v>
      </c>
      <c r="B129">
        <v>59.398499999999999</v>
      </c>
      <c r="C129">
        <v>61.6541</v>
      </c>
      <c r="D129">
        <v>63.157899999999998</v>
      </c>
      <c r="E129">
        <v>64.661699999999996</v>
      </c>
      <c r="F129">
        <v>59.398499999999999</v>
      </c>
      <c r="G129">
        <v>63.157899999999998</v>
      </c>
      <c r="I129" s="47" t="str">
        <f t="shared" si="172"/>
        <v>% positive Months</v>
      </c>
      <c r="J129" s="48">
        <f t="shared" si="183"/>
        <v>0.59398499999999999</v>
      </c>
      <c r="K129" s="48">
        <f t="shared" si="184"/>
        <v>0.61654100000000001</v>
      </c>
      <c r="L129" s="48">
        <f t="shared" si="185"/>
        <v>0.631579</v>
      </c>
      <c r="M129" s="48">
        <f t="shared" si="186"/>
        <v>0.646617</v>
      </c>
      <c r="N129" s="48">
        <f t="shared" si="187"/>
        <v>0.59398499999999999</v>
      </c>
      <c r="O129" s="48">
        <f t="shared" si="187"/>
        <v>0.631579</v>
      </c>
    </row>
    <row r="130" spans="1:20" x14ac:dyDescent="0.25">
      <c r="A130" t="s">
        <v>93</v>
      </c>
      <c r="B130">
        <v>9.2150999999999996</v>
      </c>
      <c r="C130">
        <v>4.9961000000000002</v>
      </c>
      <c r="D130">
        <v>4.9961000000000002</v>
      </c>
      <c r="E130">
        <v>4.9961000000000002</v>
      </c>
      <c r="F130">
        <v>4.6673999999999998</v>
      </c>
      <c r="G130">
        <v>4.6673999999999998</v>
      </c>
      <c r="I130" s="47" t="str">
        <f t="shared" si="172"/>
        <v>Best Month</v>
      </c>
      <c r="J130" s="48">
        <f t="shared" si="183"/>
        <v>9.2150999999999997E-2</v>
      </c>
      <c r="K130" s="48">
        <f t="shared" si="184"/>
        <v>4.9961000000000005E-2</v>
      </c>
      <c r="L130" s="48">
        <f t="shared" si="185"/>
        <v>4.9961000000000005E-2</v>
      </c>
      <c r="M130" s="48">
        <f t="shared" si="186"/>
        <v>4.9961000000000005E-2</v>
      </c>
      <c r="N130" s="48">
        <f t="shared" si="187"/>
        <v>4.6674E-2</v>
      </c>
      <c r="O130" s="48">
        <f t="shared" si="187"/>
        <v>4.6674E-2</v>
      </c>
    </row>
    <row r="131" spans="1:20" x14ac:dyDescent="0.25">
      <c r="A131" t="s">
        <v>94</v>
      </c>
      <c r="B131">
        <v>-19.3386</v>
      </c>
      <c r="C131">
        <v>-6.8650000000000002</v>
      </c>
      <c r="D131">
        <v>-7.5662000000000003</v>
      </c>
      <c r="E131">
        <v>-7.5662000000000003</v>
      </c>
      <c r="F131">
        <v>-6.1063000000000001</v>
      </c>
      <c r="G131">
        <v>-6.5738000000000003</v>
      </c>
      <c r="I131" s="47" t="str">
        <f t="shared" si="172"/>
        <v>Worst Month</v>
      </c>
      <c r="J131" s="48">
        <f t="shared" si="183"/>
        <v>-0.193386</v>
      </c>
      <c r="K131" s="48">
        <f t="shared" si="184"/>
        <v>-6.8650000000000003E-2</v>
      </c>
      <c r="L131" s="48">
        <f t="shared" si="185"/>
        <v>-7.5662000000000007E-2</v>
      </c>
      <c r="M131" s="48">
        <f t="shared" si="186"/>
        <v>-7.5662000000000007E-2</v>
      </c>
      <c r="N131" s="48">
        <f t="shared" si="187"/>
        <v>-6.1062999999999999E-2</v>
      </c>
      <c r="O131" s="48">
        <f t="shared" si="187"/>
        <v>-6.5738000000000005E-2</v>
      </c>
    </row>
    <row r="132" spans="1:20" x14ac:dyDescent="0.25">
      <c r="A132" t="s">
        <v>95</v>
      </c>
      <c r="B132">
        <v>-46.099600000000002</v>
      </c>
      <c r="C132">
        <v>-9.2213999999999992</v>
      </c>
      <c r="D132">
        <v>-10.5009</v>
      </c>
      <c r="E132">
        <v>-10.822800000000001</v>
      </c>
      <c r="F132">
        <v>-8.6516000000000002</v>
      </c>
      <c r="G132">
        <v>-6.9290000000000003</v>
      </c>
      <c r="I132" s="47" t="str">
        <f t="shared" si="172"/>
        <v>Max Drawdown</v>
      </c>
      <c r="J132" s="48">
        <f t="shared" si="183"/>
        <v>-0.46099600000000002</v>
      </c>
      <c r="K132" s="48">
        <f t="shared" si="184"/>
        <v>-9.221399999999999E-2</v>
      </c>
      <c r="L132" s="48">
        <f t="shared" si="185"/>
        <v>-0.10500899999999999</v>
      </c>
      <c r="M132" s="48">
        <f t="shared" si="186"/>
        <v>-0.108228</v>
      </c>
      <c r="N132" s="48">
        <f t="shared" si="187"/>
        <v>-8.6515999999999996E-2</v>
      </c>
      <c r="O132" s="48">
        <f t="shared" si="187"/>
        <v>-6.9290000000000004E-2</v>
      </c>
    </row>
    <row r="133" spans="1:20" x14ac:dyDescent="0.25">
      <c r="A133" t="s">
        <v>96</v>
      </c>
      <c r="B133">
        <v>12.759499999999999</v>
      </c>
      <c r="C133">
        <v>1.9054</v>
      </c>
      <c r="D133">
        <v>2.5318999999999998</v>
      </c>
      <c r="E133">
        <v>2.2115999999999998</v>
      </c>
      <c r="F133">
        <v>1.7516</v>
      </c>
      <c r="G133">
        <v>1.6964999999999999</v>
      </c>
      <c r="I133" s="47" t="str">
        <f t="shared" si="172"/>
        <v>Max Drawdown / CAGR</v>
      </c>
      <c r="J133" s="49">
        <f t="shared" ref="J133:J137" si="188">B133</f>
        <v>12.759499999999999</v>
      </c>
      <c r="K133" s="49">
        <f t="shared" ref="K133:K137" si="189">C133</f>
        <v>1.9054</v>
      </c>
      <c r="L133" s="49">
        <f t="shared" ref="L133:L137" si="190">D133</f>
        <v>2.5318999999999998</v>
      </c>
      <c r="M133" s="49">
        <f t="shared" ref="M133:M137" si="191">E133</f>
        <v>2.2115999999999998</v>
      </c>
      <c r="N133" s="49">
        <f t="shared" ref="N133:O137" si="192">F133</f>
        <v>1.7516</v>
      </c>
      <c r="O133" s="49">
        <f t="shared" si="192"/>
        <v>1.6964999999999999</v>
      </c>
    </row>
    <row r="134" spans="1:20" x14ac:dyDescent="0.25">
      <c r="A134" t="s">
        <v>110</v>
      </c>
      <c r="B134">
        <v>0.19750000000000001</v>
      </c>
      <c r="C134">
        <v>0.57489999999999997</v>
      </c>
      <c r="D134">
        <v>0.48170000000000002</v>
      </c>
      <c r="E134">
        <v>0.58389999999999997</v>
      </c>
      <c r="F134">
        <v>0.64259999999999995</v>
      </c>
      <c r="G134">
        <v>0.5575</v>
      </c>
      <c r="I134" s="47" t="str">
        <f t="shared" si="172"/>
        <v>Sharpe Ratio (4.93%)</v>
      </c>
      <c r="J134" s="49">
        <f t="shared" si="188"/>
        <v>0.19750000000000001</v>
      </c>
      <c r="K134" s="49">
        <f t="shared" si="189"/>
        <v>0.57489999999999997</v>
      </c>
      <c r="L134" s="49">
        <f t="shared" si="190"/>
        <v>0.48170000000000002</v>
      </c>
      <c r="M134" s="49">
        <f t="shared" si="191"/>
        <v>0.58389999999999997</v>
      </c>
      <c r="N134" s="49">
        <f t="shared" si="192"/>
        <v>0.64259999999999995</v>
      </c>
      <c r="O134" s="49">
        <f t="shared" si="192"/>
        <v>0.5575</v>
      </c>
    </row>
    <row r="135" spans="1:20" x14ac:dyDescent="0.25">
      <c r="A135" t="s">
        <v>84</v>
      </c>
      <c r="B135">
        <v>0.13350000000000001</v>
      </c>
      <c r="C135">
        <v>0.34150000000000003</v>
      </c>
      <c r="D135">
        <v>0.29039999999999999</v>
      </c>
      <c r="E135">
        <v>0.3402</v>
      </c>
      <c r="F135">
        <v>0.3866</v>
      </c>
      <c r="G135">
        <v>0.34370000000000001</v>
      </c>
      <c r="I135" s="47" t="str">
        <f t="shared" si="172"/>
        <v>Sortino Ratio</v>
      </c>
      <c r="J135" s="49">
        <f t="shared" si="188"/>
        <v>0.13350000000000001</v>
      </c>
      <c r="K135" s="49">
        <f t="shared" si="189"/>
        <v>0.34150000000000003</v>
      </c>
      <c r="L135" s="49">
        <f t="shared" si="190"/>
        <v>0.29039999999999999</v>
      </c>
      <c r="M135" s="49">
        <f t="shared" si="191"/>
        <v>0.3402</v>
      </c>
      <c r="N135" s="49">
        <f t="shared" si="192"/>
        <v>0.3866</v>
      </c>
      <c r="O135" s="49">
        <f t="shared" si="192"/>
        <v>0.34370000000000001</v>
      </c>
    </row>
    <row r="136" spans="1:20" x14ac:dyDescent="0.25">
      <c r="A136" t="s">
        <v>98</v>
      </c>
      <c r="B136">
        <v>7.8399999999999997E-2</v>
      </c>
      <c r="C136">
        <v>0.52480000000000004</v>
      </c>
      <c r="D136">
        <v>0.39500000000000002</v>
      </c>
      <c r="E136">
        <v>0.45219999999999999</v>
      </c>
      <c r="F136">
        <v>0.57089999999999996</v>
      </c>
      <c r="G136">
        <v>0.58940000000000003</v>
      </c>
      <c r="I136" s="47" t="str">
        <f t="shared" si="172"/>
        <v>MAR Ratio</v>
      </c>
      <c r="J136" s="49">
        <f t="shared" si="188"/>
        <v>7.8399999999999997E-2</v>
      </c>
      <c r="K136" s="49">
        <f t="shared" si="189"/>
        <v>0.52480000000000004</v>
      </c>
      <c r="L136" s="49">
        <f t="shared" si="190"/>
        <v>0.39500000000000002</v>
      </c>
      <c r="M136" s="49">
        <f t="shared" si="191"/>
        <v>0.45219999999999999</v>
      </c>
      <c r="N136" s="49">
        <f t="shared" si="192"/>
        <v>0.57089999999999996</v>
      </c>
      <c r="O136" s="49">
        <f t="shared" si="192"/>
        <v>0.58940000000000003</v>
      </c>
    </row>
    <row r="137" spans="1:20" ht="15.75" thickBot="1" x14ac:dyDescent="0.3">
      <c r="A137" t="s">
        <v>85</v>
      </c>
      <c r="B137">
        <v>14.2254</v>
      </c>
      <c r="C137">
        <v>3.6450999999999998</v>
      </c>
      <c r="D137">
        <v>4.0453000000000001</v>
      </c>
      <c r="E137">
        <v>3.9906999999999999</v>
      </c>
      <c r="F137">
        <v>3.5661999999999998</v>
      </c>
      <c r="G137">
        <v>3.0714000000000001</v>
      </c>
      <c r="I137" s="51" t="str">
        <f t="shared" si="172"/>
        <v>Ulcer Index</v>
      </c>
      <c r="J137" s="52">
        <f t="shared" si="188"/>
        <v>14.2254</v>
      </c>
      <c r="K137" s="52">
        <f t="shared" si="189"/>
        <v>3.6450999999999998</v>
      </c>
      <c r="L137" s="52">
        <f t="shared" si="190"/>
        <v>4.0453000000000001</v>
      </c>
      <c r="M137" s="52">
        <f t="shared" si="191"/>
        <v>3.9906999999999999</v>
      </c>
      <c r="N137" s="52">
        <f t="shared" si="192"/>
        <v>3.5661999999999998</v>
      </c>
      <c r="O137" s="52">
        <f t="shared" si="192"/>
        <v>3.0714000000000001</v>
      </c>
    </row>
    <row r="139" spans="1:20" ht="15.75" thickBot="1" x14ac:dyDescent="0.3">
      <c r="A139" s="29" t="s">
        <v>125</v>
      </c>
    </row>
    <row r="140" spans="1:20" ht="15.75" thickBot="1" x14ac:dyDescent="0.3">
      <c r="B140" t="s">
        <v>53</v>
      </c>
      <c r="C140" t="s">
        <v>79</v>
      </c>
      <c r="D140" t="s">
        <v>82</v>
      </c>
      <c r="E140" t="s">
        <v>124</v>
      </c>
      <c r="F140" t="s">
        <v>103</v>
      </c>
      <c r="G140" t="s">
        <v>104</v>
      </c>
      <c r="I140" s="43"/>
      <c r="J140" s="44" t="str">
        <f>B140</f>
        <v>B&amp;H</v>
      </c>
      <c r="K140" s="44" t="str">
        <f>C140</f>
        <v>Timing</v>
      </c>
      <c r="L140" s="44" t="str">
        <f>D140</f>
        <v>Timing Delayed</v>
      </c>
      <c r="M140" s="44" t="str">
        <f>E140</f>
        <v>Timing Band</v>
      </c>
      <c r="N140" s="44" t="str">
        <f t="shared" ref="N140" si="193">F140</f>
        <v>Multi Timing</v>
      </c>
      <c r="O140" s="44" t="str">
        <f t="shared" ref="O140" si="194">G140</f>
        <v>Multi Strat</v>
      </c>
      <c r="Q140" s="43"/>
      <c r="R140" s="44" t="str">
        <f t="shared" ref="R140:R155" si="195">J140</f>
        <v>B&amp;H</v>
      </c>
      <c r="S140" s="44" t="str">
        <f t="shared" ref="S140:S155" si="196">K140</f>
        <v>Timing</v>
      </c>
      <c r="T140" s="44" t="str">
        <f>O140</f>
        <v>Multi Strat</v>
      </c>
    </row>
    <row r="141" spans="1:20" x14ac:dyDescent="0.25">
      <c r="A141" t="s">
        <v>88</v>
      </c>
      <c r="B141">
        <v>9.2926000000000002</v>
      </c>
      <c r="C141">
        <v>9.8428000000000004</v>
      </c>
      <c r="D141">
        <v>8.9044000000000008</v>
      </c>
      <c r="E141">
        <v>9.5742999999999991</v>
      </c>
      <c r="F141">
        <v>9.5676000000000005</v>
      </c>
      <c r="G141">
        <v>8.8020999999999994</v>
      </c>
      <c r="I141" s="45" t="str">
        <f t="shared" ref="I141:I155" si="197">A141</f>
        <v>CAGR</v>
      </c>
      <c r="J141" s="46">
        <f t="shared" ref="J141:J142" si="198">B141/100</f>
        <v>9.2926000000000009E-2</v>
      </c>
      <c r="K141" s="46">
        <f t="shared" ref="K141:K142" si="199">C141/100</f>
        <v>9.8428000000000002E-2</v>
      </c>
      <c r="L141" s="46">
        <f t="shared" ref="L141:L142" si="200">D141/100</f>
        <v>8.9044000000000012E-2</v>
      </c>
      <c r="M141" s="46">
        <f t="shared" ref="M141:M142" si="201">E141/100</f>
        <v>9.5742999999999995E-2</v>
      </c>
      <c r="N141" s="46">
        <f t="shared" ref="N141:N142" si="202">F141/100</f>
        <v>9.5676000000000011E-2</v>
      </c>
      <c r="O141" s="46">
        <f t="shared" ref="O141:O142" si="203">G141/100</f>
        <v>8.8020999999999988E-2</v>
      </c>
      <c r="Q141" s="45" t="str">
        <f>I141</f>
        <v>CAGR</v>
      </c>
      <c r="R141" s="46">
        <f t="shared" si="195"/>
        <v>9.2926000000000009E-2</v>
      </c>
      <c r="S141" s="46">
        <f t="shared" si="196"/>
        <v>9.8428000000000002E-2</v>
      </c>
      <c r="T141" s="46">
        <f t="shared" ref="T141:T155" si="204">O141</f>
        <v>8.8020999999999988E-2</v>
      </c>
    </row>
    <row r="142" spans="1:20" x14ac:dyDescent="0.25">
      <c r="A142" t="s">
        <v>7</v>
      </c>
      <c r="B142">
        <v>10.085000000000001</v>
      </c>
      <c r="C142">
        <v>6.8697999999999997</v>
      </c>
      <c r="D142">
        <v>6.5138999999999996</v>
      </c>
      <c r="E142">
        <v>6.6456999999999997</v>
      </c>
      <c r="F142">
        <v>6.1391</v>
      </c>
      <c r="G142">
        <v>5.4850000000000003</v>
      </c>
      <c r="I142" s="47" t="str">
        <f t="shared" si="197"/>
        <v>Volatility</v>
      </c>
      <c r="J142" s="48">
        <f t="shared" si="198"/>
        <v>0.10085000000000001</v>
      </c>
      <c r="K142" s="48">
        <f t="shared" si="199"/>
        <v>6.8697999999999995E-2</v>
      </c>
      <c r="L142" s="48">
        <f t="shared" si="200"/>
        <v>6.5139000000000002E-2</v>
      </c>
      <c r="M142" s="48">
        <f t="shared" si="201"/>
        <v>6.6457000000000002E-2</v>
      </c>
      <c r="N142" s="48">
        <f t="shared" si="202"/>
        <v>6.1391000000000001E-2</v>
      </c>
      <c r="O142" s="48">
        <f t="shared" si="203"/>
        <v>5.4850000000000003E-2</v>
      </c>
      <c r="Q142" s="47" t="str">
        <f t="shared" ref="Q142:Q155" si="205">I142</f>
        <v>Volatility</v>
      </c>
      <c r="R142" s="48">
        <f t="shared" si="195"/>
        <v>0.10085000000000001</v>
      </c>
      <c r="S142" s="48">
        <f t="shared" si="196"/>
        <v>6.8697999999999995E-2</v>
      </c>
      <c r="T142" s="48">
        <f t="shared" si="204"/>
        <v>5.4850000000000003E-2</v>
      </c>
    </row>
    <row r="143" spans="1:20" x14ac:dyDescent="0.25">
      <c r="A143" t="s">
        <v>89</v>
      </c>
      <c r="B143">
        <v>-1.0230999999999999</v>
      </c>
      <c r="C143">
        <v>-0.48320000000000002</v>
      </c>
      <c r="D143">
        <v>-0.63029999999999997</v>
      </c>
      <c r="E143">
        <v>-0.59889999999999999</v>
      </c>
      <c r="F143">
        <v>-0.24879999999999999</v>
      </c>
      <c r="G143">
        <v>-0.33460000000000001</v>
      </c>
      <c r="I143" s="47" t="str">
        <f t="shared" si="197"/>
        <v>Skew</v>
      </c>
      <c r="J143" s="49">
        <f t="shared" ref="J143:J144" si="206">B143</f>
        <v>-1.0230999999999999</v>
      </c>
      <c r="K143" s="49">
        <f t="shared" ref="K143:K144" si="207">C143</f>
        <v>-0.48320000000000002</v>
      </c>
      <c r="L143" s="49">
        <f t="shared" ref="L143:L144" si="208">D143</f>
        <v>-0.63029999999999997</v>
      </c>
      <c r="M143" s="49">
        <f t="shared" ref="M143:M144" si="209">E143</f>
        <v>-0.59889999999999999</v>
      </c>
      <c r="N143" s="49">
        <f t="shared" ref="N143:N144" si="210">F143</f>
        <v>-0.24879999999999999</v>
      </c>
      <c r="O143" s="49">
        <f t="shared" ref="O143:O144" si="211">G143</f>
        <v>-0.33460000000000001</v>
      </c>
      <c r="Q143" s="47" t="str">
        <f t="shared" si="205"/>
        <v>Skew</v>
      </c>
      <c r="R143" s="49">
        <f t="shared" si="195"/>
        <v>-1.0230999999999999</v>
      </c>
      <c r="S143" s="49">
        <f t="shared" si="196"/>
        <v>-0.48320000000000002</v>
      </c>
      <c r="T143" s="49">
        <f t="shared" si="204"/>
        <v>-0.33460000000000001</v>
      </c>
    </row>
    <row r="144" spans="1:20" x14ac:dyDescent="0.25">
      <c r="A144" t="s">
        <v>90</v>
      </c>
      <c r="B144">
        <v>5.0641999999999996</v>
      </c>
      <c r="C144">
        <v>2.3517000000000001</v>
      </c>
      <c r="D144">
        <v>3.1701999999999999</v>
      </c>
      <c r="E144">
        <v>2.8925999999999998</v>
      </c>
      <c r="F144">
        <v>1.302</v>
      </c>
      <c r="G144">
        <v>2.2214</v>
      </c>
      <c r="I144" s="47" t="str">
        <f t="shared" si="197"/>
        <v>Kurtosis</v>
      </c>
      <c r="J144" s="49">
        <f t="shared" si="206"/>
        <v>5.0641999999999996</v>
      </c>
      <c r="K144" s="49">
        <f t="shared" si="207"/>
        <v>2.3517000000000001</v>
      </c>
      <c r="L144" s="49">
        <f t="shared" si="208"/>
        <v>3.1701999999999999</v>
      </c>
      <c r="M144" s="49">
        <f t="shared" si="209"/>
        <v>2.8925999999999998</v>
      </c>
      <c r="N144" s="49">
        <f t="shared" si="210"/>
        <v>1.302</v>
      </c>
      <c r="O144" s="49">
        <f t="shared" si="211"/>
        <v>2.2214</v>
      </c>
      <c r="Q144" s="47" t="str">
        <f t="shared" si="205"/>
        <v>Kurtosis</v>
      </c>
      <c r="R144" s="49">
        <f t="shared" si="195"/>
        <v>5.0641999999999996</v>
      </c>
      <c r="S144" s="49">
        <f t="shared" si="196"/>
        <v>2.3517000000000001</v>
      </c>
      <c r="T144" s="49">
        <f t="shared" si="204"/>
        <v>2.2214</v>
      </c>
    </row>
    <row r="145" spans="1:20" x14ac:dyDescent="0.25">
      <c r="A145" t="s">
        <v>10</v>
      </c>
      <c r="B145">
        <v>4.0425000000000004</v>
      </c>
      <c r="C145">
        <v>4.0425000000000004</v>
      </c>
      <c r="D145">
        <v>4.0425000000000004</v>
      </c>
      <c r="E145">
        <v>4.0425000000000004</v>
      </c>
      <c r="F145">
        <v>4.0425000000000004</v>
      </c>
      <c r="G145">
        <v>4.0425000000000004</v>
      </c>
      <c r="I145" s="47" t="str">
        <f t="shared" si="197"/>
        <v>Inflation CAGR</v>
      </c>
      <c r="J145" s="50">
        <f t="shared" ref="J145:J150" si="212">B145/100</f>
        <v>4.0425000000000003E-2</v>
      </c>
      <c r="K145" s="50">
        <f t="shared" ref="K145:K150" si="213">C145/100</f>
        <v>4.0425000000000003E-2</v>
      </c>
      <c r="L145" s="50">
        <f t="shared" ref="L145:L150" si="214">D145/100</f>
        <v>4.0425000000000003E-2</v>
      </c>
      <c r="M145" s="50">
        <f t="shared" ref="M145:M150" si="215">E145/100</f>
        <v>4.0425000000000003E-2</v>
      </c>
      <c r="N145" s="50">
        <f t="shared" ref="N145:N150" si="216">F145/100</f>
        <v>4.0425000000000003E-2</v>
      </c>
      <c r="O145" s="50">
        <f t="shared" ref="O145:O150" si="217">G145/100</f>
        <v>4.0425000000000003E-2</v>
      </c>
      <c r="Q145" s="47" t="str">
        <f t="shared" si="205"/>
        <v>Inflation CAGR</v>
      </c>
      <c r="R145" s="50">
        <f t="shared" si="195"/>
        <v>4.0425000000000003E-2</v>
      </c>
      <c r="S145" s="50">
        <f t="shared" si="196"/>
        <v>4.0425000000000003E-2</v>
      </c>
      <c r="T145" s="50">
        <f t="shared" si="204"/>
        <v>4.0425000000000003E-2</v>
      </c>
    </row>
    <row r="146" spans="1:20" x14ac:dyDescent="0.25">
      <c r="A146" t="s">
        <v>91</v>
      </c>
      <c r="B146">
        <v>100</v>
      </c>
      <c r="C146">
        <v>70.812899999999999</v>
      </c>
      <c r="D146">
        <v>64.612499999999997</v>
      </c>
      <c r="E146">
        <v>64.914900000000003</v>
      </c>
      <c r="F146">
        <v>65.393799999999999</v>
      </c>
      <c r="G146">
        <v>55.038899999999998</v>
      </c>
      <c r="I146" s="47" t="str">
        <f t="shared" si="197"/>
        <v>% in the Market</v>
      </c>
      <c r="J146" s="50">
        <f t="shared" si="212"/>
        <v>1</v>
      </c>
      <c r="K146" s="50">
        <f t="shared" si="213"/>
        <v>0.70812900000000001</v>
      </c>
      <c r="L146" s="50">
        <f t="shared" si="214"/>
        <v>0.64612499999999995</v>
      </c>
      <c r="M146" s="50">
        <f t="shared" si="215"/>
        <v>0.64914899999999998</v>
      </c>
      <c r="N146" s="50">
        <f t="shared" si="216"/>
        <v>0.65393800000000002</v>
      </c>
      <c r="O146" s="50">
        <f t="shared" si="217"/>
        <v>0.55038900000000002</v>
      </c>
      <c r="Q146" s="47" t="str">
        <f t="shared" si="205"/>
        <v>% in the Market</v>
      </c>
      <c r="R146" s="50">
        <f t="shared" si="195"/>
        <v>1</v>
      </c>
      <c r="S146" s="50">
        <f t="shared" si="196"/>
        <v>0.70812900000000001</v>
      </c>
      <c r="T146" s="50">
        <f t="shared" si="204"/>
        <v>0.55038900000000002</v>
      </c>
    </row>
    <row r="147" spans="1:20" x14ac:dyDescent="0.25">
      <c r="A147" t="s">
        <v>92</v>
      </c>
      <c r="B147">
        <v>65.595500000000001</v>
      </c>
      <c r="C147">
        <v>70.510400000000004</v>
      </c>
      <c r="D147">
        <v>72.0227</v>
      </c>
      <c r="E147">
        <v>71.833600000000004</v>
      </c>
      <c r="F147">
        <v>70.132300000000001</v>
      </c>
      <c r="G147">
        <v>72.0227</v>
      </c>
      <c r="I147" s="47" t="str">
        <f t="shared" si="197"/>
        <v>% positive Months</v>
      </c>
      <c r="J147" s="48">
        <f t="shared" si="212"/>
        <v>0.65595500000000007</v>
      </c>
      <c r="K147" s="48">
        <f t="shared" si="213"/>
        <v>0.70510400000000006</v>
      </c>
      <c r="L147" s="48">
        <f t="shared" si="214"/>
        <v>0.72022699999999995</v>
      </c>
      <c r="M147" s="48">
        <f t="shared" si="215"/>
        <v>0.71833600000000009</v>
      </c>
      <c r="N147" s="48">
        <f t="shared" si="216"/>
        <v>0.70132300000000003</v>
      </c>
      <c r="O147" s="48">
        <f t="shared" si="217"/>
        <v>0.72022699999999995</v>
      </c>
      <c r="Q147" s="47" t="str">
        <f t="shared" si="205"/>
        <v>% positive Months</v>
      </c>
      <c r="R147" s="48">
        <f t="shared" si="195"/>
        <v>0.65595500000000007</v>
      </c>
      <c r="S147" s="48">
        <f t="shared" si="196"/>
        <v>0.70510400000000006</v>
      </c>
      <c r="T147" s="48">
        <f t="shared" si="204"/>
        <v>0.72022699999999995</v>
      </c>
    </row>
    <row r="148" spans="1:20" x14ac:dyDescent="0.25">
      <c r="A148" t="s">
        <v>93</v>
      </c>
      <c r="B148">
        <v>9.2150999999999996</v>
      </c>
      <c r="C148">
        <v>6.5845000000000002</v>
      </c>
      <c r="D148">
        <v>6.5845000000000002</v>
      </c>
      <c r="E148">
        <v>6.5845000000000002</v>
      </c>
      <c r="F148">
        <v>6.1787999999999998</v>
      </c>
      <c r="G148">
        <v>6.1787999999999998</v>
      </c>
      <c r="I148" s="47" t="str">
        <f t="shared" si="197"/>
        <v>Best Month</v>
      </c>
      <c r="J148" s="48">
        <f t="shared" si="212"/>
        <v>9.2150999999999997E-2</v>
      </c>
      <c r="K148" s="48">
        <f t="shared" si="213"/>
        <v>6.5845000000000001E-2</v>
      </c>
      <c r="L148" s="48">
        <f t="shared" si="214"/>
        <v>6.5845000000000001E-2</v>
      </c>
      <c r="M148" s="48">
        <f t="shared" si="215"/>
        <v>6.5845000000000001E-2</v>
      </c>
      <c r="N148" s="48">
        <f t="shared" si="216"/>
        <v>6.1787999999999996E-2</v>
      </c>
      <c r="O148" s="48">
        <f t="shared" si="217"/>
        <v>6.1787999999999996E-2</v>
      </c>
      <c r="Q148" s="47" t="str">
        <f t="shared" si="205"/>
        <v>Best Month</v>
      </c>
      <c r="R148" s="48">
        <f t="shared" si="195"/>
        <v>9.2150999999999997E-2</v>
      </c>
      <c r="S148" s="48">
        <f t="shared" si="196"/>
        <v>6.5845000000000001E-2</v>
      </c>
      <c r="T148" s="48">
        <f t="shared" si="204"/>
        <v>6.1787999999999996E-2</v>
      </c>
    </row>
    <row r="149" spans="1:20" x14ac:dyDescent="0.25">
      <c r="A149" t="s">
        <v>94</v>
      </c>
      <c r="B149">
        <v>-19.3386</v>
      </c>
      <c r="C149">
        <v>-9.2928999999999995</v>
      </c>
      <c r="D149">
        <v>-9.2928999999999995</v>
      </c>
      <c r="E149">
        <v>-9.2928999999999995</v>
      </c>
      <c r="F149">
        <v>-6.1063000000000001</v>
      </c>
      <c r="G149">
        <v>-6.5738000000000003</v>
      </c>
      <c r="I149" s="47" t="str">
        <f t="shared" si="197"/>
        <v>Worst Month</v>
      </c>
      <c r="J149" s="48">
        <f t="shared" si="212"/>
        <v>-0.193386</v>
      </c>
      <c r="K149" s="48">
        <f t="shared" si="213"/>
        <v>-9.2928999999999998E-2</v>
      </c>
      <c r="L149" s="48">
        <f t="shared" si="214"/>
        <v>-9.2928999999999998E-2</v>
      </c>
      <c r="M149" s="48">
        <f t="shared" si="215"/>
        <v>-9.2928999999999998E-2</v>
      </c>
      <c r="N149" s="48">
        <f t="shared" si="216"/>
        <v>-6.1062999999999999E-2</v>
      </c>
      <c r="O149" s="48">
        <f t="shared" si="217"/>
        <v>-6.5738000000000005E-2</v>
      </c>
      <c r="Q149" s="47" t="str">
        <f t="shared" si="205"/>
        <v>Worst Month</v>
      </c>
      <c r="R149" s="48">
        <f t="shared" si="195"/>
        <v>-0.193386</v>
      </c>
      <c r="S149" s="48">
        <f t="shared" si="196"/>
        <v>-9.2928999999999998E-2</v>
      </c>
      <c r="T149" s="48">
        <f t="shared" si="204"/>
        <v>-6.5738000000000005E-2</v>
      </c>
    </row>
    <row r="150" spans="1:20" x14ac:dyDescent="0.25">
      <c r="A150" t="s">
        <v>95</v>
      </c>
      <c r="B150">
        <v>-46.099600000000002</v>
      </c>
      <c r="C150">
        <v>-9.5645000000000007</v>
      </c>
      <c r="D150">
        <v>-10.5009</v>
      </c>
      <c r="E150">
        <v>-10.822800000000001</v>
      </c>
      <c r="F150">
        <v>-8.6516000000000002</v>
      </c>
      <c r="G150">
        <v>-6.9290000000000003</v>
      </c>
      <c r="I150" s="47" t="str">
        <f t="shared" si="197"/>
        <v>Max Drawdown</v>
      </c>
      <c r="J150" s="48">
        <f t="shared" si="212"/>
        <v>-0.46099600000000002</v>
      </c>
      <c r="K150" s="48">
        <f t="shared" si="213"/>
        <v>-9.5645000000000008E-2</v>
      </c>
      <c r="L150" s="48">
        <f t="shared" si="214"/>
        <v>-0.10500899999999999</v>
      </c>
      <c r="M150" s="48">
        <f t="shared" si="215"/>
        <v>-0.108228</v>
      </c>
      <c r="N150" s="48">
        <f t="shared" si="216"/>
        <v>-8.6515999999999996E-2</v>
      </c>
      <c r="O150" s="48">
        <f t="shared" si="217"/>
        <v>-6.9290000000000004E-2</v>
      </c>
      <c r="Q150" s="47" t="str">
        <f t="shared" si="205"/>
        <v>Max Drawdown</v>
      </c>
      <c r="R150" s="48">
        <f t="shared" si="195"/>
        <v>-0.46099600000000002</v>
      </c>
      <c r="S150" s="48">
        <f t="shared" si="196"/>
        <v>-9.5645000000000008E-2</v>
      </c>
      <c r="T150" s="48">
        <f t="shared" si="204"/>
        <v>-6.9290000000000004E-2</v>
      </c>
    </row>
    <row r="151" spans="1:20" x14ac:dyDescent="0.25">
      <c r="A151" t="s">
        <v>96</v>
      </c>
      <c r="B151">
        <v>4.9608999999999996</v>
      </c>
      <c r="C151">
        <v>0.97170000000000001</v>
      </c>
      <c r="D151">
        <v>1.1793</v>
      </c>
      <c r="E151">
        <v>1.1304000000000001</v>
      </c>
      <c r="F151">
        <v>0.90429999999999999</v>
      </c>
      <c r="G151">
        <v>0.78720000000000001</v>
      </c>
      <c r="I151" s="47" t="str">
        <f t="shared" si="197"/>
        <v>Max Drawdown / CAGR</v>
      </c>
      <c r="J151" s="49">
        <f t="shared" ref="J151:J155" si="218">B151</f>
        <v>4.9608999999999996</v>
      </c>
      <c r="K151" s="49">
        <f t="shared" ref="K151:K155" si="219">C151</f>
        <v>0.97170000000000001</v>
      </c>
      <c r="L151" s="49">
        <f t="shared" ref="L151:L155" si="220">D151</f>
        <v>1.1793</v>
      </c>
      <c r="M151" s="49">
        <f t="shared" ref="M151:M155" si="221">E151</f>
        <v>1.1304000000000001</v>
      </c>
      <c r="N151" s="49">
        <f t="shared" ref="N151:N155" si="222">F151</f>
        <v>0.90429999999999999</v>
      </c>
      <c r="O151" s="49">
        <f t="shared" ref="O151:O155" si="223">G151</f>
        <v>0.78720000000000001</v>
      </c>
      <c r="Q151" s="47" t="str">
        <f t="shared" si="205"/>
        <v>Max Drawdown / CAGR</v>
      </c>
      <c r="R151" s="49">
        <f t="shared" si="195"/>
        <v>4.9608999999999996</v>
      </c>
      <c r="S151" s="49">
        <f t="shared" si="196"/>
        <v>0.97170000000000001</v>
      </c>
      <c r="T151" s="49">
        <f t="shared" si="204"/>
        <v>0.78720000000000001</v>
      </c>
    </row>
    <row r="152" spans="1:20" x14ac:dyDescent="0.25">
      <c r="A152" t="s">
        <v>110</v>
      </c>
      <c r="B152">
        <v>0.4093</v>
      </c>
      <c r="C152">
        <v>0.67789999999999995</v>
      </c>
      <c r="D152">
        <v>0.57689999999999997</v>
      </c>
      <c r="E152">
        <v>0.66149999999999998</v>
      </c>
      <c r="F152">
        <v>0.7157</v>
      </c>
      <c r="G152">
        <v>0.66879999999999995</v>
      </c>
      <c r="I152" s="47" t="str">
        <f t="shared" si="197"/>
        <v>Sharpe Ratio (4.93%)</v>
      </c>
      <c r="J152" s="49">
        <f t="shared" si="218"/>
        <v>0.4093</v>
      </c>
      <c r="K152" s="49">
        <f t="shared" si="219"/>
        <v>0.67789999999999995</v>
      </c>
      <c r="L152" s="49">
        <f t="shared" si="220"/>
        <v>0.57689999999999997</v>
      </c>
      <c r="M152" s="49">
        <f t="shared" si="221"/>
        <v>0.66149999999999998</v>
      </c>
      <c r="N152" s="49">
        <f t="shared" si="222"/>
        <v>0.7157</v>
      </c>
      <c r="O152" s="49">
        <f t="shared" si="223"/>
        <v>0.66879999999999995</v>
      </c>
      <c r="Q152" s="47" t="str">
        <f t="shared" si="205"/>
        <v>Sharpe Ratio (4.93%)</v>
      </c>
      <c r="R152" s="49">
        <f t="shared" si="195"/>
        <v>0.4093</v>
      </c>
      <c r="S152" s="49">
        <f t="shared" si="196"/>
        <v>0.67789999999999995</v>
      </c>
      <c r="T152" s="49">
        <f t="shared" si="204"/>
        <v>0.66879999999999995</v>
      </c>
    </row>
    <row r="153" spans="1:20" x14ac:dyDescent="0.25">
      <c r="A153" t="s">
        <v>84</v>
      </c>
      <c r="B153">
        <v>0.41649999999999998</v>
      </c>
      <c r="C153">
        <v>0.72860000000000003</v>
      </c>
      <c r="D153">
        <v>0.67030000000000001</v>
      </c>
      <c r="E153">
        <v>0.71960000000000002</v>
      </c>
      <c r="F153">
        <v>0.83919999999999995</v>
      </c>
      <c r="G153">
        <v>0.8518</v>
      </c>
      <c r="I153" s="47" t="str">
        <f t="shared" si="197"/>
        <v>Sortino Ratio</v>
      </c>
      <c r="J153" s="49">
        <f t="shared" si="218"/>
        <v>0.41649999999999998</v>
      </c>
      <c r="K153" s="49">
        <f t="shared" si="219"/>
        <v>0.72860000000000003</v>
      </c>
      <c r="L153" s="49">
        <f t="shared" si="220"/>
        <v>0.67030000000000001</v>
      </c>
      <c r="M153" s="49">
        <f t="shared" si="221"/>
        <v>0.71960000000000002</v>
      </c>
      <c r="N153" s="49">
        <f t="shared" si="222"/>
        <v>0.83919999999999995</v>
      </c>
      <c r="O153" s="49">
        <f t="shared" si="223"/>
        <v>0.8518</v>
      </c>
      <c r="Q153" s="47" t="str">
        <f t="shared" si="205"/>
        <v>Sortino Ratio</v>
      </c>
      <c r="R153" s="49">
        <f t="shared" si="195"/>
        <v>0.41649999999999998</v>
      </c>
      <c r="S153" s="49">
        <f t="shared" si="196"/>
        <v>0.72860000000000003</v>
      </c>
      <c r="T153" s="49">
        <f t="shared" si="204"/>
        <v>0.8518</v>
      </c>
    </row>
    <row r="154" spans="1:20" x14ac:dyDescent="0.25">
      <c r="A154" t="s">
        <v>98</v>
      </c>
      <c r="B154">
        <v>0.2016</v>
      </c>
      <c r="C154">
        <v>1.0290999999999999</v>
      </c>
      <c r="D154">
        <v>0.84799999999999998</v>
      </c>
      <c r="E154">
        <v>0.88460000000000005</v>
      </c>
      <c r="F154">
        <v>1.1059000000000001</v>
      </c>
      <c r="G154">
        <v>1.2703</v>
      </c>
      <c r="I154" s="47" t="str">
        <f t="shared" si="197"/>
        <v>MAR Ratio</v>
      </c>
      <c r="J154" s="49">
        <f t="shared" si="218"/>
        <v>0.2016</v>
      </c>
      <c r="K154" s="49">
        <f t="shared" si="219"/>
        <v>1.0290999999999999</v>
      </c>
      <c r="L154" s="49">
        <f t="shared" si="220"/>
        <v>0.84799999999999998</v>
      </c>
      <c r="M154" s="49">
        <f t="shared" si="221"/>
        <v>0.88460000000000005</v>
      </c>
      <c r="N154" s="49">
        <f t="shared" si="222"/>
        <v>1.1059000000000001</v>
      </c>
      <c r="O154" s="49">
        <f t="shared" si="223"/>
        <v>1.2703</v>
      </c>
      <c r="Q154" s="47" t="str">
        <f t="shared" si="205"/>
        <v>MAR Ratio</v>
      </c>
      <c r="R154" s="49">
        <f t="shared" si="195"/>
        <v>0.2016</v>
      </c>
      <c r="S154" s="49">
        <f t="shared" si="196"/>
        <v>1.0290999999999999</v>
      </c>
      <c r="T154" s="49">
        <f t="shared" si="204"/>
        <v>1.2703</v>
      </c>
    </row>
    <row r="155" spans="1:20" ht="15.75" thickBot="1" x14ac:dyDescent="0.3">
      <c r="A155" t="s">
        <v>85</v>
      </c>
      <c r="B155">
        <v>7.9476000000000004</v>
      </c>
      <c r="C155">
        <v>2.3628999999999998</v>
      </c>
      <c r="D155">
        <v>2.6179999999999999</v>
      </c>
      <c r="E155">
        <v>2.5038</v>
      </c>
      <c r="F155">
        <v>2.1149</v>
      </c>
      <c r="G155">
        <v>1.8214999999999999</v>
      </c>
      <c r="I155" s="51" t="str">
        <f t="shared" si="197"/>
        <v>Ulcer Index</v>
      </c>
      <c r="J155" s="52">
        <f t="shared" si="218"/>
        <v>7.9476000000000004</v>
      </c>
      <c r="K155" s="52">
        <f t="shared" si="219"/>
        <v>2.3628999999999998</v>
      </c>
      <c r="L155" s="52">
        <f t="shared" si="220"/>
        <v>2.6179999999999999</v>
      </c>
      <c r="M155" s="52">
        <f t="shared" si="221"/>
        <v>2.5038</v>
      </c>
      <c r="N155" s="52">
        <f t="shared" si="222"/>
        <v>2.1149</v>
      </c>
      <c r="O155" s="52">
        <f t="shared" si="223"/>
        <v>1.8214999999999999</v>
      </c>
      <c r="Q155" s="51" t="str">
        <f t="shared" si="205"/>
        <v>Ulcer Index</v>
      </c>
      <c r="R155" s="52">
        <f t="shared" si="195"/>
        <v>7.9476000000000004</v>
      </c>
      <c r="S155" s="52">
        <f t="shared" si="196"/>
        <v>2.3628999999999998</v>
      </c>
      <c r="T155" s="52">
        <f t="shared" si="204"/>
        <v>1.8214999999999999</v>
      </c>
    </row>
    <row r="161" spans="1:22" ht="15.75" thickBot="1" x14ac:dyDescent="0.3"/>
    <row r="162" spans="1:22" ht="15.75" thickBot="1" x14ac:dyDescent="0.3">
      <c r="A162" s="29" t="s">
        <v>111</v>
      </c>
      <c r="Q162" s="55" t="s">
        <v>127</v>
      </c>
      <c r="R162" s="56"/>
      <c r="S162" s="55" t="s">
        <v>126</v>
      </c>
      <c r="T162" s="56"/>
      <c r="U162" s="55" t="s">
        <v>123</v>
      </c>
      <c r="V162" s="57"/>
    </row>
    <row r="163" spans="1:22" ht="15.75" thickBot="1" x14ac:dyDescent="0.3">
      <c r="B163" t="s">
        <v>53</v>
      </c>
      <c r="C163" t="s">
        <v>79</v>
      </c>
      <c r="D163" t="s">
        <v>82</v>
      </c>
      <c r="E163" t="s">
        <v>103</v>
      </c>
      <c r="F163" t="s">
        <v>104</v>
      </c>
      <c r="I163" s="43"/>
      <c r="J163" s="44" t="str">
        <f>B163</f>
        <v>B&amp;H</v>
      </c>
      <c r="K163" s="44" t="str">
        <f>C163</f>
        <v>Timing</v>
      </c>
      <c r="L163" s="44" t="str">
        <f>D163</f>
        <v>Timing Delayed</v>
      </c>
      <c r="M163" s="44" t="str">
        <f>E163</f>
        <v>Multi Timing</v>
      </c>
      <c r="N163" s="44" t="str">
        <f t="shared" ref="N163" si="224">F163</f>
        <v>Multi Strat</v>
      </c>
      <c r="Q163" s="44" t="str">
        <f t="shared" ref="Q163:Q178" si="225">J163</f>
        <v>B&amp;H</v>
      </c>
      <c r="R163" s="44" t="str">
        <f t="shared" ref="R163:R178" si="226">K163</f>
        <v>Timing</v>
      </c>
      <c r="S163" s="44" t="str">
        <f t="shared" ref="S163:S178" si="227">J229</f>
        <v>B&amp;H</v>
      </c>
      <c r="T163" s="44" t="str">
        <f t="shared" ref="T163:T178" si="228">K229</f>
        <v>Timing</v>
      </c>
      <c r="U163" s="44" t="str">
        <f>R140</f>
        <v>B&amp;H</v>
      </c>
      <c r="V163" s="44" t="str">
        <f t="shared" ref="V163:V178" si="229">S140</f>
        <v>Timing</v>
      </c>
    </row>
    <row r="164" spans="1:22" x14ac:dyDescent="0.25">
      <c r="A164" t="s">
        <v>88</v>
      </c>
      <c r="B164">
        <v>11.295999999999999</v>
      </c>
      <c r="C164">
        <v>11.579700000000001</v>
      </c>
      <c r="D164">
        <v>10.5564</v>
      </c>
      <c r="E164">
        <v>11.1739</v>
      </c>
      <c r="F164">
        <v>10.520099999999999</v>
      </c>
      <c r="I164" s="45" t="str">
        <f t="shared" ref="I164:I178" si="230">A164</f>
        <v>CAGR</v>
      </c>
      <c r="J164" s="46">
        <f t="shared" ref="J164:J165" si="231">B164/100</f>
        <v>0.11295999999999999</v>
      </c>
      <c r="K164" s="46">
        <f t="shared" ref="K164:K165" si="232">C164/100</f>
        <v>0.11579700000000001</v>
      </c>
      <c r="L164" s="46">
        <f t="shared" ref="L164:L165" si="233">D164/100</f>
        <v>0.10556400000000001</v>
      </c>
      <c r="M164" s="46">
        <f t="shared" ref="M164:M165" si="234">E164/100</f>
        <v>0.11173899999999999</v>
      </c>
      <c r="N164" s="46">
        <f t="shared" ref="N164:N165" si="235">F164/100</f>
        <v>0.10520099999999999</v>
      </c>
      <c r="P164" s="45" t="str">
        <f t="shared" ref="P164:P178" si="236">I164</f>
        <v>CAGR</v>
      </c>
      <c r="Q164" s="46">
        <f t="shared" si="225"/>
        <v>0.11295999999999999</v>
      </c>
      <c r="R164" s="46">
        <f t="shared" si="226"/>
        <v>0.11579700000000001</v>
      </c>
      <c r="S164" s="46">
        <f t="shared" si="227"/>
        <v>9.9766999999999995E-2</v>
      </c>
      <c r="T164" s="46">
        <f t="shared" si="228"/>
        <v>0.106099</v>
      </c>
      <c r="U164" s="46">
        <f t="shared" ref="U164:U178" si="237">R141</f>
        <v>9.2926000000000009E-2</v>
      </c>
      <c r="V164" s="46">
        <f t="shared" si="229"/>
        <v>9.8428000000000002E-2</v>
      </c>
    </row>
    <row r="165" spans="1:22" x14ac:dyDescent="0.25">
      <c r="A165" t="s">
        <v>7</v>
      </c>
      <c r="B165">
        <v>8.9778000000000002</v>
      </c>
      <c r="C165">
        <v>6.9313000000000002</v>
      </c>
      <c r="D165">
        <v>6.5176999999999996</v>
      </c>
      <c r="E165">
        <v>6.1398999999999999</v>
      </c>
      <c r="F165">
        <v>5.6746999999999996</v>
      </c>
      <c r="I165" s="47" t="str">
        <f t="shared" si="230"/>
        <v>Volatility</v>
      </c>
      <c r="J165" s="48">
        <f t="shared" si="231"/>
        <v>8.9777999999999997E-2</v>
      </c>
      <c r="K165" s="48">
        <f t="shared" si="232"/>
        <v>6.9313E-2</v>
      </c>
      <c r="L165" s="48">
        <f t="shared" si="233"/>
        <v>6.5176999999999999E-2</v>
      </c>
      <c r="M165" s="48">
        <f t="shared" si="234"/>
        <v>6.1399000000000002E-2</v>
      </c>
      <c r="N165" s="48">
        <f t="shared" si="235"/>
        <v>5.6746999999999999E-2</v>
      </c>
      <c r="P165" s="47" t="str">
        <f t="shared" si="236"/>
        <v>Volatility</v>
      </c>
      <c r="Q165" s="48">
        <f t="shared" si="225"/>
        <v>8.9777999999999997E-2</v>
      </c>
      <c r="R165" s="48">
        <f t="shared" si="226"/>
        <v>6.9313E-2</v>
      </c>
      <c r="S165" s="48">
        <f t="shared" si="227"/>
        <v>0.102744</v>
      </c>
      <c r="T165" s="48">
        <f t="shared" si="228"/>
        <v>7.0057999999999995E-2</v>
      </c>
      <c r="U165" s="48">
        <f t="shared" si="237"/>
        <v>0.10085000000000001</v>
      </c>
      <c r="V165" s="48">
        <f t="shared" si="229"/>
        <v>6.8697999999999995E-2</v>
      </c>
    </row>
    <row r="166" spans="1:22" x14ac:dyDescent="0.25">
      <c r="A166" t="s">
        <v>89</v>
      </c>
      <c r="B166">
        <v>-0.44850000000000001</v>
      </c>
      <c r="C166">
        <v>-0.48420000000000002</v>
      </c>
      <c r="D166">
        <v>-0.59940000000000004</v>
      </c>
      <c r="E166">
        <v>-0.18290000000000001</v>
      </c>
      <c r="F166">
        <v>-0.2389</v>
      </c>
      <c r="I166" s="47" t="str">
        <f t="shared" si="230"/>
        <v>Skew</v>
      </c>
      <c r="J166" s="49">
        <f t="shared" ref="J166:J167" si="238">B166</f>
        <v>-0.44850000000000001</v>
      </c>
      <c r="K166" s="49">
        <f t="shared" ref="K166:K167" si="239">C166</f>
        <v>-0.48420000000000002</v>
      </c>
      <c r="L166" s="49">
        <f t="shared" ref="L166:L167" si="240">D166</f>
        <v>-0.59940000000000004</v>
      </c>
      <c r="M166" s="49">
        <f t="shared" ref="M166:M167" si="241">E166</f>
        <v>-0.18290000000000001</v>
      </c>
      <c r="N166" s="49">
        <f t="shared" ref="N166:N167" si="242">F166</f>
        <v>-0.2389</v>
      </c>
      <c r="P166" s="47" t="str">
        <f t="shared" si="236"/>
        <v>Skew</v>
      </c>
      <c r="Q166" s="49">
        <f t="shared" si="225"/>
        <v>-0.44850000000000001</v>
      </c>
      <c r="R166" s="49">
        <f t="shared" si="226"/>
        <v>-0.48420000000000002</v>
      </c>
      <c r="S166" s="49">
        <f t="shared" si="227"/>
        <v>-1.0929</v>
      </c>
      <c r="T166" s="49">
        <f t="shared" si="228"/>
        <v>-0.53669999999999995</v>
      </c>
      <c r="U166" s="49">
        <f t="shared" si="237"/>
        <v>-1.0230999999999999</v>
      </c>
      <c r="V166" s="49">
        <f t="shared" si="229"/>
        <v>-0.48320000000000002</v>
      </c>
    </row>
    <row r="167" spans="1:22" x14ac:dyDescent="0.25">
      <c r="A167" t="s">
        <v>90</v>
      </c>
      <c r="B167">
        <v>1.4821</v>
      </c>
      <c r="C167">
        <v>2.5661</v>
      </c>
      <c r="D167">
        <v>3.3664999999999998</v>
      </c>
      <c r="E167">
        <v>1.325</v>
      </c>
      <c r="F167">
        <v>1.8479000000000001</v>
      </c>
      <c r="I167" s="47" t="str">
        <f t="shared" si="230"/>
        <v>Kurtosis</v>
      </c>
      <c r="J167" s="49">
        <f t="shared" si="238"/>
        <v>1.4821</v>
      </c>
      <c r="K167" s="49">
        <f t="shared" si="239"/>
        <v>2.5661</v>
      </c>
      <c r="L167" s="49">
        <f t="shared" si="240"/>
        <v>3.3664999999999998</v>
      </c>
      <c r="M167" s="49">
        <f t="shared" si="241"/>
        <v>1.325</v>
      </c>
      <c r="N167" s="49">
        <f t="shared" si="242"/>
        <v>1.8479000000000001</v>
      </c>
      <c r="P167" s="47" t="str">
        <f t="shared" si="236"/>
        <v>Kurtosis</v>
      </c>
      <c r="Q167" s="49">
        <f t="shared" si="225"/>
        <v>1.4821</v>
      </c>
      <c r="R167" s="49">
        <f t="shared" si="226"/>
        <v>2.5661</v>
      </c>
      <c r="S167" s="49">
        <f t="shared" si="227"/>
        <v>5.2313000000000001</v>
      </c>
      <c r="T167" s="49">
        <f t="shared" si="228"/>
        <v>2.4125999999999999</v>
      </c>
      <c r="U167" s="49">
        <f t="shared" si="237"/>
        <v>5.0641999999999996</v>
      </c>
      <c r="V167" s="49">
        <f t="shared" si="229"/>
        <v>2.3517000000000001</v>
      </c>
    </row>
    <row r="168" spans="1:22" x14ac:dyDescent="0.25">
      <c r="A168" t="s">
        <v>10</v>
      </c>
      <c r="B168">
        <v>4.7748999999999997</v>
      </c>
      <c r="C168">
        <v>4.7748999999999997</v>
      </c>
      <c r="D168">
        <v>4.7748999999999997</v>
      </c>
      <c r="E168">
        <v>4.7748999999999997</v>
      </c>
      <c r="F168">
        <v>4.7748999999999997</v>
      </c>
      <c r="I168" s="47" t="str">
        <f t="shared" si="230"/>
        <v>Inflation CAGR</v>
      </c>
      <c r="J168" s="50">
        <f t="shared" ref="J168:J173" si="243">B168/100</f>
        <v>4.7749E-2</v>
      </c>
      <c r="K168" s="50">
        <f t="shared" ref="K168:K173" si="244">C168/100</f>
        <v>4.7749E-2</v>
      </c>
      <c r="L168" s="50">
        <f t="shared" ref="L168:L173" si="245">D168/100</f>
        <v>4.7749E-2</v>
      </c>
      <c r="M168" s="50">
        <f t="shared" ref="M168:M173" si="246">E168/100</f>
        <v>4.7749E-2</v>
      </c>
      <c r="N168" s="50">
        <f t="shared" ref="N168:N173" si="247">F168/100</f>
        <v>4.7749E-2</v>
      </c>
      <c r="P168" s="47" t="str">
        <f t="shared" si="236"/>
        <v>Inflation CAGR</v>
      </c>
      <c r="Q168" s="50">
        <f t="shared" si="225"/>
        <v>4.7749E-2</v>
      </c>
      <c r="R168" s="50">
        <f t="shared" si="226"/>
        <v>4.7749E-2</v>
      </c>
      <c r="S168" s="50">
        <f t="shared" si="227"/>
        <v>4.3262000000000002E-2</v>
      </c>
      <c r="T168" s="50">
        <f t="shared" si="228"/>
        <v>4.3262000000000002E-2</v>
      </c>
      <c r="U168" s="50">
        <f t="shared" si="237"/>
        <v>4.0425000000000003E-2</v>
      </c>
      <c r="V168" s="50">
        <f t="shared" si="229"/>
        <v>4.0425000000000003E-2</v>
      </c>
    </row>
    <row r="169" spans="1:22" x14ac:dyDescent="0.25">
      <c r="A169" t="s">
        <v>91</v>
      </c>
      <c r="B169">
        <v>100</v>
      </c>
      <c r="C169">
        <v>72.292199999999994</v>
      </c>
      <c r="D169">
        <v>66.3476</v>
      </c>
      <c r="E169">
        <v>66.481899999999996</v>
      </c>
      <c r="F169">
        <v>59.781700000000001</v>
      </c>
      <c r="I169" s="47" t="str">
        <f t="shared" si="230"/>
        <v>% in the Market</v>
      </c>
      <c r="J169" s="50">
        <f t="shared" si="243"/>
        <v>1</v>
      </c>
      <c r="K169" s="50">
        <f t="shared" si="244"/>
        <v>0.72292199999999995</v>
      </c>
      <c r="L169" s="50">
        <f t="shared" si="245"/>
        <v>0.66347599999999995</v>
      </c>
      <c r="M169" s="50">
        <f t="shared" si="246"/>
        <v>0.66481899999999994</v>
      </c>
      <c r="N169" s="50">
        <f t="shared" si="247"/>
        <v>0.59781700000000004</v>
      </c>
      <c r="P169" s="47" t="str">
        <f t="shared" si="236"/>
        <v>% in the Market</v>
      </c>
      <c r="Q169" s="50">
        <f t="shared" si="225"/>
        <v>1</v>
      </c>
      <c r="R169" s="50">
        <f t="shared" si="226"/>
        <v>0.72292199999999995</v>
      </c>
      <c r="S169" s="50">
        <f t="shared" si="227"/>
        <v>1</v>
      </c>
      <c r="T169" s="50">
        <f t="shared" si="228"/>
        <v>0.71226600000000007</v>
      </c>
      <c r="U169" s="50">
        <f t="shared" si="237"/>
        <v>1</v>
      </c>
      <c r="V169" s="50">
        <f t="shared" si="229"/>
        <v>0.70812900000000001</v>
      </c>
    </row>
    <row r="170" spans="1:22" x14ac:dyDescent="0.25">
      <c r="A170" t="s">
        <v>92</v>
      </c>
      <c r="B170">
        <v>67.758200000000002</v>
      </c>
      <c r="C170">
        <v>73.551599999999993</v>
      </c>
      <c r="D170">
        <v>75.063000000000002</v>
      </c>
      <c r="E170">
        <v>73.8035</v>
      </c>
      <c r="F170">
        <v>73.8035</v>
      </c>
      <c r="I170" s="47" t="str">
        <f t="shared" si="230"/>
        <v>% positive Months</v>
      </c>
      <c r="J170" s="48">
        <f t="shared" si="243"/>
        <v>0.67758200000000002</v>
      </c>
      <c r="K170" s="48">
        <f t="shared" si="244"/>
        <v>0.73551599999999995</v>
      </c>
      <c r="L170" s="48">
        <f t="shared" si="245"/>
        <v>0.75063000000000002</v>
      </c>
      <c r="M170" s="48">
        <f t="shared" si="246"/>
        <v>0.738035</v>
      </c>
      <c r="N170" s="48">
        <f t="shared" si="247"/>
        <v>0.738035</v>
      </c>
      <c r="P170" s="47" t="str">
        <f t="shared" si="236"/>
        <v>% positive Months</v>
      </c>
      <c r="Q170" s="48">
        <f t="shared" si="225"/>
        <v>0.67758200000000002</v>
      </c>
      <c r="R170" s="48">
        <f t="shared" si="226"/>
        <v>0.73551599999999995</v>
      </c>
      <c r="S170" s="48">
        <f t="shared" si="227"/>
        <v>0.66943900000000001</v>
      </c>
      <c r="T170" s="48">
        <f t="shared" si="228"/>
        <v>0.721414</v>
      </c>
      <c r="U170" s="48">
        <f t="shared" si="237"/>
        <v>0.65595500000000007</v>
      </c>
      <c r="V170" s="48">
        <f t="shared" si="229"/>
        <v>0.70510400000000006</v>
      </c>
    </row>
    <row r="171" spans="1:22" x14ac:dyDescent="0.25">
      <c r="A171" t="s">
        <v>93</v>
      </c>
      <c r="B171">
        <v>9.0961999999999996</v>
      </c>
      <c r="C171">
        <v>6.5845000000000002</v>
      </c>
      <c r="D171">
        <v>6.5845000000000002</v>
      </c>
      <c r="E171">
        <v>6.1787999999999998</v>
      </c>
      <c r="F171">
        <v>6.1787999999999998</v>
      </c>
      <c r="I171" s="47" t="str">
        <f t="shared" si="230"/>
        <v>Best Month</v>
      </c>
      <c r="J171" s="48">
        <f t="shared" si="243"/>
        <v>9.0962000000000001E-2</v>
      </c>
      <c r="K171" s="48">
        <f t="shared" si="244"/>
        <v>6.5845000000000001E-2</v>
      </c>
      <c r="L171" s="48">
        <f t="shared" si="245"/>
        <v>6.5845000000000001E-2</v>
      </c>
      <c r="M171" s="48">
        <f t="shared" si="246"/>
        <v>6.1787999999999996E-2</v>
      </c>
      <c r="N171" s="48">
        <f t="shared" si="247"/>
        <v>6.1787999999999996E-2</v>
      </c>
      <c r="P171" s="47" t="str">
        <f t="shared" si="236"/>
        <v>Best Month</v>
      </c>
      <c r="Q171" s="48">
        <f t="shared" si="225"/>
        <v>9.0962000000000001E-2</v>
      </c>
      <c r="R171" s="48">
        <f t="shared" si="226"/>
        <v>6.5845000000000001E-2</v>
      </c>
      <c r="S171" s="48">
        <f t="shared" si="227"/>
        <v>9.2150999999999997E-2</v>
      </c>
      <c r="T171" s="48">
        <f t="shared" si="228"/>
        <v>6.5845000000000001E-2</v>
      </c>
      <c r="U171" s="48">
        <f t="shared" si="237"/>
        <v>9.2150999999999997E-2</v>
      </c>
      <c r="V171" s="48">
        <f t="shared" si="229"/>
        <v>6.5845000000000001E-2</v>
      </c>
    </row>
    <row r="172" spans="1:22" x14ac:dyDescent="0.25">
      <c r="A172" t="s">
        <v>94</v>
      </c>
      <c r="B172">
        <v>-9.2249999999999996</v>
      </c>
      <c r="C172">
        <v>-9.2928999999999995</v>
      </c>
      <c r="D172">
        <v>-9.2928999999999995</v>
      </c>
      <c r="E172">
        <v>-5.8060999999999998</v>
      </c>
      <c r="F172">
        <v>-5.8060999999999998</v>
      </c>
      <c r="I172" s="47" t="str">
        <f t="shared" si="230"/>
        <v>Worst Month</v>
      </c>
      <c r="J172" s="48">
        <f t="shared" si="243"/>
        <v>-9.2249999999999999E-2</v>
      </c>
      <c r="K172" s="48">
        <f t="shared" si="244"/>
        <v>-9.2928999999999998E-2</v>
      </c>
      <c r="L172" s="48">
        <f t="shared" si="245"/>
        <v>-9.2928999999999998E-2</v>
      </c>
      <c r="M172" s="48">
        <f t="shared" si="246"/>
        <v>-5.8061000000000001E-2</v>
      </c>
      <c r="N172" s="48">
        <f t="shared" si="247"/>
        <v>-5.8061000000000001E-2</v>
      </c>
      <c r="P172" s="47" t="str">
        <f t="shared" si="236"/>
        <v>Worst Month</v>
      </c>
      <c r="Q172" s="48">
        <f t="shared" si="225"/>
        <v>-9.2249999999999999E-2</v>
      </c>
      <c r="R172" s="48">
        <f t="shared" si="226"/>
        <v>-9.2928999999999998E-2</v>
      </c>
      <c r="S172" s="48">
        <f t="shared" si="227"/>
        <v>-0.193386</v>
      </c>
      <c r="T172" s="48">
        <f t="shared" si="228"/>
        <v>-9.2928999999999998E-2</v>
      </c>
      <c r="U172" s="48">
        <f t="shared" si="237"/>
        <v>-0.193386</v>
      </c>
      <c r="V172" s="48">
        <f t="shared" si="229"/>
        <v>-9.2928999999999998E-2</v>
      </c>
    </row>
    <row r="173" spans="1:22" x14ac:dyDescent="0.25">
      <c r="A173" t="s">
        <v>95</v>
      </c>
      <c r="B173">
        <v>-19.611699999999999</v>
      </c>
      <c r="C173">
        <v>-9.5645000000000007</v>
      </c>
      <c r="D173">
        <v>-9.5645000000000007</v>
      </c>
      <c r="E173">
        <v>-6.2295999999999996</v>
      </c>
      <c r="F173">
        <v>-6.0202</v>
      </c>
      <c r="I173" s="47" t="str">
        <f t="shared" si="230"/>
        <v>Max Drawdown</v>
      </c>
      <c r="J173" s="48">
        <f t="shared" si="243"/>
        <v>-0.19611699999999999</v>
      </c>
      <c r="K173" s="48">
        <f t="shared" si="244"/>
        <v>-9.5645000000000008E-2</v>
      </c>
      <c r="L173" s="48">
        <f t="shared" si="245"/>
        <v>-9.5645000000000008E-2</v>
      </c>
      <c r="M173" s="48">
        <f t="shared" si="246"/>
        <v>-6.2295999999999997E-2</v>
      </c>
      <c r="N173" s="48">
        <f t="shared" si="247"/>
        <v>-6.0201999999999999E-2</v>
      </c>
      <c r="P173" s="47" t="str">
        <f t="shared" si="236"/>
        <v>Max Drawdown</v>
      </c>
      <c r="Q173" s="48">
        <f t="shared" si="225"/>
        <v>-0.19611699999999999</v>
      </c>
      <c r="R173" s="48">
        <f t="shared" si="226"/>
        <v>-9.5645000000000008E-2</v>
      </c>
      <c r="S173" s="48">
        <f t="shared" si="227"/>
        <v>-0.46099600000000002</v>
      </c>
      <c r="T173" s="48">
        <f t="shared" si="228"/>
        <v>-9.5645000000000008E-2</v>
      </c>
      <c r="U173" s="48">
        <f t="shared" si="237"/>
        <v>-0.46099600000000002</v>
      </c>
      <c r="V173" s="48">
        <f t="shared" si="229"/>
        <v>-9.5645000000000008E-2</v>
      </c>
    </row>
    <row r="174" spans="1:22" x14ac:dyDescent="0.25">
      <c r="A174" t="s">
        <v>96</v>
      </c>
      <c r="B174">
        <v>1.7362</v>
      </c>
      <c r="C174">
        <v>0.82599999999999996</v>
      </c>
      <c r="D174">
        <v>0.90600000000000003</v>
      </c>
      <c r="E174">
        <v>0.5575</v>
      </c>
      <c r="F174">
        <v>0.57230000000000003</v>
      </c>
      <c r="I174" s="47" t="str">
        <f t="shared" si="230"/>
        <v>Max Drawdown / CAGR</v>
      </c>
      <c r="J174" s="49">
        <f t="shared" ref="J174:J178" si="248">B174</f>
        <v>1.7362</v>
      </c>
      <c r="K174" s="49">
        <f t="shared" ref="K174:K178" si="249">C174</f>
        <v>0.82599999999999996</v>
      </c>
      <c r="L174" s="49">
        <f t="shared" ref="L174:L178" si="250">D174</f>
        <v>0.90600000000000003</v>
      </c>
      <c r="M174" s="49">
        <f t="shared" ref="M174:M178" si="251">E174</f>
        <v>0.5575</v>
      </c>
      <c r="N174" s="49">
        <f t="shared" ref="N174:N178" si="252">F174</f>
        <v>0.57230000000000003</v>
      </c>
      <c r="P174" s="47" t="str">
        <f t="shared" si="236"/>
        <v>Max Drawdown / CAGR</v>
      </c>
      <c r="Q174" s="49">
        <f t="shared" si="225"/>
        <v>1.7362</v>
      </c>
      <c r="R174" s="49">
        <f t="shared" si="226"/>
        <v>0.82599999999999996</v>
      </c>
      <c r="S174" s="49">
        <f t="shared" si="227"/>
        <v>4.6207000000000003</v>
      </c>
      <c r="T174" s="49">
        <f t="shared" si="228"/>
        <v>0.90149999999999997</v>
      </c>
      <c r="U174" s="49">
        <f t="shared" si="237"/>
        <v>4.9608999999999996</v>
      </c>
      <c r="V174" s="49">
        <f t="shared" si="229"/>
        <v>0.97170000000000001</v>
      </c>
    </row>
    <row r="175" spans="1:22" x14ac:dyDescent="0.25">
      <c r="A175" t="s">
        <v>110</v>
      </c>
      <c r="B175">
        <v>0.52429999999999999</v>
      </c>
      <c r="C175">
        <v>0.71840000000000004</v>
      </c>
      <c r="D175">
        <v>0.61529999999999996</v>
      </c>
      <c r="E175">
        <v>0.74850000000000005</v>
      </c>
      <c r="F175">
        <v>0.70220000000000005</v>
      </c>
      <c r="I175" s="47" t="str">
        <f t="shared" si="230"/>
        <v>Sharpe Ratio (4.93%)</v>
      </c>
      <c r="J175" s="49">
        <f t="shared" si="248"/>
        <v>0.52429999999999999</v>
      </c>
      <c r="K175" s="49">
        <f t="shared" si="249"/>
        <v>0.71840000000000004</v>
      </c>
      <c r="L175" s="49">
        <f t="shared" si="250"/>
        <v>0.61529999999999996</v>
      </c>
      <c r="M175" s="49">
        <f t="shared" si="251"/>
        <v>0.74850000000000005</v>
      </c>
      <c r="N175" s="49">
        <f t="shared" si="252"/>
        <v>0.70220000000000005</v>
      </c>
      <c r="P175" s="47" t="str">
        <f t="shared" si="236"/>
        <v>Sharpe Ratio (4.93%)</v>
      </c>
      <c r="Q175" s="49">
        <f t="shared" si="225"/>
        <v>0.52429999999999999</v>
      </c>
      <c r="R175" s="49">
        <f t="shared" si="226"/>
        <v>0.71840000000000004</v>
      </c>
      <c r="S175" s="49">
        <f t="shared" si="227"/>
        <v>0.41710000000000003</v>
      </c>
      <c r="T175" s="49">
        <f t="shared" si="228"/>
        <v>0.69830000000000003</v>
      </c>
      <c r="U175" s="49">
        <f t="shared" si="237"/>
        <v>0.4093</v>
      </c>
      <c r="V175" s="49">
        <f t="shared" si="229"/>
        <v>0.67789999999999995</v>
      </c>
    </row>
    <row r="176" spans="1:22" x14ac:dyDescent="0.25">
      <c r="A176" t="s">
        <v>84</v>
      </c>
      <c r="B176">
        <v>0.62180000000000002</v>
      </c>
      <c r="C176">
        <v>0.87829999999999997</v>
      </c>
      <c r="D176">
        <v>0.82450000000000001</v>
      </c>
      <c r="E176">
        <v>1.0343</v>
      </c>
      <c r="F176">
        <v>1.0358000000000001</v>
      </c>
      <c r="I176" s="47" t="str">
        <f t="shared" si="230"/>
        <v>Sortino Ratio</v>
      </c>
      <c r="J176" s="49">
        <f t="shared" si="248"/>
        <v>0.62180000000000002</v>
      </c>
      <c r="K176" s="49">
        <f t="shared" si="249"/>
        <v>0.87829999999999997</v>
      </c>
      <c r="L176" s="49">
        <f t="shared" si="250"/>
        <v>0.82450000000000001</v>
      </c>
      <c r="M176" s="49">
        <f t="shared" si="251"/>
        <v>1.0343</v>
      </c>
      <c r="N176" s="49">
        <f t="shared" si="252"/>
        <v>1.0358000000000001</v>
      </c>
      <c r="P176" s="47" t="str">
        <f t="shared" si="236"/>
        <v>Sortino Ratio</v>
      </c>
      <c r="Q176" s="49">
        <f t="shared" si="225"/>
        <v>0.62180000000000002</v>
      </c>
      <c r="R176" s="49">
        <f t="shared" si="226"/>
        <v>0.87829999999999997</v>
      </c>
      <c r="S176" s="49">
        <f t="shared" si="227"/>
        <v>0.43559999999999999</v>
      </c>
      <c r="T176" s="49">
        <f t="shared" si="228"/>
        <v>0.77029999999999998</v>
      </c>
      <c r="U176" s="49">
        <f t="shared" si="237"/>
        <v>0.41649999999999998</v>
      </c>
      <c r="V176" s="49">
        <f t="shared" si="229"/>
        <v>0.72860000000000003</v>
      </c>
    </row>
    <row r="177" spans="1:25" x14ac:dyDescent="0.25">
      <c r="A177" t="s">
        <v>98</v>
      </c>
      <c r="B177">
        <v>0.57599999999999996</v>
      </c>
      <c r="C177">
        <v>1.2107000000000001</v>
      </c>
      <c r="D177">
        <v>1.1036999999999999</v>
      </c>
      <c r="E177">
        <v>1.7937000000000001</v>
      </c>
      <c r="F177">
        <v>1.7475000000000001</v>
      </c>
      <c r="I177" s="47" t="str">
        <f t="shared" si="230"/>
        <v>MAR Ratio</v>
      </c>
      <c r="J177" s="49">
        <f t="shared" si="248"/>
        <v>0.57599999999999996</v>
      </c>
      <c r="K177" s="49">
        <f t="shared" si="249"/>
        <v>1.2107000000000001</v>
      </c>
      <c r="L177" s="49">
        <f t="shared" si="250"/>
        <v>1.1036999999999999</v>
      </c>
      <c r="M177" s="49">
        <f t="shared" si="251"/>
        <v>1.7937000000000001</v>
      </c>
      <c r="N177" s="49">
        <f t="shared" si="252"/>
        <v>1.7475000000000001</v>
      </c>
      <c r="P177" s="47" t="str">
        <f t="shared" si="236"/>
        <v>MAR Ratio</v>
      </c>
      <c r="Q177" s="49">
        <f t="shared" si="225"/>
        <v>0.57599999999999996</v>
      </c>
      <c r="R177" s="49">
        <f t="shared" si="226"/>
        <v>1.2107000000000001</v>
      </c>
      <c r="S177" s="49">
        <f t="shared" si="227"/>
        <v>0.21640000000000001</v>
      </c>
      <c r="T177" s="49">
        <f t="shared" si="228"/>
        <v>1.1093</v>
      </c>
      <c r="U177" s="49">
        <f t="shared" si="237"/>
        <v>0.2016</v>
      </c>
      <c r="V177" s="49">
        <f t="shared" si="229"/>
        <v>1.0290999999999999</v>
      </c>
    </row>
    <row r="178" spans="1:25" ht="15.75" thickBot="1" x14ac:dyDescent="0.3">
      <c r="A178" t="s">
        <v>85</v>
      </c>
      <c r="B178">
        <v>4.0464000000000002</v>
      </c>
      <c r="C178">
        <v>1.7286999999999999</v>
      </c>
      <c r="D178">
        <v>1.9106000000000001</v>
      </c>
      <c r="E178">
        <v>1.3037000000000001</v>
      </c>
      <c r="F178">
        <v>1.2386999999999999</v>
      </c>
      <c r="I178" s="51" t="str">
        <f t="shared" si="230"/>
        <v>Ulcer Index</v>
      </c>
      <c r="J178" s="52">
        <f t="shared" si="248"/>
        <v>4.0464000000000002</v>
      </c>
      <c r="K178" s="52">
        <f t="shared" si="249"/>
        <v>1.7286999999999999</v>
      </c>
      <c r="L178" s="52">
        <f t="shared" si="250"/>
        <v>1.9106000000000001</v>
      </c>
      <c r="M178" s="52">
        <f t="shared" si="251"/>
        <v>1.3037000000000001</v>
      </c>
      <c r="N178" s="52">
        <f t="shared" si="252"/>
        <v>1.2386999999999999</v>
      </c>
      <c r="P178" s="51" t="str">
        <f t="shared" si="236"/>
        <v>Ulcer Index</v>
      </c>
      <c r="Q178" s="52">
        <f t="shared" si="225"/>
        <v>4.0464000000000002</v>
      </c>
      <c r="R178" s="52">
        <f t="shared" si="226"/>
        <v>1.7286999999999999</v>
      </c>
      <c r="S178" s="52">
        <f t="shared" si="227"/>
        <v>8.0900999999999996</v>
      </c>
      <c r="T178" s="52">
        <f t="shared" si="228"/>
        <v>2.2942999999999998</v>
      </c>
      <c r="U178" s="52">
        <f t="shared" si="237"/>
        <v>7.9476000000000004</v>
      </c>
      <c r="V178" s="52">
        <f t="shared" si="229"/>
        <v>2.3628999999999998</v>
      </c>
    </row>
    <row r="181" spans="1:25" x14ac:dyDescent="0.25">
      <c r="A181" s="29" t="s">
        <v>129</v>
      </c>
    </row>
    <row r="182" spans="1:25" ht="15.75" thickBot="1" x14ac:dyDescent="0.3"/>
    <row r="183" spans="1:25" ht="15.75" thickBot="1" x14ac:dyDescent="0.3">
      <c r="B183" t="s">
        <v>53</v>
      </c>
      <c r="C183" t="s">
        <v>79</v>
      </c>
      <c r="D183" t="s">
        <v>124</v>
      </c>
      <c r="I183" s="43"/>
      <c r="J183" s="44" t="str">
        <f>B183</f>
        <v>B&amp;H</v>
      </c>
      <c r="K183" s="44" t="str">
        <f>C183</f>
        <v>Timing</v>
      </c>
      <c r="L183" s="44" t="str">
        <f>D183</f>
        <v>Timing Band</v>
      </c>
      <c r="Q183" t="s">
        <v>53</v>
      </c>
      <c r="R183" t="s">
        <v>79</v>
      </c>
      <c r="S183" t="s">
        <v>124</v>
      </c>
      <c r="V183" s="43"/>
      <c r="W183" s="44" t="str">
        <f>Q183</f>
        <v>B&amp;H</v>
      </c>
      <c r="X183" s="44" t="str">
        <f>R183</f>
        <v>Timing</v>
      </c>
      <c r="Y183" s="44" t="str">
        <f>S183</f>
        <v>Timing Band</v>
      </c>
    </row>
    <row r="184" spans="1:25" x14ac:dyDescent="0.25">
      <c r="A184" t="s">
        <v>88</v>
      </c>
      <c r="B184">
        <v>10.192600000000001</v>
      </c>
      <c r="C184">
        <v>10.346500000000001</v>
      </c>
      <c r="D184">
        <v>10.9551</v>
      </c>
      <c r="I184" s="45" t="str">
        <f t="shared" ref="I184:I198" si="253">A184</f>
        <v>CAGR</v>
      </c>
      <c r="J184" s="46">
        <f t="shared" ref="J184:J185" si="254">B184/100</f>
        <v>0.101926</v>
      </c>
      <c r="K184" s="46">
        <f t="shared" ref="K184:K185" si="255">C184/100</f>
        <v>0.103465</v>
      </c>
      <c r="L184" s="46">
        <f t="shared" ref="L184:L185" si="256">D184/100</f>
        <v>0.109551</v>
      </c>
      <c r="P184" t="s">
        <v>88</v>
      </c>
      <c r="Q184">
        <v>2.1333000000000002</v>
      </c>
      <c r="R184">
        <v>-0.66759999999999997</v>
      </c>
      <c r="S184">
        <v>2.6709000000000001</v>
      </c>
      <c r="V184" s="45" t="str">
        <f t="shared" ref="V184:V198" si="257">P184</f>
        <v>CAGR</v>
      </c>
      <c r="W184" s="46">
        <f t="shared" ref="W184:Y185" si="258">Q184/100</f>
        <v>2.1333000000000001E-2</v>
      </c>
      <c r="X184" s="46">
        <f t="shared" si="258"/>
        <v>-6.6759999999999996E-3</v>
      </c>
      <c r="Y184" s="46">
        <f t="shared" si="258"/>
        <v>2.6709E-2</v>
      </c>
    </row>
    <row r="185" spans="1:25" x14ac:dyDescent="0.25">
      <c r="A185" t="s">
        <v>7</v>
      </c>
      <c r="B185">
        <v>15.284700000000001</v>
      </c>
      <c r="C185">
        <v>11.6058</v>
      </c>
      <c r="D185">
        <v>11.141500000000001</v>
      </c>
      <c r="I185" s="47" t="str">
        <f t="shared" si="253"/>
        <v>Volatility</v>
      </c>
      <c r="J185" s="48">
        <f t="shared" si="254"/>
        <v>0.15284700000000001</v>
      </c>
      <c r="K185" s="48">
        <f t="shared" si="255"/>
        <v>0.11605800000000001</v>
      </c>
      <c r="L185" s="48">
        <f t="shared" si="256"/>
        <v>0.111415</v>
      </c>
      <c r="P185" t="s">
        <v>7</v>
      </c>
      <c r="Q185">
        <v>13.655099999999999</v>
      </c>
      <c r="R185">
        <v>10.5069</v>
      </c>
      <c r="S185">
        <v>9.5332000000000008</v>
      </c>
      <c r="V185" s="47" t="str">
        <f t="shared" si="257"/>
        <v>Volatility</v>
      </c>
      <c r="W185" s="48">
        <f t="shared" si="258"/>
        <v>0.13655099999999998</v>
      </c>
      <c r="X185" s="48">
        <f t="shared" si="258"/>
        <v>0.105069</v>
      </c>
      <c r="Y185" s="48">
        <f t="shared" si="258"/>
        <v>9.5332000000000014E-2</v>
      </c>
    </row>
    <row r="186" spans="1:25" x14ac:dyDescent="0.25">
      <c r="A186" t="s">
        <v>89</v>
      </c>
      <c r="B186">
        <v>-0.43149999999999999</v>
      </c>
      <c r="C186">
        <v>-0.68049999999999999</v>
      </c>
      <c r="D186">
        <v>-0.65629999999999999</v>
      </c>
      <c r="I186" s="47" t="str">
        <f t="shared" si="253"/>
        <v>Skew</v>
      </c>
      <c r="J186" s="49">
        <f t="shared" ref="J186:J187" si="259">B186</f>
        <v>-0.43149999999999999</v>
      </c>
      <c r="K186" s="49">
        <f t="shared" ref="K186:K187" si="260">C186</f>
        <v>-0.68049999999999999</v>
      </c>
      <c r="L186" s="49">
        <f t="shared" ref="L186:L187" si="261">D186</f>
        <v>-0.65629999999999999</v>
      </c>
      <c r="P186" t="s">
        <v>89</v>
      </c>
      <c r="Q186">
        <v>1.1000000000000001E-3</v>
      </c>
      <c r="R186">
        <v>-0.83640000000000003</v>
      </c>
      <c r="S186">
        <v>-1.0454000000000001</v>
      </c>
      <c r="V186" s="47" t="str">
        <f t="shared" si="257"/>
        <v>Skew</v>
      </c>
      <c r="W186" s="49">
        <f t="shared" ref="W186:Y187" si="262">Q186</f>
        <v>1.1000000000000001E-3</v>
      </c>
      <c r="X186" s="49">
        <f t="shared" si="262"/>
        <v>-0.83640000000000003</v>
      </c>
      <c r="Y186" s="49">
        <f t="shared" si="262"/>
        <v>-1.0454000000000001</v>
      </c>
    </row>
    <row r="187" spans="1:25" x14ac:dyDescent="0.25">
      <c r="A187" t="s">
        <v>90</v>
      </c>
      <c r="B187">
        <v>1.9732000000000001</v>
      </c>
      <c r="C187">
        <v>5.1909000000000001</v>
      </c>
      <c r="D187">
        <v>6.1346999999999996</v>
      </c>
      <c r="I187" s="47" t="str">
        <f t="shared" si="253"/>
        <v>Kurtosis</v>
      </c>
      <c r="J187" s="49">
        <f t="shared" si="259"/>
        <v>1.9732000000000001</v>
      </c>
      <c r="K187" s="49">
        <f t="shared" si="260"/>
        <v>5.1909000000000001</v>
      </c>
      <c r="L187" s="49">
        <f t="shared" si="261"/>
        <v>6.1346999999999996</v>
      </c>
      <c r="P187" t="s">
        <v>90</v>
      </c>
      <c r="Q187">
        <v>8.6900000000000005E-2</v>
      </c>
      <c r="R187">
        <v>1.9312</v>
      </c>
      <c r="S187">
        <v>3.8029000000000002</v>
      </c>
      <c r="V187" s="47" t="str">
        <f t="shared" si="257"/>
        <v>Kurtosis</v>
      </c>
      <c r="W187" s="49">
        <f t="shared" si="262"/>
        <v>8.6900000000000005E-2</v>
      </c>
      <c r="X187" s="49">
        <f t="shared" si="262"/>
        <v>1.9312</v>
      </c>
      <c r="Y187" s="49">
        <f t="shared" si="262"/>
        <v>3.8029000000000002</v>
      </c>
    </row>
    <row r="188" spans="1:25" x14ac:dyDescent="0.25">
      <c r="A188" t="s">
        <v>10</v>
      </c>
      <c r="B188">
        <v>4.0425000000000004</v>
      </c>
      <c r="C188">
        <v>4.0425000000000004</v>
      </c>
      <c r="D188">
        <v>4.0425000000000004</v>
      </c>
      <c r="I188" s="47" t="str">
        <f t="shared" si="253"/>
        <v>Inflation CAGR</v>
      </c>
      <c r="J188" s="50">
        <f t="shared" ref="J188:J193" si="263">B188/100</f>
        <v>4.0425000000000003E-2</v>
      </c>
      <c r="K188" s="50">
        <f t="shared" ref="K188:K193" si="264">C188/100</f>
        <v>4.0425000000000003E-2</v>
      </c>
      <c r="L188" s="50">
        <f t="shared" ref="L188:L193" si="265">D188/100</f>
        <v>4.0425000000000003E-2</v>
      </c>
      <c r="P188" t="s">
        <v>10</v>
      </c>
      <c r="Q188">
        <v>7.7687999999999997</v>
      </c>
      <c r="R188">
        <v>7.7687999999999997</v>
      </c>
      <c r="S188">
        <v>7.7687999999999997</v>
      </c>
      <c r="V188" s="47" t="str">
        <f t="shared" si="257"/>
        <v>Inflation CAGR</v>
      </c>
      <c r="W188" s="50">
        <f t="shared" ref="W188:Y193" si="266">Q188/100</f>
        <v>7.7687999999999993E-2</v>
      </c>
      <c r="X188" s="50">
        <f t="shared" si="266"/>
        <v>7.7687999999999993E-2</v>
      </c>
      <c r="Y188" s="50">
        <f t="shared" si="266"/>
        <v>7.7687999999999993E-2</v>
      </c>
    </row>
    <row r="189" spans="1:25" x14ac:dyDescent="0.25">
      <c r="A189" t="s">
        <v>91</v>
      </c>
      <c r="B189">
        <v>100</v>
      </c>
      <c r="C189">
        <v>74.669200000000004</v>
      </c>
      <c r="D189">
        <v>70.888499999999993</v>
      </c>
      <c r="I189" s="47" t="str">
        <f t="shared" si="253"/>
        <v>% in the Market</v>
      </c>
      <c r="J189" s="50">
        <f t="shared" si="263"/>
        <v>1</v>
      </c>
      <c r="K189" s="50">
        <f t="shared" si="264"/>
        <v>0.74669200000000002</v>
      </c>
      <c r="L189" s="50">
        <f t="shared" si="265"/>
        <v>0.70888499999999999</v>
      </c>
      <c r="P189" t="s">
        <v>91</v>
      </c>
      <c r="Q189">
        <v>100</v>
      </c>
      <c r="R189">
        <v>48</v>
      </c>
      <c r="S189">
        <v>36</v>
      </c>
      <c r="V189" s="47" t="str">
        <f t="shared" si="257"/>
        <v>% in the Market</v>
      </c>
      <c r="W189" s="50">
        <f t="shared" si="266"/>
        <v>1</v>
      </c>
      <c r="X189" s="50">
        <f t="shared" si="266"/>
        <v>0.48</v>
      </c>
      <c r="Y189" s="50">
        <f t="shared" si="266"/>
        <v>0.36</v>
      </c>
    </row>
    <row r="190" spans="1:25" x14ac:dyDescent="0.25">
      <c r="A190" t="s">
        <v>92</v>
      </c>
      <c r="B190">
        <v>61.625700000000002</v>
      </c>
      <c r="C190">
        <v>73.3459</v>
      </c>
      <c r="D190">
        <v>75.2363</v>
      </c>
      <c r="I190" s="47" t="str">
        <f t="shared" si="253"/>
        <v>% positive Months</v>
      </c>
      <c r="J190" s="48">
        <f t="shared" si="263"/>
        <v>0.61625700000000005</v>
      </c>
      <c r="K190" s="48">
        <f t="shared" si="264"/>
        <v>0.73345899999999997</v>
      </c>
      <c r="L190" s="48">
        <f t="shared" si="265"/>
        <v>0.752363</v>
      </c>
      <c r="P190" t="s">
        <v>92</v>
      </c>
      <c r="Q190">
        <v>52</v>
      </c>
      <c r="R190">
        <v>72</v>
      </c>
      <c r="S190">
        <v>80</v>
      </c>
      <c r="V190" s="47" t="str">
        <f t="shared" si="257"/>
        <v>% positive Months</v>
      </c>
      <c r="W190" s="48">
        <f t="shared" si="266"/>
        <v>0.52</v>
      </c>
      <c r="X190" s="48">
        <f t="shared" si="266"/>
        <v>0.72</v>
      </c>
      <c r="Y190" s="48">
        <f t="shared" si="266"/>
        <v>0.8</v>
      </c>
    </row>
    <row r="191" spans="1:25" x14ac:dyDescent="0.25">
      <c r="A191" t="s">
        <v>93</v>
      </c>
      <c r="B191">
        <v>16.814</v>
      </c>
      <c r="C191">
        <v>13.466200000000001</v>
      </c>
      <c r="D191">
        <v>13.466200000000001</v>
      </c>
      <c r="I191" s="47" t="str">
        <f t="shared" si="253"/>
        <v>Best Month</v>
      </c>
      <c r="J191" s="48">
        <f t="shared" si="263"/>
        <v>0.16814000000000001</v>
      </c>
      <c r="K191" s="48">
        <f t="shared" si="264"/>
        <v>0.134662</v>
      </c>
      <c r="L191" s="48">
        <f t="shared" si="265"/>
        <v>0.134662</v>
      </c>
      <c r="P191" t="s">
        <v>93</v>
      </c>
      <c r="Q191">
        <v>9.0175000000000001</v>
      </c>
      <c r="R191">
        <v>5.8362999999999996</v>
      </c>
      <c r="S191">
        <v>5.8362999999999996</v>
      </c>
      <c r="V191" s="47" t="str">
        <f t="shared" si="257"/>
        <v>Best Month</v>
      </c>
      <c r="W191" s="48">
        <f t="shared" si="266"/>
        <v>9.0175000000000005E-2</v>
      </c>
      <c r="X191" s="48">
        <f t="shared" si="266"/>
        <v>5.8362999999999998E-2</v>
      </c>
      <c r="Y191" s="48">
        <f t="shared" si="266"/>
        <v>5.8362999999999998E-2</v>
      </c>
    </row>
    <row r="192" spans="1:25" x14ac:dyDescent="0.25">
      <c r="A192" t="s">
        <v>94</v>
      </c>
      <c r="B192">
        <v>-21.5364</v>
      </c>
      <c r="C192">
        <v>-21.5364</v>
      </c>
      <c r="D192">
        <v>-21.5364</v>
      </c>
      <c r="I192" s="47" t="str">
        <f t="shared" si="253"/>
        <v>Worst Month</v>
      </c>
      <c r="J192" s="48">
        <f t="shared" si="263"/>
        <v>-0.215364</v>
      </c>
      <c r="K192" s="48">
        <f t="shared" si="264"/>
        <v>-0.215364</v>
      </c>
      <c r="L192" s="48">
        <f t="shared" si="265"/>
        <v>-0.215364</v>
      </c>
      <c r="P192" t="s">
        <v>94</v>
      </c>
      <c r="Q192">
        <v>-8.7202999999999999</v>
      </c>
      <c r="R192">
        <v>-8.7202999999999999</v>
      </c>
      <c r="S192">
        <v>-8.7202999999999999</v>
      </c>
      <c r="V192" s="47" t="str">
        <f t="shared" si="257"/>
        <v>Worst Month</v>
      </c>
      <c r="W192" s="48">
        <f t="shared" si="266"/>
        <v>-8.7203000000000003E-2</v>
      </c>
      <c r="X192" s="48">
        <f t="shared" si="266"/>
        <v>-8.7203000000000003E-2</v>
      </c>
      <c r="Y192" s="48">
        <f t="shared" si="266"/>
        <v>-8.7203000000000003E-2</v>
      </c>
    </row>
    <row r="193" spans="1:25" x14ac:dyDescent="0.25">
      <c r="A193" t="s">
        <v>95</v>
      </c>
      <c r="B193">
        <v>-50.948700000000002</v>
      </c>
      <c r="C193">
        <v>-23.293800000000001</v>
      </c>
      <c r="D193">
        <v>-23.293800000000001</v>
      </c>
      <c r="I193" s="47" t="str">
        <f t="shared" si="253"/>
        <v>Max Drawdown</v>
      </c>
      <c r="J193" s="48">
        <f t="shared" si="263"/>
        <v>-0.50948700000000002</v>
      </c>
      <c r="K193" s="48">
        <f t="shared" si="264"/>
        <v>-0.23293800000000001</v>
      </c>
      <c r="L193" s="48">
        <f t="shared" si="265"/>
        <v>-0.23293800000000001</v>
      </c>
      <c r="P193" t="s">
        <v>95</v>
      </c>
      <c r="Q193">
        <v>-14.260999999999999</v>
      </c>
      <c r="R193">
        <v>-9.3858999999999995</v>
      </c>
      <c r="S193">
        <v>-9.01</v>
      </c>
      <c r="V193" s="47" t="str">
        <f t="shared" si="257"/>
        <v>Max Drawdown</v>
      </c>
      <c r="W193" s="48">
        <f t="shared" si="266"/>
        <v>-0.14260999999999999</v>
      </c>
      <c r="X193" s="48">
        <f t="shared" si="266"/>
        <v>-9.3858999999999998E-2</v>
      </c>
      <c r="Y193" s="48">
        <f t="shared" si="266"/>
        <v>-9.01E-2</v>
      </c>
    </row>
    <row r="194" spans="1:25" x14ac:dyDescent="0.25">
      <c r="A194" t="s">
        <v>96</v>
      </c>
      <c r="B194">
        <v>4.9985999999999997</v>
      </c>
      <c r="C194">
        <v>2.2513999999999998</v>
      </c>
      <c r="D194">
        <v>2.1263000000000001</v>
      </c>
      <c r="I194" s="47" t="str">
        <f t="shared" si="253"/>
        <v>Max Drawdown / CAGR</v>
      </c>
      <c r="J194" s="49">
        <f t="shared" ref="J194:J198" si="267">B194</f>
        <v>4.9985999999999997</v>
      </c>
      <c r="K194" s="49">
        <f t="shared" ref="K194:K198" si="268">C194</f>
        <v>2.2513999999999998</v>
      </c>
      <c r="L194" s="49">
        <f t="shared" ref="L194:L198" si="269">D194</f>
        <v>2.1263000000000001</v>
      </c>
      <c r="P194" t="s">
        <v>96</v>
      </c>
      <c r="Q194">
        <v>6.6851000000000003</v>
      </c>
      <c r="R194">
        <v>-14.059900000000001</v>
      </c>
      <c r="S194">
        <v>3.3734000000000002</v>
      </c>
      <c r="V194" s="47" t="str">
        <f t="shared" si="257"/>
        <v>Max Drawdown / CAGR</v>
      </c>
      <c r="W194" s="49">
        <f t="shared" ref="W194:Y198" si="270">Q194</f>
        <v>6.6851000000000003</v>
      </c>
      <c r="X194" s="49">
        <f t="shared" si="270"/>
        <v>-14.059900000000001</v>
      </c>
      <c r="Y194" s="49">
        <f t="shared" si="270"/>
        <v>3.3734000000000002</v>
      </c>
    </row>
    <row r="195" spans="1:25" x14ac:dyDescent="0.25">
      <c r="A195" t="s">
        <v>110</v>
      </c>
      <c r="B195">
        <v>0.3276</v>
      </c>
      <c r="C195">
        <v>0.44440000000000002</v>
      </c>
      <c r="D195">
        <v>0.51529999999999998</v>
      </c>
      <c r="I195" s="47" t="str">
        <f t="shared" si="253"/>
        <v>Sharpe Ratio (4.93%)</v>
      </c>
      <c r="J195" s="49">
        <f t="shared" si="267"/>
        <v>0.3276</v>
      </c>
      <c r="K195" s="49">
        <f t="shared" si="268"/>
        <v>0.44440000000000002</v>
      </c>
      <c r="L195" s="49">
        <f t="shared" si="269"/>
        <v>0.51529999999999998</v>
      </c>
      <c r="P195" t="s">
        <v>110</v>
      </c>
      <c r="Q195">
        <v>-0.28539999999999999</v>
      </c>
      <c r="R195">
        <v>-0.62329999999999997</v>
      </c>
      <c r="S195">
        <v>-0.35589999999999999</v>
      </c>
      <c r="V195" s="47" t="str">
        <f t="shared" si="257"/>
        <v>Sharpe Ratio (4.93%)</v>
      </c>
      <c r="W195" s="49">
        <f t="shared" si="270"/>
        <v>-0.28539999999999999</v>
      </c>
      <c r="X195" s="49">
        <f t="shared" si="270"/>
        <v>-0.62329999999999997</v>
      </c>
      <c r="Y195" s="49">
        <f t="shared" si="270"/>
        <v>-0.35589999999999999</v>
      </c>
    </row>
    <row r="196" spans="1:25" x14ac:dyDescent="0.25">
      <c r="A196" t="s">
        <v>84</v>
      </c>
      <c r="B196">
        <v>0.32300000000000001</v>
      </c>
      <c r="C196">
        <v>0.4214</v>
      </c>
      <c r="D196">
        <v>0.47139999999999999</v>
      </c>
      <c r="I196" s="47" t="str">
        <f t="shared" si="253"/>
        <v>Sortino Ratio</v>
      </c>
      <c r="J196" s="49">
        <f t="shared" si="267"/>
        <v>0.32300000000000001</v>
      </c>
      <c r="K196" s="49">
        <f t="shared" si="268"/>
        <v>0.4214</v>
      </c>
      <c r="L196" s="49">
        <f t="shared" si="269"/>
        <v>0.47139999999999999</v>
      </c>
      <c r="P196" t="s">
        <v>84</v>
      </c>
      <c r="Q196">
        <v>9.74E-2</v>
      </c>
      <c r="R196">
        <v>-4.5999999999999999E-3</v>
      </c>
      <c r="S196">
        <v>0.12609999999999999</v>
      </c>
      <c r="V196" s="47" t="str">
        <f t="shared" si="257"/>
        <v>Sortino Ratio</v>
      </c>
      <c r="W196" s="49">
        <f t="shared" si="270"/>
        <v>9.74E-2</v>
      </c>
      <c r="X196" s="49">
        <f t="shared" si="270"/>
        <v>-4.5999999999999999E-3</v>
      </c>
      <c r="Y196" s="49">
        <f t="shared" si="270"/>
        <v>0.12609999999999999</v>
      </c>
    </row>
    <row r="197" spans="1:25" x14ac:dyDescent="0.25">
      <c r="A197" t="s">
        <v>98</v>
      </c>
      <c r="B197">
        <v>0.2001</v>
      </c>
      <c r="C197">
        <v>0.44419999999999998</v>
      </c>
      <c r="D197">
        <v>0.4703</v>
      </c>
      <c r="I197" s="47" t="str">
        <f t="shared" si="253"/>
        <v>MAR Ratio</v>
      </c>
      <c r="J197" s="49">
        <f t="shared" si="267"/>
        <v>0.2001</v>
      </c>
      <c r="K197" s="49">
        <f t="shared" si="268"/>
        <v>0.44419999999999998</v>
      </c>
      <c r="L197" s="49">
        <f t="shared" si="269"/>
        <v>0.4703</v>
      </c>
      <c r="P197" t="s">
        <v>98</v>
      </c>
      <c r="Q197">
        <v>0.14960000000000001</v>
      </c>
      <c r="R197">
        <v>-7.1099999999999997E-2</v>
      </c>
      <c r="S197">
        <v>0.2964</v>
      </c>
      <c r="V197" s="47" t="str">
        <f t="shared" si="257"/>
        <v>MAR Ratio</v>
      </c>
      <c r="W197" s="49">
        <f t="shared" si="270"/>
        <v>0.14960000000000001</v>
      </c>
      <c r="X197" s="49">
        <f t="shared" si="270"/>
        <v>-7.1099999999999997E-2</v>
      </c>
      <c r="Y197" s="49">
        <f t="shared" si="270"/>
        <v>0.2964</v>
      </c>
    </row>
    <row r="198" spans="1:25" ht="15.75" thickBot="1" x14ac:dyDescent="0.3">
      <c r="A198" t="s">
        <v>85</v>
      </c>
      <c r="B198">
        <v>14.451700000000001</v>
      </c>
      <c r="C198">
        <v>6.1940999999999997</v>
      </c>
      <c r="D198">
        <v>5.3571</v>
      </c>
      <c r="I198" s="51" t="str">
        <f t="shared" si="253"/>
        <v>Ulcer Index</v>
      </c>
      <c r="J198" s="52">
        <f t="shared" si="267"/>
        <v>14.451700000000001</v>
      </c>
      <c r="K198" s="52">
        <f t="shared" si="268"/>
        <v>6.1940999999999997</v>
      </c>
      <c r="L198" s="52">
        <f t="shared" si="269"/>
        <v>5.3571</v>
      </c>
      <c r="P198" t="s">
        <v>85</v>
      </c>
      <c r="Q198">
        <v>7.2949000000000002</v>
      </c>
      <c r="R198">
        <v>6.2290000000000001</v>
      </c>
      <c r="S198">
        <v>4.3684000000000003</v>
      </c>
      <c r="V198" s="51" t="str">
        <f t="shared" si="257"/>
        <v>Ulcer Index</v>
      </c>
      <c r="W198" s="52">
        <f t="shared" si="270"/>
        <v>7.2949000000000002</v>
      </c>
      <c r="X198" s="52">
        <f t="shared" si="270"/>
        <v>6.2290000000000001</v>
      </c>
      <c r="Y198" s="52">
        <f t="shared" si="270"/>
        <v>4.3684000000000003</v>
      </c>
    </row>
    <row r="202" spans="1:25" x14ac:dyDescent="0.25">
      <c r="A202" s="29" t="s">
        <v>128</v>
      </c>
    </row>
    <row r="203" spans="1:25" ht="15.75" thickBot="1" x14ac:dyDescent="0.3"/>
    <row r="204" spans="1:25" ht="15.75" thickBot="1" x14ac:dyDescent="0.3">
      <c r="B204" t="s">
        <v>36</v>
      </c>
      <c r="C204" t="s">
        <v>79</v>
      </c>
      <c r="D204" t="s">
        <v>124</v>
      </c>
      <c r="I204" s="43"/>
      <c r="J204" s="44" t="str">
        <f>B204</f>
        <v>Buy &amp; Hold</v>
      </c>
      <c r="K204" s="44" t="str">
        <f>C204</f>
        <v>Timing</v>
      </c>
      <c r="L204" s="44" t="str">
        <f>D204</f>
        <v>Timing Band</v>
      </c>
    </row>
    <row r="205" spans="1:25" x14ac:dyDescent="0.25">
      <c r="A205" t="s">
        <v>88</v>
      </c>
      <c r="B205">
        <v>9.2926000000000002</v>
      </c>
      <c r="C205">
        <v>9.8428000000000004</v>
      </c>
      <c r="D205">
        <v>9.5742999999999991</v>
      </c>
      <c r="I205" s="45" t="str">
        <f t="shared" ref="I205:I219" si="271">A205</f>
        <v>CAGR</v>
      </c>
      <c r="J205" s="46">
        <f t="shared" ref="J205:J206" si="272">B205/100</f>
        <v>9.2926000000000009E-2</v>
      </c>
      <c r="K205" s="46">
        <f t="shared" ref="K205:K206" si="273">C205/100</f>
        <v>9.8428000000000002E-2</v>
      </c>
      <c r="L205" s="46">
        <f t="shared" ref="L205:L206" si="274">D205/100</f>
        <v>9.5742999999999995E-2</v>
      </c>
    </row>
    <row r="206" spans="1:25" x14ac:dyDescent="0.25">
      <c r="A206" t="s">
        <v>7</v>
      </c>
      <c r="B206">
        <v>10.085000000000001</v>
      </c>
      <c r="C206">
        <v>6.8697999999999997</v>
      </c>
      <c r="D206">
        <v>6.6456999999999997</v>
      </c>
      <c r="I206" s="47" t="str">
        <f t="shared" si="271"/>
        <v>Volatility</v>
      </c>
      <c r="J206" s="48">
        <f t="shared" si="272"/>
        <v>0.10085000000000001</v>
      </c>
      <c r="K206" s="48">
        <f t="shared" si="273"/>
        <v>6.8697999999999995E-2</v>
      </c>
      <c r="L206" s="48">
        <f t="shared" si="274"/>
        <v>6.6457000000000002E-2</v>
      </c>
    </row>
    <row r="207" spans="1:25" x14ac:dyDescent="0.25">
      <c r="A207" t="s">
        <v>89</v>
      </c>
      <c r="B207">
        <v>-1.0230999999999999</v>
      </c>
      <c r="C207">
        <v>-0.48320000000000002</v>
      </c>
      <c r="D207">
        <v>-0.59889999999999999</v>
      </c>
      <c r="I207" s="47" t="str">
        <f t="shared" si="271"/>
        <v>Skew</v>
      </c>
      <c r="J207" s="49">
        <f t="shared" ref="J207:J208" si="275">B207</f>
        <v>-1.0230999999999999</v>
      </c>
      <c r="K207" s="49">
        <f t="shared" ref="K207:K208" si="276">C207</f>
        <v>-0.48320000000000002</v>
      </c>
      <c r="L207" s="49">
        <f t="shared" ref="L207:L208" si="277">D207</f>
        <v>-0.59889999999999999</v>
      </c>
    </row>
    <row r="208" spans="1:25" x14ac:dyDescent="0.25">
      <c r="A208" t="s">
        <v>90</v>
      </c>
      <c r="B208">
        <v>5.0641999999999996</v>
      </c>
      <c r="C208">
        <v>2.3517000000000001</v>
      </c>
      <c r="D208">
        <v>2.8925999999999998</v>
      </c>
      <c r="I208" s="47" t="str">
        <f t="shared" si="271"/>
        <v>Kurtosis</v>
      </c>
      <c r="J208" s="49">
        <f t="shared" si="275"/>
        <v>5.0641999999999996</v>
      </c>
      <c r="K208" s="49">
        <f t="shared" si="276"/>
        <v>2.3517000000000001</v>
      </c>
      <c r="L208" s="49">
        <f t="shared" si="277"/>
        <v>2.8925999999999998</v>
      </c>
    </row>
    <row r="209" spans="1:12" x14ac:dyDescent="0.25">
      <c r="A209" t="s">
        <v>10</v>
      </c>
      <c r="B209">
        <v>4.0425000000000004</v>
      </c>
      <c r="C209">
        <v>4.0425000000000004</v>
      </c>
      <c r="D209">
        <v>4.0425000000000004</v>
      </c>
      <c r="I209" s="47" t="str">
        <f t="shared" si="271"/>
        <v>Inflation CAGR</v>
      </c>
      <c r="J209" s="50">
        <f t="shared" ref="J209:J214" si="278">B209/100</f>
        <v>4.0425000000000003E-2</v>
      </c>
      <c r="K209" s="50">
        <f t="shared" ref="K209:K214" si="279">C209/100</f>
        <v>4.0425000000000003E-2</v>
      </c>
      <c r="L209" s="50">
        <f t="shared" ref="L209:L214" si="280">D209/100</f>
        <v>4.0425000000000003E-2</v>
      </c>
    </row>
    <row r="210" spans="1:12" x14ac:dyDescent="0.25">
      <c r="A210" t="s">
        <v>91</v>
      </c>
      <c r="B210">
        <v>100</v>
      </c>
      <c r="C210">
        <v>70.812899999999999</v>
      </c>
      <c r="D210">
        <v>64.914900000000003</v>
      </c>
      <c r="I210" s="47" t="str">
        <f t="shared" si="271"/>
        <v>% in the Market</v>
      </c>
      <c r="J210" s="50">
        <f t="shared" si="278"/>
        <v>1</v>
      </c>
      <c r="K210" s="50">
        <f t="shared" si="279"/>
        <v>0.70812900000000001</v>
      </c>
      <c r="L210" s="50">
        <f t="shared" si="280"/>
        <v>0.64914899999999998</v>
      </c>
    </row>
    <row r="211" spans="1:12" x14ac:dyDescent="0.25">
      <c r="A211" t="s">
        <v>92</v>
      </c>
      <c r="B211">
        <v>65.595500000000001</v>
      </c>
      <c r="C211">
        <v>70.510400000000004</v>
      </c>
      <c r="D211">
        <v>71.833600000000004</v>
      </c>
      <c r="I211" s="47" t="str">
        <f t="shared" si="271"/>
        <v>% positive Months</v>
      </c>
      <c r="J211" s="48">
        <f t="shared" si="278"/>
        <v>0.65595500000000007</v>
      </c>
      <c r="K211" s="48">
        <f t="shared" si="279"/>
        <v>0.70510400000000006</v>
      </c>
      <c r="L211" s="48">
        <f t="shared" si="280"/>
        <v>0.71833600000000009</v>
      </c>
    </row>
    <row r="212" spans="1:12" x14ac:dyDescent="0.25">
      <c r="A212" t="s">
        <v>93</v>
      </c>
      <c r="B212">
        <v>9.2150999999999996</v>
      </c>
      <c r="C212">
        <v>6.5845000000000002</v>
      </c>
      <c r="D212">
        <v>6.5845000000000002</v>
      </c>
      <c r="I212" s="47" t="str">
        <f t="shared" si="271"/>
        <v>Best Month</v>
      </c>
      <c r="J212" s="48">
        <f t="shared" si="278"/>
        <v>9.2150999999999997E-2</v>
      </c>
      <c r="K212" s="48">
        <f t="shared" si="279"/>
        <v>6.5845000000000001E-2</v>
      </c>
      <c r="L212" s="48">
        <f t="shared" si="280"/>
        <v>6.5845000000000001E-2</v>
      </c>
    </row>
    <row r="213" spans="1:12" x14ac:dyDescent="0.25">
      <c r="A213" t="s">
        <v>94</v>
      </c>
      <c r="B213">
        <v>-19.3386</v>
      </c>
      <c r="C213">
        <v>-9.2928999999999995</v>
      </c>
      <c r="D213">
        <v>-9.2928999999999995</v>
      </c>
      <c r="I213" s="47" t="str">
        <f t="shared" si="271"/>
        <v>Worst Month</v>
      </c>
      <c r="J213" s="48">
        <f t="shared" si="278"/>
        <v>-0.193386</v>
      </c>
      <c r="K213" s="48">
        <f t="shared" si="279"/>
        <v>-9.2928999999999998E-2</v>
      </c>
      <c r="L213" s="48">
        <f t="shared" si="280"/>
        <v>-9.2928999999999998E-2</v>
      </c>
    </row>
    <row r="214" spans="1:12" x14ac:dyDescent="0.25">
      <c r="A214" t="s">
        <v>95</v>
      </c>
      <c r="B214">
        <v>-46.099600000000002</v>
      </c>
      <c r="C214">
        <v>-9.5645000000000007</v>
      </c>
      <c r="D214">
        <v>-10.822800000000001</v>
      </c>
      <c r="I214" s="47" t="str">
        <f t="shared" si="271"/>
        <v>Max Drawdown</v>
      </c>
      <c r="J214" s="48">
        <f t="shared" si="278"/>
        <v>-0.46099600000000002</v>
      </c>
      <c r="K214" s="48">
        <f t="shared" si="279"/>
        <v>-9.5645000000000008E-2</v>
      </c>
      <c r="L214" s="48">
        <f t="shared" si="280"/>
        <v>-0.108228</v>
      </c>
    </row>
    <row r="215" spans="1:12" x14ac:dyDescent="0.25">
      <c r="A215" t="s">
        <v>96</v>
      </c>
      <c r="B215">
        <v>4.9608999999999996</v>
      </c>
      <c r="C215">
        <v>0.97170000000000001</v>
      </c>
      <c r="D215">
        <v>1.1304000000000001</v>
      </c>
      <c r="I215" s="47" t="str">
        <f t="shared" si="271"/>
        <v>Max Drawdown / CAGR</v>
      </c>
      <c r="J215" s="49">
        <f t="shared" ref="J215:J219" si="281">B215</f>
        <v>4.9608999999999996</v>
      </c>
      <c r="K215" s="49">
        <f t="shared" ref="K215:K219" si="282">C215</f>
        <v>0.97170000000000001</v>
      </c>
      <c r="L215" s="49">
        <f t="shared" ref="L215:L219" si="283">D215</f>
        <v>1.1304000000000001</v>
      </c>
    </row>
    <row r="216" spans="1:12" x14ac:dyDescent="0.25">
      <c r="A216" t="s">
        <v>110</v>
      </c>
      <c r="B216">
        <v>0.4093</v>
      </c>
      <c r="C216">
        <v>0.67789999999999995</v>
      </c>
      <c r="D216">
        <v>0.66149999999999998</v>
      </c>
      <c r="I216" s="47" t="str">
        <f t="shared" si="271"/>
        <v>Sharpe Ratio (4.93%)</v>
      </c>
      <c r="J216" s="49">
        <f t="shared" si="281"/>
        <v>0.4093</v>
      </c>
      <c r="K216" s="49">
        <f t="shared" si="282"/>
        <v>0.67789999999999995</v>
      </c>
      <c r="L216" s="49">
        <f t="shared" si="283"/>
        <v>0.66149999999999998</v>
      </c>
    </row>
    <row r="217" spans="1:12" x14ac:dyDescent="0.25">
      <c r="A217" t="s">
        <v>84</v>
      </c>
      <c r="B217">
        <v>0.41649999999999998</v>
      </c>
      <c r="C217">
        <v>0.72860000000000003</v>
      </c>
      <c r="D217">
        <v>0.71960000000000002</v>
      </c>
      <c r="I217" s="47" t="str">
        <f t="shared" si="271"/>
        <v>Sortino Ratio</v>
      </c>
      <c r="J217" s="49">
        <f t="shared" si="281"/>
        <v>0.41649999999999998</v>
      </c>
      <c r="K217" s="49">
        <f t="shared" si="282"/>
        <v>0.72860000000000003</v>
      </c>
      <c r="L217" s="49">
        <f t="shared" si="283"/>
        <v>0.71960000000000002</v>
      </c>
    </row>
    <row r="218" spans="1:12" x14ac:dyDescent="0.25">
      <c r="A218" t="s">
        <v>98</v>
      </c>
      <c r="B218">
        <v>0.2016</v>
      </c>
      <c r="C218">
        <v>1.0290999999999999</v>
      </c>
      <c r="D218">
        <v>0.88460000000000005</v>
      </c>
      <c r="I218" s="47" t="str">
        <f t="shared" si="271"/>
        <v>MAR Ratio</v>
      </c>
      <c r="J218" s="49">
        <f t="shared" si="281"/>
        <v>0.2016</v>
      </c>
      <c r="K218" s="49">
        <f t="shared" si="282"/>
        <v>1.0290999999999999</v>
      </c>
      <c r="L218" s="49">
        <f t="shared" si="283"/>
        <v>0.88460000000000005</v>
      </c>
    </row>
    <row r="219" spans="1:12" ht="15.75" thickBot="1" x14ac:dyDescent="0.3">
      <c r="A219" t="s">
        <v>85</v>
      </c>
      <c r="B219">
        <v>7.9476000000000004</v>
      </c>
      <c r="C219">
        <v>2.3628999999999998</v>
      </c>
      <c r="D219">
        <v>2.5038</v>
      </c>
      <c r="I219" s="51" t="str">
        <f t="shared" si="271"/>
        <v>Ulcer Index</v>
      </c>
      <c r="J219" s="52">
        <f t="shared" si="281"/>
        <v>7.9476000000000004</v>
      </c>
      <c r="K219" s="52">
        <f t="shared" si="282"/>
        <v>2.3628999999999998</v>
      </c>
      <c r="L219" s="52">
        <f t="shared" si="283"/>
        <v>2.5038</v>
      </c>
    </row>
    <row r="228" spans="1:22" ht="15.75" thickBot="1" x14ac:dyDescent="0.3">
      <c r="A228" s="29" t="s">
        <v>112</v>
      </c>
    </row>
    <row r="229" spans="1:22" ht="15.75" thickBot="1" x14ac:dyDescent="0.3">
      <c r="B229" t="s">
        <v>53</v>
      </c>
      <c r="C229" t="s">
        <v>79</v>
      </c>
      <c r="D229" t="s">
        <v>82</v>
      </c>
      <c r="E229" t="s">
        <v>103</v>
      </c>
      <c r="F229" t="s">
        <v>104</v>
      </c>
      <c r="I229" s="43"/>
      <c r="J229" s="44" t="str">
        <f>B229</f>
        <v>B&amp;H</v>
      </c>
      <c r="K229" s="44" t="str">
        <f>C229</f>
        <v>Timing</v>
      </c>
      <c r="L229" s="44" t="str">
        <f>D229</f>
        <v>Timing Delayed</v>
      </c>
      <c r="M229" s="44" t="str">
        <f>E229</f>
        <v>Multi Timing</v>
      </c>
      <c r="N229" s="44" t="str">
        <f t="shared" ref="N229" si="284">F229</f>
        <v>Multi Strat</v>
      </c>
      <c r="U229" s="53">
        <f>U164/Q164-1</f>
        <v>-0.17735481586402257</v>
      </c>
      <c r="V229" s="53">
        <f>V164/R164-1</f>
        <v>-0.14999525030872995</v>
      </c>
    </row>
    <row r="230" spans="1:22" x14ac:dyDescent="0.25">
      <c r="A230" t="s">
        <v>88</v>
      </c>
      <c r="B230">
        <v>9.9766999999999992</v>
      </c>
      <c r="C230">
        <v>10.6099</v>
      </c>
      <c r="D230">
        <v>9.5128000000000004</v>
      </c>
      <c r="E230">
        <v>10.409000000000001</v>
      </c>
      <c r="F230">
        <v>9.6341999999999999</v>
      </c>
      <c r="I230" s="45" t="str">
        <f t="shared" ref="I230:I244" si="285">A230</f>
        <v>CAGR</v>
      </c>
      <c r="J230" s="46">
        <f t="shared" ref="J230:J231" si="286">B230/100</f>
        <v>9.9766999999999995E-2</v>
      </c>
      <c r="K230" s="46">
        <f t="shared" ref="K230:K231" si="287">C230/100</f>
        <v>0.106099</v>
      </c>
      <c r="L230" s="46">
        <f t="shared" ref="L230:L231" si="288">D230/100</f>
        <v>9.5128000000000004E-2</v>
      </c>
      <c r="M230" s="46">
        <f t="shared" ref="M230:M231" si="289">E230/100</f>
        <v>0.10409</v>
      </c>
      <c r="N230" s="46">
        <f t="shared" ref="N230:N231" si="290">F230/100</f>
        <v>9.6341999999999997E-2</v>
      </c>
    </row>
    <row r="231" spans="1:22" x14ac:dyDescent="0.25">
      <c r="A231" t="s">
        <v>7</v>
      </c>
      <c r="B231">
        <v>10.2744</v>
      </c>
      <c r="C231">
        <v>7.0057999999999998</v>
      </c>
      <c r="D231">
        <v>6.649</v>
      </c>
      <c r="E231">
        <v>6.2389000000000001</v>
      </c>
      <c r="F231">
        <v>5.7893999999999997</v>
      </c>
      <c r="I231" s="47" t="str">
        <f t="shared" si="285"/>
        <v>Volatility</v>
      </c>
      <c r="J231" s="48">
        <f t="shared" si="286"/>
        <v>0.102744</v>
      </c>
      <c r="K231" s="48">
        <f t="shared" si="287"/>
        <v>7.0057999999999995E-2</v>
      </c>
      <c r="L231" s="48">
        <f t="shared" si="288"/>
        <v>6.6489999999999994E-2</v>
      </c>
      <c r="M231" s="48">
        <f t="shared" si="289"/>
        <v>6.2389E-2</v>
      </c>
      <c r="N231" s="48">
        <f t="shared" si="290"/>
        <v>5.7893999999999994E-2</v>
      </c>
    </row>
    <row r="232" spans="1:22" x14ac:dyDescent="0.25">
      <c r="A232" t="s">
        <v>89</v>
      </c>
      <c r="B232">
        <v>-1.0929</v>
      </c>
      <c r="C232">
        <v>-0.53669999999999995</v>
      </c>
      <c r="D232">
        <v>-0.67520000000000002</v>
      </c>
      <c r="E232">
        <v>-0.2984</v>
      </c>
      <c r="F232">
        <v>-0.39860000000000001</v>
      </c>
      <c r="I232" s="47" t="str">
        <f t="shared" si="285"/>
        <v>Skew</v>
      </c>
      <c r="J232" s="49">
        <f t="shared" ref="J232:J233" si="291">B232</f>
        <v>-1.0929</v>
      </c>
      <c r="K232" s="49">
        <f t="shared" ref="K232:K233" si="292">C232</f>
        <v>-0.53669999999999995</v>
      </c>
      <c r="L232" s="49">
        <f t="shared" ref="L232:L233" si="293">D232</f>
        <v>-0.67520000000000002</v>
      </c>
      <c r="M232" s="49">
        <f t="shared" ref="M232:M233" si="294">E232</f>
        <v>-0.2984</v>
      </c>
      <c r="N232" s="49">
        <f t="shared" ref="N232:N233" si="295">F232</f>
        <v>-0.39860000000000001</v>
      </c>
    </row>
    <row r="233" spans="1:22" x14ac:dyDescent="0.25">
      <c r="A233" t="s">
        <v>90</v>
      </c>
      <c r="B233">
        <v>5.2313000000000001</v>
      </c>
      <c r="C233">
        <v>2.4125999999999999</v>
      </c>
      <c r="D233">
        <v>3.2282000000000002</v>
      </c>
      <c r="E233">
        <v>1.3436999999999999</v>
      </c>
      <c r="F233">
        <v>2.0356999999999998</v>
      </c>
      <c r="I233" s="47" t="str">
        <f t="shared" si="285"/>
        <v>Kurtosis</v>
      </c>
      <c r="J233" s="49">
        <f t="shared" si="291"/>
        <v>5.2313000000000001</v>
      </c>
      <c r="K233" s="49">
        <f t="shared" si="292"/>
        <v>2.4125999999999999</v>
      </c>
      <c r="L233" s="49">
        <f t="shared" si="293"/>
        <v>3.2282000000000002</v>
      </c>
      <c r="M233" s="49">
        <f t="shared" si="294"/>
        <v>1.3436999999999999</v>
      </c>
      <c r="N233" s="49">
        <f t="shared" si="295"/>
        <v>2.0356999999999998</v>
      </c>
    </row>
    <row r="234" spans="1:22" x14ac:dyDescent="0.25">
      <c r="A234" t="s">
        <v>10</v>
      </c>
      <c r="B234">
        <v>4.3262</v>
      </c>
      <c r="C234">
        <v>4.3262</v>
      </c>
      <c r="D234">
        <v>4.3262</v>
      </c>
      <c r="E234">
        <v>4.3262</v>
      </c>
      <c r="F234">
        <v>4.3262</v>
      </c>
      <c r="I234" s="47" t="str">
        <f t="shared" si="285"/>
        <v>Inflation CAGR</v>
      </c>
      <c r="J234" s="50">
        <f t="shared" ref="J234:J239" si="296">B234/100</f>
        <v>4.3262000000000002E-2</v>
      </c>
      <c r="K234" s="50">
        <f t="shared" ref="K234:K239" si="297">C234/100</f>
        <v>4.3262000000000002E-2</v>
      </c>
      <c r="L234" s="50">
        <f t="shared" ref="L234:L239" si="298">D234/100</f>
        <v>4.3262000000000002E-2</v>
      </c>
      <c r="M234" s="50">
        <f t="shared" ref="M234:M239" si="299">E234/100</f>
        <v>4.3262000000000002E-2</v>
      </c>
      <c r="N234" s="50">
        <f t="shared" ref="N234:N239" si="300">F234/100</f>
        <v>4.3262000000000002E-2</v>
      </c>
    </row>
    <row r="235" spans="1:22" x14ac:dyDescent="0.25">
      <c r="A235" t="s">
        <v>91</v>
      </c>
      <c r="B235">
        <v>100</v>
      </c>
      <c r="C235">
        <v>71.226600000000005</v>
      </c>
      <c r="D235">
        <v>65.197500000000005</v>
      </c>
      <c r="E235">
        <v>65.862799999999993</v>
      </c>
      <c r="F235">
        <v>59.203000000000003</v>
      </c>
      <c r="I235" s="47" t="str">
        <f t="shared" si="285"/>
        <v>% in the Market</v>
      </c>
      <c r="J235" s="50">
        <f t="shared" si="296"/>
        <v>1</v>
      </c>
      <c r="K235" s="50">
        <f t="shared" si="297"/>
        <v>0.71226600000000007</v>
      </c>
      <c r="L235" s="50">
        <f t="shared" si="298"/>
        <v>0.65197500000000008</v>
      </c>
      <c r="M235" s="50">
        <f t="shared" si="299"/>
        <v>0.65862799999999988</v>
      </c>
      <c r="N235" s="50">
        <f t="shared" si="300"/>
        <v>0.59203000000000006</v>
      </c>
    </row>
    <row r="236" spans="1:22" x14ac:dyDescent="0.25">
      <c r="A236" t="s">
        <v>92</v>
      </c>
      <c r="B236">
        <v>66.943899999999999</v>
      </c>
      <c r="C236">
        <v>72.141400000000004</v>
      </c>
      <c r="D236">
        <v>73.388800000000003</v>
      </c>
      <c r="E236">
        <v>72.141400000000004</v>
      </c>
      <c r="F236">
        <v>72.765100000000004</v>
      </c>
      <c r="I236" s="47" t="str">
        <f t="shared" si="285"/>
        <v>% positive Months</v>
      </c>
      <c r="J236" s="48">
        <f t="shared" si="296"/>
        <v>0.66943900000000001</v>
      </c>
      <c r="K236" s="48">
        <f t="shared" si="297"/>
        <v>0.721414</v>
      </c>
      <c r="L236" s="48">
        <f t="shared" si="298"/>
        <v>0.73388799999999998</v>
      </c>
      <c r="M236" s="48">
        <f t="shared" si="299"/>
        <v>0.721414</v>
      </c>
      <c r="N236" s="48">
        <f t="shared" si="300"/>
        <v>0.72765100000000005</v>
      </c>
    </row>
    <row r="237" spans="1:22" x14ac:dyDescent="0.25">
      <c r="A237" t="s">
        <v>93</v>
      </c>
      <c r="B237">
        <v>9.2150999999999996</v>
      </c>
      <c r="C237">
        <v>6.5845000000000002</v>
      </c>
      <c r="D237">
        <v>6.5845000000000002</v>
      </c>
      <c r="E237">
        <v>6.1787999999999998</v>
      </c>
      <c r="F237">
        <v>6.1787999999999998</v>
      </c>
      <c r="I237" s="47" t="str">
        <f t="shared" si="285"/>
        <v>Best Month</v>
      </c>
      <c r="J237" s="48">
        <f t="shared" si="296"/>
        <v>9.2150999999999997E-2</v>
      </c>
      <c r="K237" s="48">
        <f t="shared" si="297"/>
        <v>6.5845000000000001E-2</v>
      </c>
      <c r="L237" s="48">
        <f t="shared" si="298"/>
        <v>6.5845000000000001E-2</v>
      </c>
      <c r="M237" s="48">
        <f t="shared" si="299"/>
        <v>6.1787999999999996E-2</v>
      </c>
      <c r="N237" s="48">
        <f t="shared" si="300"/>
        <v>6.1787999999999996E-2</v>
      </c>
    </row>
    <row r="238" spans="1:22" x14ac:dyDescent="0.25">
      <c r="A238" t="s">
        <v>94</v>
      </c>
      <c r="B238">
        <v>-19.3386</v>
      </c>
      <c r="C238">
        <v>-9.2928999999999995</v>
      </c>
      <c r="D238">
        <v>-9.2928999999999995</v>
      </c>
      <c r="E238">
        <v>-6.1063000000000001</v>
      </c>
      <c r="F238">
        <v>-6.4569000000000001</v>
      </c>
      <c r="I238" s="47" t="str">
        <f t="shared" si="285"/>
        <v>Worst Month</v>
      </c>
      <c r="J238" s="48">
        <f t="shared" si="296"/>
        <v>-0.193386</v>
      </c>
      <c r="K238" s="48">
        <f t="shared" si="297"/>
        <v>-9.2928999999999998E-2</v>
      </c>
      <c r="L238" s="48">
        <f t="shared" si="298"/>
        <v>-9.2928999999999998E-2</v>
      </c>
      <c r="M238" s="48">
        <f t="shared" si="299"/>
        <v>-6.1062999999999999E-2</v>
      </c>
      <c r="N238" s="48">
        <f t="shared" si="300"/>
        <v>-6.4569000000000001E-2</v>
      </c>
    </row>
    <row r="239" spans="1:22" x14ac:dyDescent="0.25">
      <c r="A239" t="s">
        <v>95</v>
      </c>
      <c r="B239">
        <v>-46.099600000000002</v>
      </c>
      <c r="C239">
        <v>-9.5645000000000007</v>
      </c>
      <c r="D239">
        <v>-10.5009</v>
      </c>
      <c r="E239">
        <v>-7.6772999999999998</v>
      </c>
      <c r="F239">
        <v>-6.7464000000000004</v>
      </c>
      <c r="I239" s="47" t="str">
        <f t="shared" si="285"/>
        <v>Max Drawdown</v>
      </c>
      <c r="J239" s="48">
        <f t="shared" si="296"/>
        <v>-0.46099600000000002</v>
      </c>
      <c r="K239" s="48">
        <f t="shared" si="297"/>
        <v>-9.5645000000000008E-2</v>
      </c>
      <c r="L239" s="48">
        <f t="shared" si="298"/>
        <v>-0.10500899999999999</v>
      </c>
      <c r="M239" s="48">
        <f t="shared" si="299"/>
        <v>-7.6772999999999994E-2</v>
      </c>
      <c r="N239" s="48">
        <f t="shared" si="300"/>
        <v>-6.746400000000001E-2</v>
      </c>
    </row>
    <row r="240" spans="1:22" x14ac:dyDescent="0.25">
      <c r="A240" t="s">
        <v>96</v>
      </c>
      <c r="B240">
        <v>4.6207000000000003</v>
      </c>
      <c r="C240">
        <v>0.90149999999999997</v>
      </c>
      <c r="D240">
        <v>1.1039000000000001</v>
      </c>
      <c r="E240">
        <v>0.73760000000000003</v>
      </c>
      <c r="F240">
        <v>0.70030000000000003</v>
      </c>
      <c r="I240" s="47" t="str">
        <f t="shared" si="285"/>
        <v>Max Drawdown / CAGR</v>
      </c>
      <c r="J240" s="49">
        <f t="shared" ref="J240:J244" si="301">B240</f>
        <v>4.6207000000000003</v>
      </c>
      <c r="K240" s="49">
        <f t="shared" ref="K240:K244" si="302">C240</f>
        <v>0.90149999999999997</v>
      </c>
      <c r="L240" s="49">
        <f t="shared" ref="L240:L244" si="303">D240</f>
        <v>1.1039000000000001</v>
      </c>
      <c r="M240" s="49">
        <f t="shared" ref="M240:M244" si="304">E240</f>
        <v>0.73760000000000003</v>
      </c>
      <c r="N240" s="49">
        <f t="shared" ref="N240:N244" si="305">F240</f>
        <v>0.70030000000000003</v>
      </c>
    </row>
    <row r="241" spans="1:14" x14ac:dyDescent="0.25">
      <c r="A241" t="s">
        <v>110</v>
      </c>
      <c r="B241">
        <v>0.41710000000000003</v>
      </c>
      <c r="C241">
        <v>0.69830000000000003</v>
      </c>
      <c r="D241">
        <v>0.57840000000000003</v>
      </c>
      <c r="E241">
        <v>0.75339999999999996</v>
      </c>
      <c r="F241">
        <v>0.6855</v>
      </c>
      <c r="I241" s="47" t="str">
        <f t="shared" si="285"/>
        <v>Sharpe Ratio (4.93%)</v>
      </c>
      <c r="J241" s="49">
        <f t="shared" si="301"/>
        <v>0.41710000000000003</v>
      </c>
      <c r="K241" s="49">
        <f t="shared" si="302"/>
        <v>0.69830000000000003</v>
      </c>
      <c r="L241" s="49">
        <f t="shared" si="303"/>
        <v>0.57840000000000003</v>
      </c>
      <c r="M241" s="49">
        <f t="shared" si="304"/>
        <v>0.75339999999999996</v>
      </c>
      <c r="N241" s="49">
        <f t="shared" si="305"/>
        <v>0.6855</v>
      </c>
    </row>
    <row r="242" spans="1:14" x14ac:dyDescent="0.25">
      <c r="A242" t="s">
        <v>84</v>
      </c>
      <c r="B242">
        <v>0.43559999999999999</v>
      </c>
      <c r="C242">
        <v>0.77029999999999998</v>
      </c>
      <c r="D242">
        <v>0.7016</v>
      </c>
      <c r="E242">
        <v>0.90269999999999995</v>
      </c>
      <c r="F242">
        <v>0.87519999999999998</v>
      </c>
      <c r="I242" s="47" t="str">
        <f t="shared" si="285"/>
        <v>Sortino Ratio</v>
      </c>
      <c r="J242" s="49">
        <f t="shared" si="301"/>
        <v>0.43559999999999999</v>
      </c>
      <c r="K242" s="49">
        <f t="shared" si="302"/>
        <v>0.77029999999999998</v>
      </c>
      <c r="L242" s="49">
        <f t="shared" si="303"/>
        <v>0.7016</v>
      </c>
      <c r="M242" s="49">
        <f t="shared" si="304"/>
        <v>0.90269999999999995</v>
      </c>
      <c r="N242" s="49">
        <f t="shared" si="305"/>
        <v>0.87519999999999998</v>
      </c>
    </row>
    <row r="243" spans="1:14" x14ac:dyDescent="0.25">
      <c r="A243" t="s">
        <v>98</v>
      </c>
      <c r="B243">
        <v>0.21640000000000001</v>
      </c>
      <c r="C243">
        <v>1.1093</v>
      </c>
      <c r="D243">
        <v>0.90590000000000004</v>
      </c>
      <c r="E243">
        <v>1.3557999999999999</v>
      </c>
      <c r="F243">
        <v>1.4280999999999999</v>
      </c>
      <c r="I243" s="47" t="str">
        <f t="shared" si="285"/>
        <v>MAR Ratio</v>
      </c>
      <c r="J243" s="49">
        <f t="shared" si="301"/>
        <v>0.21640000000000001</v>
      </c>
      <c r="K243" s="49">
        <f t="shared" si="302"/>
        <v>1.1093</v>
      </c>
      <c r="L243" s="49">
        <f t="shared" si="303"/>
        <v>0.90590000000000004</v>
      </c>
      <c r="M243" s="49">
        <f t="shared" si="304"/>
        <v>1.3557999999999999</v>
      </c>
      <c r="N243" s="49">
        <f t="shared" si="305"/>
        <v>1.4280999999999999</v>
      </c>
    </row>
    <row r="244" spans="1:14" ht="15.75" thickBot="1" x14ac:dyDescent="0.3">
      <c r="A244" t="s">
        <v>85</v>
      </c>
      <c r="B244">
        <v>8.0900999999999996</v>
      </c>
      <c r="C244">
        <v>2.2942999999999998</v>
      </c>
      <c r="D244">
        <v>2.5983000000000001</v>
      </c>
      <c r="E244">
        <v>1.7212000000000001</v>
      </c>
      <c r="F244">
        <v>1.6927000000000001</v>
      </c>
      <c r="I244" s="51" t="str">
        <f t="shared" si="285"/>
        <v>Ulcer Index</v>
      </c>
      <c r="J244" s="52">
        <f t="shared" si="301"/>
        <v>8.0900999999999996</v>
      </c>
      <c r="K244" s="52">
        <f t="shared" si="302"/>
        <v>2.2942999999999998</v>
      </c>
      <c r="L244" s="52">
        <f t="shared" si="303"/>
        <v>2.5983000000000001</v>
      </c>
      <c r="M244" s="52">
        <f t="shared" si="304"/>
        <v>1.7212000000000001</v>
      </c>
      <c r="N244" s="52">
        <f t="shared" si="305"/>
        <v>1.6927000000000001</v>
      </c>
    </row>
    <row r="247" spans="1:14" ht="15.75" thickBot="1" x14ac:dyDescent="0.3">
      <c r="A247" s="29" t="s">
        <v>37</v>
      </c>
    </row>
    <row r="248" spans="1:14" ht="15.75" thickBot="1" x14ac:dyDescent="0.3">
      <c r="B248" t="s">
        <v>53</v>
      </c>
      <c r="C248" t="s">
        <v>99</v>
      </c>
      <c r="D248" t="s">
        <v>100</v>
      </c>
      <c r="E248" t="s">
        <v>101</v>
      </c>
      <c r="F248" t="s">
        <v>103</v>
      </c>
      <c r="I248" s="43"/>
      <c r="J248" s="44" t="str">
        <f>B248</f>
        <v>B&amp;H</v>
      </c>
      <c r="K248" s="44" t="str">
        <f>C248</f>
        <v>2M Timing</v>
      </c>
      <c r="L248" s="44" t="str">
        <f>D248</f>
        <v>5M Timing</v>
      </c>
      <c r="M248" s="44" t="str">
        <f>E248</f>
        <v>10M Timing</v>
      </c>
      <c r="N248" s="44" t="str">
        <f t="shared" ref="N248" si="306">F248</f>
        <v>Multi Timing</v>
      </c>
    </row>
    <row r="249" spans="1:14" x14ac:dyDescent="0.25">
      <c r="A249" t="s">
        <v>88</v>
      </c>
      <c r="B249">
        <v>9.2926000000000002</v>
      </c>
      <c r="C249">
        <v>9.4928000000000008</v>
      </c>
      <c r="D249">
        <v>9.2719000000000005</v>
      </c>
      <c r="E249">
        <v>9.8428000000000004</v>
      </c>
      <c r="F249">
        <v>9.5676000000000005</v>
      </c>
      <c r="I249" s="45" t="str">
        <f t="shared" ref="I249:I263" si="307">A249</f>
        <v>CAGR</v>
      </c>
      <c r="J249" s="46">
        <f t="shared" ref="J249:J250" si="308">B249/100</f>
        <v>9.2926000000000009E-2</v>
      </c>
      <c r="K249" s="46">
        <f t="shared" ref="K249:K250" si="309">C249/100</f>
        <v>9.4928000000000012E-2</v>
      </c>
      <c r="L249" s="46">
        <f t="shared" ref="L249:L250" si="310">D249/100</f>
        <v>9.271900000000001E-2</v>
      </c>
      <c r="M249" s="46">
        <f t="shared" ref="M249:M250" si="311">E249/100</f>
        <v>9.8428000000000002E-2</v>
      </c>
      <c r="N249" s="46">
        <f t="shared" ref="N249:N250" si="312">F249/100</f>
        <v>9.5676000000000011E-2</v>
      </c>
    </row>
    <row r="250" spans="1:14" x14ac:dyDescent="0.25">
      <c r="A250" t="s">
        <v>7</v>
      </c>
      <c r="B250">
        <v>10.085000000000001</v>
      </c>
      <c r="C250">
        <v>6.2859999999999996</v>
      </c>
      <c r="D250">
        <v>6.6215000000000002</v>
      </c>
      <c r="E250">
        <v>6.8697999999999997</v>
      </c>
      <c r="F250">
        <v>6.1391</v>
      </c>
      <c r="I250" s="47" t="str">
        <f t="shared" si="307"/>
        <v>Volatility</v>
      </c>
      <c r="J250" s="48">
        <f t="shared" si="308"/>
        <v>0.10085000000000001</v>
      </c>
      <c r="K250" s="48">
        <f t="shared" si="309"/>
        <v>6.2859999999999999E-2</v>
      </c>
      <c r="L250" s="48">
        <f t="shared" si="310"/>
        <v>6.6214999999999996E-2</v>
      </c>
      <c r="M250" s="48">
        <f t="shared" si="311"/>
        <v>6.8697999999999995E-2</v>
      </c>
      <c r="N250" s="48">
        <f t="shared" si="312"/>
        <v>6.1391000000000001E-2</v>
      </c>
    </row>
    <row r="251" spans="1:14" x14ac:dyDescent="0.25">
      <c r="A251" t="s">
        <v>89</v>
      </c>
      <c r="B251">
        <v>-1.0230999999999999</v>
      </c>
      <c r="C251">
        <v>-7.1099999999999997E-2</v>
      </c>
      <c r="D251">
        <v>-0.50819999999999999</v>
      </c>
      <c r="E251">
        <v>-0.48320000000000002</v>
      </c>
      <c r="F251">
        <v>-0.24879999999999999</v>
      </c>
      <c r="I251" s="47" t="str">
        <f t="shared" si="307"/>
        <v>Skew</v>
      </c>
      <c r="J251" s="49">
        <f t="shared" ref="J251:J252" si="313">B251</f>
        <v>-1.0230999999999999</v>
      </c>
      <c r="K251" s="49">
        <f t="shared" ref="K251:K252" si="314">C251</f>
        <v>-7.1099999999999997E-2</v>
      </c>
      <c r="L251" s="49">
        <f t="shared" ref="L251:L252" si="315">D251</f>
        <v>-0.50819999999999999</v>
      </c>
      <c r="M251" s="49">
        <f t="shared" ref="M251:M252" si="316">E251</f>
        <v>-0.48320000000000002</v>
      </c>
      <c r="N251" s="49">
        <f t="shared" ref="N251:N252" si="317">F251</f>
        <v>-0.24879999999999999</v>
      </c>
    </row>
    <row r="252" spans="1:14" x14ac:dyDescent="0.25">
      <c r="A252" t="s">
        <v>90</v>
      </c>
      <c r="B252">
        <v>5.0641999999999996</v>
      </c>
      <c r="C252">
        <v>2.5514999999999999</v>
      </c>
      <c r="D252">
        <v>2.6135999999999999</v>
      </c>
      <c r="E252">
        <v>2.3517000000000001</v>
      </c>
      <c r="F252">
        <v>1.302</v>
      </c>
      <c r="I252" s="47" t="str">
        <f t="shared" si="307"/>
        <v>Kurtosis</v>
      </c>
      <c r="J252" s="49">
        <f t="shared" si="313"/>
        <v>5.0641999999999996</v>
      </c>
      <c r="K252" s="49">
        <f t="shared" si="314"/>
        <v>2.5514999999999999</v>
      </c>
      <c r="L252" s="49">
        <f t="shared" si="315"/>
        <v>2.6135999999999999</v>
      </c>
      <c r="M252" s="49">
        <f t="shared" si="316"/>
        <v>2.3517000000000001</v>
      </c>
      <c r="N252" s="49">
        <f t="shared" si="317"/>
        <v>1.302</v>
      </c>
    </row>
    <row r="253" spans="1:14" x14ac:dyDescent="0.25">
      <c r="A253" t="s">
        <v>10</v>
      </c>
      <c r="B253">
        <v>4.0425000000000004</v>
      </c>
      <c r="C253">
        <v>4.0425000000000004</v>
      </c>
      <c r="D253">
        <v>4.0425000000000004</v>
      </c>
      <c r="E253">
        <v>4.0425000000000004</v>
      </c>
      <c r="F253">
        <v>4.0425000000000004</v>
      </c>
      <c r="I253" s="47" t="str">
        <f t="shared" si="307"/>
        <v>Inflation CAGR</v>
      </c>
      <c r="J253" s="50">
        <f t="shared" ref="J253:J258" si="318">B253/100</f>
        <v>4.0425000000000003E-2</v>
      </c>
      <c r="K253" s="50">
        <f t="shared" ref="K253:K258" si="319">C253/100</f>
        <v>4.0425000000000003E-2</v>
      </c>
      <c r="L253" s="50">
        <f t="shared" ref="L253:L258" si="320">D253/100</f>
        <v>4.0425000000000003E-2</v>
      </c>
      <c r="M253" s="50">
        <f t="shared" ref="M253:M258" si="321">E253/100</f>
        <v>4.0425000000000003E-2</v>
      </c>
      <c r="N253" s="50">
        <f t="shared" ref="N253:N258" si="322">F253/100</f>
        <v>4.0425000000000003E-2</v>
      </c>
    </row>
    <row r="254" spans="1:14" x14ac:dyDescent="0.25">
      <c r="A254" t="s">
        <v>91</v>
      </c>
      <c r="B254">
        <v>100</v>
      </c>
      <c r="C254">
        <v>59.886600000000001</v>
      </c>
      <c r="D254">
        <v>65.481999999999999</v>
      </c>
      <c r="E254">
        <v>70.812899999999999</v>
      </c>
      <c r="F254">
        <v>0</v>
      </c>
      <c r="I254" s="47" t="str">
        <f t="shared" si="307"/>
        <v>% in the Market</v>
      </c>
      <c r="J254" s="50">
        <f t="shared" si="318"/>
        <v>1</v>
      </c>
      <c r="K254" s="50">
        <f t="shared" si="319"/>
        <v>0.59886600000000001</v>
      </c>
      <c r="L254" s="50">
        <f t="shared" si="320"/>
        <v>0.65481999999999996</v>
      </c>
      <c r="M254" s="50">
        <f t="shared" si="321"/>
        <v>0.70812900000000001</v>
      </c>
      <c r="N254" s="50">
        <f t="shared" si="322"/>
        <v>0</v>
      </c>
    </row>
    <row r="255" spans="1:14" x14ac:dyDescent="0.25">
      <c r="A255" t="s">
        <v>92</v>
      </c>
      <c r="B255">
        <v>65.595500000000001</v>
      </c>
      <c r="C255">
        <v>71.266499999999994</v>
      </c>
      <c r="D255">
        <v>70.132300000000001</v>
      </c>
      <c r="E255">
        <v>70.510400000000004</v>
      </c>
      <c r="F255">
        <v>70.132300000000001</v>
      </c>
      <c r="I255" s="47" t="str">
        <f t="shared" si="307"/>
        <v>% positive Months</v>
      </c>
      <c r="J255" s="48">
        <f t="shared" si="318"/>
        <v>0.65595500000000007</v>
      </c>
      <c r="K255" s="48">
        <f t="shared" si="319"/>
        <v>0.71266499999999988</v>
      </c>
      <c r="L255" s="48">
        <f t="shared" si="320"/>
        <v>0.70132300000000003</v>
      </c>
      <c r="M255" s="48">
        <f t="shared" si="321"/>
        <v>0.70510400000000006</v>
      </c>
      <c r="N255" s="48">
        <f t="shared" si="322"/>
        <v>0.70132300000000003</v>
      </c>
    </row>
    <row r="256" spans="1:14" x14ac:dyDescent="0.25">
      <c r="A256" t="s">
        <v>93</v>
      </c>
      <c r="B256">
        <v>9.2150999999999996</v>
      </c>
      <c r="C256">
        <v>9.2150999999999996</v>
      </c>
      <c r="D256">
        <v>6.57</v>
      </c>
      <c r="E256">
        <v>6.5845000000000002</v>
      </c>
      <c r="F256">
        <v>6.1787999999999998</v>
      </c>
      <c r="I256" s="47" t="str">
        <f t="shared" si="307"/>
        <v>Best Month</v>
      </c>
      <c r="J256" s="48">
        <f t="shared" si="318"/>
        <v>9.2150999999999997E-2</v>
      </c>
      <c r="K256" s="48">
        <f t="shared" si="319"/>
        <v>9.2150999999999997E-2</v>
      </c>
      <c r="L256" s="48">
        <f t="shared" si="320"/>
        <v>6.5700000000000008E-2</v>
      </c>
      <c r="M256" s="48">
        <f t="shared" si="321"/>
        <v>6.5845000000000001E-2</v>
      </c>
      <c r="N256" s="48">
        <f t="shared" si="322"/>
        <v>6.1787999999999996E-2</v>
      </c>
    </row>
    <row r="257" spans="1:14" x14ac:dyDescent="0.25">
      <c r="A257" t="s">
        <v>94</v>
      </c>
      <c r="B257">
        <v>-19.3386</v>
      </c>
      <c r="C257">
        <v>-7.9592999999999998</v>
      </c>
      <c r="D257">
        <v>-9.2928999999999995</v>
      </c>
      <c r="E257">
        <v>-9.2928999999999995</v>
      </c>
      <c r="F257">
        <v>-6.1063000000000001</v>
      </c>
      <c r="I257" s="47" t="str">
        <f t="shared" si="307"/>
        <v>Worst Month</v>
      </c>
      <c r="J257" s="48">
        <f t="shared" si="318"/>
        <v>-0.193386</v>
      </c>
      <c r="K257" s="48">
        <f t="shared" si="319"/>
        <v>-7.9592999999999997E-2</v>
      </c>
      <c r="L257" s="48">
        <f t="shared" si="320"/>
        <v>-9.2928999999999998E-2</v>
      </c>
      <c r="M257" s="48">
        <f t="shared" si="321"/>
        <v>-9.2928999999999998E-2</v>
      </c>
      <c r="N257" s="48">
        <f t="shared" si="322"/>
        <v>-6.1062999999999999E-2</v>
      </c>
    </row>
    <row r="258" spans="1:14" x14ac:dyDescent="0.25">
      <c r="A258" t="s">
        <v>95</v>
      </c>
      <c r="B258">
        <v>-46.099600000000002</v>
      </c>
      <c r="C258">
        <v>-13.286099999999999</v>
      </c>
      <c r="D258">
        <v>-10.709</v>
      </c>
      <c r="E258">
        <v>-9.5645000000000007</v>
      </c>
      <c r="F258">
        <v>-8.6516000000000002</v>
      </c>
      <c r="I258" s="47" t="str">
        <f t="shared" si="307"/>
        <v>Max Drawdown</v>
      </c>
      <c r="J258" s="48">
        <f t="shared" si="318"/>
        <v>-0.46099600000000002</v>
      </c>
      <c r="K258" s="48">
        <f t="shared" si="319"/>
        <v>-0.13286100000000001</v>
      </c>
      <c r="L258" s="48">
        <f t="shared" si="320"/>
        <v>-0.10708999999999999</v>
      </c>
      <c r="M258" s="48">
        <f t="shared" si="321"/>
        <v>-9.5645000000000008E-2</v>
      </c>
      <c r="N258" s="48">
        <f t="shared" si="322"/>
        <v>-8.6515999999999996E-2</v>
      </c>
    </row>
    <row r="259" spans="1:14" x14ac:dyDescent="0.25">
      <c r="A259" t="s">
        <v>96</v>
      </c>
      <c r="B259">
        <v>4.9608999999999996</v>
      </c>
      <c r="C259">
        <v>1.3996</v>
      </c>
      <c r="D259">
        <v>1.155</v>
      </c>
      <c r="E259">
        <v>0.97170000000000001</v>
      </c>
      <c r="F259">
        <v>0.90429999999999999</v>
      </c>
      <c r="I259" s="47" t="str">
        <f t="shared" si="307"/>
        <v>Max Drawdown / CAGR</v>
      </c>
      <c r="J259" s="49">
        <f t="shared" ref="J259:J263" si="323">B259</f>
        <v>4.9608999999999996</v>
      </c>
      <c r="K259" s="49">
        <f t="shared" ref="K259:K263" si="324">C259</f>
        <v>1.3996</v>
      </c>
      <c r="L259" s="49">
        <f t="shared" ref="L259:L263" si="325">D259</f>
        <v>1.155</v>
      </c>
      <c r="M259" s="49">
        <f t="shared" ref="M259:M263" si="326">E259</f>
        <v>0.97170000000000001</v>
      </c>
      <c r="N259" s="49">
        <f t="shared" ref="N259:N263" si="327">F259</f>
        <v>0.90429999999999999</v>
      </c>
    </row>
    <row r="260" spans="1:14" x14ac:dyDescent="0.25">
      <c r="A260" t="s">
        <v>110</v>
      </c>
      <c r="B260">
        <v>0.4093</v>
      </c>
      <c r="C260">
        <v>0.68779999999999997</v>
      </c>
      <c r="D260">
        <v>0.62050000000000005</v>
      </c>
      <c r="E260">
        <v>0.67789999999999995</v>
      </c>
      <c r="F260">
        <v>0.7157</v>
      </c>
      <c r="I260" s="47" t="str">
        <f t="shared" si="307"/>
        <v>Sharpe Ratio (4.93%)</v>
      </c>
      <c r="J260" s="49">
        <f t="shared" si="323"/>
        <v>0.4093</v>
      </c>
      <c r="K260" s="49">
        <f t="shared" si="324"/>
        <v>0.68779999999999997</v>
      </c>
      <c r="L260" s="49">
        <f t="shared" si="325"/>
        <v>0.62050000000000005</v>
      </c>
      <c r="M260" s="49">
        <f t="shared" si="326"/>
        <v>0.67789999999999995</v>
      </c>
      <c r="N260" s="49">
        <f t="shared" si="327"/>
        <v>0.7157</v>
      </c>
    </row>
    <row r="261" spans="1:14" x14ac:dyDescent="0.25">
      <c r="A261" t="s">
        <v>84</v>
      </c>
      <c r="B261">
        <v>0.41649999999999998</v>
      </c>
      <c r="C261">
        <v>0.83289999999999997</v>
      </c>
      <c r="D261">
        <v>0.70550000000000002</v>
      </c>
      <c r="E261">
        <v>0.72860000000000003</v>
      </c>
      <c r="F261">
        <v>0.83919999999999995</v>
      </c>
      <c r="I261" s="47" t="str">
        <f t="shared" si="307"/>
        <v>Sortino Ratio</v>
      </c>
      <c r="J261" s="49">
        <f t="shared" si="323"/>
        <v>0.41649999999999998</v>
      </c>
      <c r="K261" s="49">
        <f t="shared" si="324"/>
        <v>0.83289999999999997</v>
      </c>
      <c r="L261" s="49">
        <f t="shared" si="325"/>
        <v>0.70550000000000002</v>
      </c>
      <c r="M261" s="49">
        <f t="shared" si="326"/>
        <v>0.72860000000000003</v>
      </c>
      <c r="N261" s="49">
        <f t="shared" si="327"/>
        <v>0.83919999999999995</v>
      </c>
    </row>
    <row r="262" spans="1:14" x14ac:dyDescent="0.25">
      <c r="A262" t="s">
        <v>98</v>
      </c>
      <c r="B262">
        <v>0.2016</v>
      </c>
      <c r="C262">
        <v>0.71450000000000002</v>
      </c>
      <c r="D262">
        <v>0.86580000000000001</v>
      </c>
      <c r="E262">
        <v>1.0290999999999999</v>
      </c>
      <c r="F262">
        <v>1.1059000000000001</v>
      </c>
      <c r="I262" s="47" t="str">
        <f t="shared" si="307"/>
        <v>MAR Ratio</v>
      </c>
      <c r="J262" s="49">
        <f t="shared" si="323"/>
        <v>0.2016</v>
      </c>
      <c r="K262" s="49">
        <f t="shared" si="324"/>
        <v>0.71450000000000002</v>
      </c>
      <c r="L262" s="49">
        <f t="shared" si="325"/>
        <v>0.86580000000000001</v>
      </c>
      <c r="M262" s="49">
        <f t="shared" si="326"/>
        <v>1.0290999999999999</v>
      </c>
      <c r="N262" s="49">
        <f t="shared" si="327"/>
        <v>1.1059000000000001</v>
      </c>
    </row>
    <row r="263" spans="1:14" ht="15.75" thickBot="1" x14ac:dyDescent="0.3">
      <c r="A263" t="s">
        <v>85</v>
      </c>
      <c r="B263">
        <v>7.9476000000000004</v>
      </c>
      <c r="C263">
        <v>2.3862000000000001</v>
      </c>
      <c r="D263">
        <v>2.6556000000000002</v>
      </c>
      <c r="E263">
        <v>2.3628999999999998</v>
      </c>
      <c r="F263">
        <v>2.1149</v>
      </c>
      <c r="I263" s="51" t="str">
        <f t="shared" si="307"/>
        <v>Ulcer Index</v>
      </c>
      <c r="J263" s="52">
        <f t="shared" si="323"/>
        <v>7.9476000000000004</v>
      </c>
      <c r="K263" s="52">
        <f t="shared" si="324"/>
        <v>2.3862000000000001</v>
      </c>
      <c r="L263" s="52">
        <f t="shared" si="325"/>
        <v>2.6556000000000002</v>
      </c>
      <c r="M263" s="52">
        <f t="shared" si="326"/>
        <v>2.3628999999999998</v>
      </c>
      <c r="N263" s="52">
        <f t="shared" si="327"/>
        <v>2.1149</v>
      </c>
    </row>
    <row r="267" spans="1:14" x14ac:dyDescent="0.25">
      <c r="A267" s="29" t="s">
        <v>118</v>
      </c>
    </row>
    <row r="268" spans="1:14" ht="15.75" thickBot="1" x14ac:dyDescent="0.3"/>
    <row r="269" spans="1:14" ht="15.75" thickBot="1" x14ac:dyDescent="0.3">
      <c r="B269" t="s">
        <v>53</v>
      </c>
      <c r="C269" t="s">
        <v>79</v>
      </c>
      <c r="D269" t="s">
        <v>114</v>
      </c>
      <c r="E269" t="s">
        <v>115</v>
      </c>
      <c r="I269" s="43"/>
      <c r="J269" s="44" t="str">
        <f>B269</f>
        <v>B&amp;H</v>
      </c>
      <c r="K269" s="44" t="str">
        <f>C269</f>
        <v>Timing</v>
      </c>
      <c r="L269" s="44" t="str">
        <f>D269</f>
        <v>B&amp;H ex GSCI</v>
      </c>
      <c r="M269" s="44" t="str">
        <f>E269</f>
        <v>Timing ex GSCI</v>
      </c>
    </row>
    <row r="270" spans="1:14" x14ac:dyDescent="0.25">
      <c r="A270" t="s">
        <v>88</v>
      </c>
      <c r="B270">
        <v>3.6128999999999998</v>
      </c>
      <c r="C270">
        <v>4.8395999999999999</v>
      </c>
      <c r="D270">
        <v>6.3560999999999996</v>
      </c>
      <c r="E270">
        <v>6.3521999999999998</v>
      </c>
      <c r="I270" s="45" t="str">
        <f t="shared" ref="I270:I284" si="328">A270</f>
        <v>CAGR</v>
      </c>
      <c r="J270" s="46">
        <f t="shared" ref="J270:J271" si="329">B270/100</f>
        <v>3.6128999999999994E-2</v>
      </c>
      <c r="K270" s="46">
        <f t="shared" ref="K270:K271" si="330">C270/100</f>
        <v>4.8396000000000002E-2</v>
      </c>
      <c r="L270" s="46">
        <f t="shared" ref="L270:L271" si="331">D270/100</f>
        <v>6.3560999999999993E-2</v>
      </c>
      <c r="M270" s="46">
        <f t="shared" ref="M270:M271" si="332">E270/100</f>
        <v>6.3521999999999995E-2</v>
      </c>
    </row>
    <row r="271" spans="1:14" x14ac:dyDescent="0.25">
      <c r="A271" t="s">
        <v>7</v>
      </c>
      <c r="B271">
        <v>12.736800000000001</v>
      </c>
      <c r="C271">
        <v>6.4926000000000004</v>
      </c>
      <c r="D271">
        <v>12.6059</v>
      </c>
      <c r="E271">
        <v>6.6509999999999998</v>
      </c>
      <c r="I271" s="47" t="str">
        <f t="shared" si="328"/>
        <v>Volatility</v>
      </c>
      <c r="J271" s="48">
        <f t="shared" si="329"/>
        <v>0.12736800000000001</v>
      </c>
      <c r="K271" s="48">
        <f t="shared" si="330"/>
        <v>6.4925999999999998E-2</v>
      </c>
      <c r="L271" s="48">
        <f t="shared" si="331"/>
        <v>0.126059</v>
      </c>
      <c r="M271" s="48">
        <f t="shared" si="332"/>
        <v>6.651E-2</v>
      </c>
    </row>
    <row r="272" spans="1:14" x14ac:dyDescent="0.25">
      <c r="A272" t="s">
        <v>89</v>
      </c>
      <c r="B272">
        <v>-1.3937999999999999</v>
      </c>
      <c r="C272">
        <v>-0.61080000000000001</v>
      </c>
      <c r="D272">
        <v>-1.0253000000000001</v>
      </c>
      <c r="E272">
        <v>-0.20780000000000001</v>
      </c>
      <c r="I272" s="47" t="str">
        <f t="shared" si="328"/>
        <v>Skew</v>
      </c>
      <c r="J272" s="49">
        <f t="shared" ref="J272:J273" si="333">B272</f>
        <v>-1.3937999999999999</v>
      </c>
      <c r="K272" s="49">
        <f t="shared" ref="K272:K273" si="334">C272</f>
        <v>-0.61080000000000001</v>
      </c>
      <c r="L272" s="49">
        <f t="shared" ref="L272:L273" si="335">D272</f>
        <v>-1.0253000000000001</v>
      </c>
      <c r="M272" s="49">
        <f t="shared" ref="M272:M273" si="336">E272</f>
        <v>-0.20780000000000001</v>
      </c>
    </row>
    <row r="273" spans="1:13" x14ac:dyDescent="0.25">
      <c r="A273" t="s">
        <v>90</v>
      </c>
      <c r="B273">
        <v>5.7560000000000002</v>
      </c>
      <c r="C273">
        <v>1.8017000000000001</v>
      </c>
      <c r="D273">
        <v>4.2935999999999996</v>
      </c>
      <c r="E273">
        <v>0.20369999999999999</v>
      </c>
      <c r="I273" s="47" t="str">
        <f t="shared" si="328"/>
        <v>Kurtosis</v>
      </c>
      <c r="J273" s="49">
        <f t="shared" si="333"/>
        <v>5.7560000000000002</v>
      </c>
      <c r="K273" s="49">
        <f t="shared" si="334"/>
        <v>1.8017000000000001</v>
      </c>
      <c r="L273" s="49">
        <f t="shared" si="335"/>
        <v>4.2935999999999996</v>
      </c>
      <c r="M273" s="49">
        <f t="shared" si="336"/>
        <v>0.20369999999999999</v>
      </c>
    </row>
    <row r="274" spans="1:13" x14ac:dyDescent="0.25">
      <c r="A274" t="s">
        <v>10</v>
      </c>
      <c r="B274">
        <v>1.8614999999999999</v>
      </c>
      <c r="C274">
        <v>1.8614999999999999</v>
      </c>
      <c r="D274">
        <v>1.8614999999999999</v>
      </c>
      <c r="E274">
        <v>1.8614999999999999</v>
      </c>
      <c r="I274" s="47" t="str">
        <f t="shared" si="328"/>
        <v>Inflation CAGR</v>
      </c>
      <c r="J274" s="50">
        <f t="shared" ref="J274:J279" si="337">B274/100</f>
        <v>1.8615E-2</v>
      </c>
      <c r="K274" s="50">
        <f t="shared" ref="K274:K279" si="338">C274/100</f>
        <v>1.8615E-2</v>
      </c>
      <c r="L274" s="50">
        <f t="shared" ref="L274:L279" si="339">D274/100</f>
        <v>1.8615E-2</v>
      </c>
      <c r="M274" s="50">
        <f t="shared" ref="M274:M279" si="340">E274/100</f>
        <v>1.8615E-2</v>
      </c>
    </row>
    <row r="275" spans="1:13" x14ac:dyDescent="0.25">
      <c r="A275" t="s">
        <v>91</v>
      </c>
      <c r="B275">
        <v>100</v>
      </c>
      <c r="C275">
        <v>66.315799999999996</v>
      </c>
      <c r="D275">
        <v>100</v>
      </c>
      <c r="E275">
        <v>71.052599999999998</v>
      </c>
      <c r="I275" s="47" t="str">
        <f t="shared" si="328"/>
        <v>% in the Market</v>
      </c>
      <c r="J275" s="50">
        <f t="shared" si="337"/>
        <v>1</v>
      </c>
      <c r="K275" s="50">
        <f t="shared" si="338"/>
        <v>0.66315799999999991</v>
      </c>
      <c r="L275" s="50">
        <f t="shared" si="339"/>
        <v>1</v>
      </c>
      <c r="M275" s="50">
        <f t="shared" si="340"/>
        <v>0.71052599999999999</v>
      </c>
    </row>
    <row r="276" spans="1:13" x14ac:dyDescent="0.25">
      <c r="A276" t="s">
        <v>92</v>
      </c>
      <c r="B276">
        <v>59.398499999999999</v>
      </c>
      <c r="C276">
        <v>61.6541</v>
      </c>
      <c r="D276">
        <v>61.6541</v>
      </c>
      <c r="E276">
        <v>63.157899999999998</v>
      </c>
      <c r="I276" s="47" t="str">
        <f t="shared" si="328"/>
        <v>% positive Months</v>
      </c>
      <c r="J276" s="48">
        <f t="shared" si="337"/>
        <v>0.59398499999999999</v>
      </c>
      <c r="K276" s="48">
        <f t="shared" si="338"/>
        <v>0.61654100000000001</v>
      </c>
      <c r="L276" s="48">
        <f t="shared" si="339"/>
        <v>0.61654100000000001</v>
      </c>
      <c r="M276" s="48">
        <f t="shared" si="340"/>
        <v>0.631579</v>
      </c>
    </row>
    <row r="277" spans="1:13" x14ac:dyDescent="0.25">
      <c r="A277" t="s">
        <v>93</v>
      </c>
      <c r="B277">
        <v>9.2150999999999996</v>
      </c>
      <c r="C277">
        <v>4.9961000000000002</v>
      </c>
      <c r="D277">
        <v>11.7485</v>
      </c>
      <c r="E277">
        <v>5.3977000000000004</v>
      </c>
      <c r="I277" s="47" t="str">
        <f t="shared" si="328"/>
        <v>Best Month</v>
      </c>
      <c r="J277" s="48">
        <f t="shared" si="337"/>
        <v>9.2150999999999997E-2</v>
      </c>
      <c r="K277" s="48">
        <f t="shared" si="338"/>
        <v>4.9961000000000005E-2</v>
      </c>
      <c r="L277" s="48">
        <f t="shared" si="339"/>
        <v>0.11748500000000001</v>
      </c>
      <c r="M277" s="48">
        <f t="shared" si="340"/>
        <v>5.3977000000000004E-2</v>
      </c>
    </row>
    <row r="278" spans="1:13" x14ac:dyDescent="0.25">
      <c r="A278" t="s">
        <v>94</v>
      </c>
      <c r="B278">
        <v>-19.3386</v>
      </c>
      <c r="C278">
        <v>-6.8650000000000002</v>
      </c>
      <c r="D278">
        <v>-17.1236</v>
      </c>
      <c r="E278">
        <v>-5.2835999999999999</v>
      </c>
      <c r="I278" s="47" t="str">
        <f t="shared" si="328"/>
        <v>Worst Month</v>
      </c>
      <c r="J278" s="48">
        <f t="shared" si="337"/>
        <v>-0.193386</v>
      </c>
      <c r="K278" s="48">
        <f t="shared" si="338"/>
        <v>-6.8650000000000003E-2</v>
      </c>
      <c r="L278" s="48">
        <f t="shared" si="339"/>
        <v>-0.171236</v>
      </c>
      <c r="M278" s="48">
        <f t="shared" si="340"/>
        <v>-5.2836000000000001E-2</v>
      </c>
    </row>
    <row r="279" spans="1:13" x14ac:dyDescent="0.25">
      <c r="A279" t="s">
        <v>95</v>
      </c>
      <c r="B279">
        <v>-46.099600000000002</v>
      </c>
      <c r="C279">
        <v>-9.2213999999999992</v>
      </c>
      <c r="D279">
        <v>-43.388500000000001</v>
      </c>
      <c r="E279">
        <v>-6.8425000000000002</v>
      </c>
      <c r="I279" s="47" t="str">
        <f t="shared" si="328"/>
        <v>Max Drawdown</v>
      </c>
      <c r="J279" s="48">
        <f t="shared" si="337"/>
        <v>-0.46099600000000002</v>
      </c>
      <c r="K279" s="48">
        <f t="shared" si="338"/>
        <v>-9.221399999999999E-2</v>
      </c>
      <c r="L279" s="48">
        <f t="shared" si="339"/>
        <v>-0.43388500000000002</v>
      </c>
      <c r="M279" s="48">
        <f t="shared" si="340"/>
        <v>-6.8425E-2</v>
      </c>
    </row>
    <row r="280" spans="1:13" x14ac:dyDescent="0.25">
      <c r="A280" t="s">
        <v>96</v>
      </c>
      <c r="B280">
        <v>12.759499999999999</v>
      </c>
      <c r="C280">
        <v>1.9054</v>
      </c>
      <c r="D280">
        <v>6.8262999999999998</v>
      </c>
      <c r="E280">
        <v>1.0771999999999999</v>
      </c>
      <c r="I280" s="47" t="str">
        <f t="shared" si="328"/>
        <v>Max Drawdown / CAGR</v>
      </c>
      <c r="J280" s="49">
        <f t="shared" ref="J280:J284" si="341">B280</f>
        <v>12.759499999999999</v>
      </c>
      <c r="K280" s="49">
        <f t="shared" ref="K280:K284" si="342">C280</f>
        <v>1.9054</v>
      </c>
      <c r="L280" s="49">
        <f t="shared" ref="L280:L284" si="343">D280</f>
        <v>6.8262999999999998</v>
      </c>
      <c r="M280" s="49">
        <f t="shared" ref="M280:M284" si="344">E280</f>
        <v>1.0771999999999999</v>
      </c>
    </row>
    <row r="281" spans="1:13" x14ac:dyDescent="0.25">
      <c r="A281" t="s">
        <v>110</v>
      </c>
      <c r="B281">
        <v>0.19750000000000001</v>
      </c>
      <c r="C281">
        <v>0.57489999999999997</v>
      </c>
      <c r="D281">
        <v>0.41489999999999999</v>
      </c>
      <c r="E281">
        <v>0.78639999999999999</v>
      </c>
      <c r="I281" s="47" t="str">
        <f t="shared" si="328"/>
        <v>Sharpe Ratio (4.93%)</v>
      </c>
      <c r="J281" s="49">
        <f t="shared" si="341"/>
        <v>0.19750000000000001</v>
      </c>
      <c r="K281" s="49">
        <f t="shared" si="342"/>
        <v>0.57489999999999997</v>
      </c>
      <c r="L281" s="49">
        <f t="shared" si="343"/>
        <v>0.41489999999999999</v>
      </c>
      <c r="M281" s="49">
        <f t="shared" si="344"/>
        <v>0.78639999999999999</v>
      </c>
    </row>
    <row r="282" spans="1:13" x14ac:dyDescent="0.25">
      <c r="A282" t="s">
        <v>84</v>
      </c>
      <c r="B282">
        <v>0.13350000000000001</v>
      </c>
      <c r="C282">
        <v>0.34150000000000003</v>
      </c>
      <c r="D282">
        <v>0.22770000000000001</v>
      </c>
      <c r="E282">
        <v>0.47510000000000002</v>
      </c>
      <c r="I282" s="47" t="str">
        <f t="shared" si="328"/>
        <v>Sortino Ratio</v>
      </c>
      <c r="J282" s="49">
        <f t="shared" si="341"/>
        <v>0.13350000000000001</v>
      </c>
      <c r="K282" s="49">
        <f t="shared" si="342"/>
        <v>0.34150000000000003</v>
      </c>
      <c r="L282" s="49">
        <f t="shared" si="343"/>
        <v>0.22770000000000001</v>
      </c>
      <c r="M282" s="49">
        <f t="shared" si="344"/>
        <v>0.47510000000000002</v>
      </c>
    </row>
    <row r="283" spans="1:13" x14ac:dyDescent="0.25">
      <c r="A283" t="s">
        <v>98</v>
      </c>
      <c r="B283">
        <v>7.8399999999999997E-2</v>
      </c>
      <c r="C283">
        <v>0.52480000000000004</v>
      </c>
      <c r="D283">
        <v>0.14649999999999999</v>
      </c>
      <c r="E283">
        <v>0.92830000000000001</v>
      </c>
      <c r="I283" s="47" t="str">
        <f t="shared" si="328"/>
        <v>MAR Ratio</v>
      </c>
      <c r="J283" s="49">
        <f t="shared" si="341"/>
        <v>7.8399999999999997E-2</v>
      </c>
      <c r="K283" s="49">
        <f t="shared" si="342"/>
        <v>0.52480000000000004</v>
      </c>
      <c r="L283" s="49">
        <f t="shared" si="343"/>
        <v>0.14649999999999999</v>
      </c>
      <c r="M283" s="49">
        <f t="shared" si="344"/>
        <v>0.92830000000000001</v>
      </c>
    </row>
    <row r="284" spans="1:13" ht="15.75" thickBot="1" x14ac:dyDescent="0.3">
      <c r="A284" t="s">
        <v>85</v>
      </c>
      <c r="B284">
        <v>14.2254</v>
      </c>
      <c r="C284">
        <v>3.6450999999999998</v>
      </c>
      <c r="D284">
        <v>11.7456</v>
      </c>
      <c r="E284">
        <v>2.9967000000000001</v>
      </c>
      <c r="I284" s="51" t="str">
        <f t="shared" si="328"/>
        <v>Ulcer Index</v>
      </c>
      <c r="J284" s="52">
        <f t="shared" si="341"/>
        <v>14.2254</v>
      </c>
      <c r="K284" s="52">
        <f t="shared" si="342"/>
        <v>3.6450999999999998</v>
      </c>
      <c r="L284" s="52">
        <f t="shared" si="343"/>
        <v>11.7456</v>
      </c>
      <c r="M284" s="52">
        <f t="shared" si="344"/>
        <v>2.9967000000000001</v>
      </c>
    </row>
    <row r="289" spans="1:13" ht="15.75" thickBot="1" x14ac:dyDescent="0.3">
      <c r="A289" t="s">
        <v>113</v>
      </c>
    </row>
    <row r="290" spans="1:13" ht="15.75" thickBot="1" x14ac:dyDescent="0.3">
      <c r="B290" t="s">
        <v>53</v>
      </c>
      <c r="C290" t="s">
        <v>79</v>
      </c>
      <c r="D290" t="s">
        <v>114</v>
      </c>
      <c r="E290" t="s">
        <v>115</v>
      </c>
      <c r="I290" s="43"/>
      <c r="J290" s="44" t="str">
        <f>B290</f>
        <v>B&amp;H</v>
      </c>
      <c r="K290" s="44" t="str">
        <f>C290</f>
        <v>Timing</v>
      </c>
      <c r="L290" s="44" t="str">
        <f>D290</f>
        <v>B&amp;H ex GSCI</v>
      </c>
      <c r="M290" s="44" t="str">
        <f>E290</f>
        <v>Timing ex GSCI</v>
      </c>
    </row>
    <row r="291" spans="1:13" x14ac:dyDescent="0.25">
      <c r="A291" t="s">
        <v>88</v>
      </c>
      <c r="B291">
        <v>9.2926000000000002</v>
      </c>
      <c r="C291">
        <v>9.8428000000000004</v>
      </c>
      <c r="D291">
        <v>9.5972000000000008</v>
      </c>
      <c r="E291">
        <v>9.9123999999999999</v>
      </c>
      <c r="I291" s="45" t="str">
        <f t="shared" ref="I291:I305" si="345">A291</f>
        <v>CAGR</v>
      </c>
      <c r="J291" s="46">
        <f t="shared" ref="J291:J292" si="346">B291/100</f>
        <v>9.2926000000000009E-2</v>
      </c>
      <c r="K291" s="46">
        <f t="shared" ref="K291:K292" si="347">C291/100</f>
        <v>9.8428000000000002E-2</v>
      </c>
      <c r="L291" s="46">
        <f t="shared" ref="L291:L292" si="348">D291/100</f>
        <v>9.5972000000000002E-2</v>
      </c>
      <c r="M291" s="46">
        <f t="shared" ref="M291:M292" si="349">E291/100</f>
        <v>9.9124000000000004E-2</v>
      </c>
    </row>
    <row r="292" spans="1:13" x14ac:dyDescent="0.25">
      <c r="A292" t="s">
        <v>7</v>
      </c>
      <c r="B292">
        <v>10.085000000000001</v>
      </c>
      <c r="C292">
        <v>6.8697999999999997</v>
      </c>
      <c r="D292">
        <v>10.9518</v>
      </c>
      <c r="E292">
        <v>7.2619999999999996</v>
      </c>
      <c r="I292" s="47" t="str">
        <f t="shared" si="345"/>
        <v>Volatility</v>
      </c>
      <c r="J292" s="48">
        <f t="shared" si="346"/>
        <v>0.10085000000000001</v>
      </c>
      <c r="K292" s="48">
        <f t="shared" si="347"/>
        <v>6.8697999999999995E-2</v>
      </c>
      <c r="L292" s="48">
        <f t="shared" si="348"/>
        <v>0.109518</v>
      </c>
      <c r="M292" s="48">
        <f t="shared" si="349"/>
        <v>7.261999999999999E-2</v>
      </c>
    </row>
    <row r="293" spans="1:13" x14ac:dyDescent="0.25">
      <c r="A293" t="s">
        <v>89</v>
      </c>
      <c r="B293">
        <v>-1.0230999999999999</v>
      </c>
      <c r="C293">
        <v>-0.48320000000000002</v>
      </c>
      <c r="D293">
        <v>-0.56999999999999995</v>
      </c>
      <c r="E293">
        <v>-0.44130000000000003</v>
      </c>
      <c r="I293" s="47" t="str">
        <f t="shared" si="345"/>
        <v>Skew</v>
      </c>
      <c r="J293" s="49">
        <f t="shared" ref="J293:J294" si="350">B293</f>
        <v>-1.0230999999999999</v>
      </c>
      <c r="K293" s="49">
        <f t="shared" ref="K293:K294" si="351">C293</f>
        <v>-0.48320000000000002</v>
      </c>
      <c r="L293" s="49">
        <f t="shared" ref="L293:L294" si="352">D293</f>
        <v>-0.56999999999999995</v>
      </c>
      <c r="M293" s="49">
        <f t="shared" ref="M293:M294" si="353">E293</f>
        <v>-0.44130000000000003</v>
      </c>
    </row>
    <row r="294" spans="1:13" x14ac:dyDescent="0.25">
      <c r="A294" t="s">
        <v>90</v>
      </c>
      <c r="B294">
        <v>5.0641999999999996</v>
      </c>
      <c r="C294">
        <v>2.3517000000000001</v>
      </c>
      <c r="D294">
        <v>3.4927999999999999</v>
      </c>
      <c r="E294">
        <v>2.5175000000000001</v>
      </c>
      <c r="I294" s="47" t="str">
        <f t="shared" si="345"/>
        <v>Kurtosis</v>
      </c>
      <c r="J294" s="49">
        <f t="shared" si="350"/>
        <v>5.0641999999999996</v>
      </c>
      <c r="K294" s="49">
        <f t="shared" si="351"/>
        <v>2.3517000000000001</v>
      </c>
      <c r="L294" s="49">
        <f t="shared" si="352"/>
        <v>3.4927999999999999</v>
      </c>
      <c r="M294" s="49">
        <f t="shared" si="353"/>
        <v>2.5175000000000001</v>
      </c>
    </row>
    <row r="295" spans="1:13" x14ac:dyDescent="0.25">
      <c r="A295" t="s">
        <v>10</v>
      </c>
      <c r="B295">
        <v>4.0425000000000004</v>
      </c>
      <c r="C295">
        <v>4.0425000000000004</v>
      </c>
      <c r="D295">
        <v>4.0425000000000004</v>
      </c>
      <c r="E295">
        <v>4.0425000000000004</v>
      </c>
      <c r="I295" s="47" t="str">
        <f t="shared" si="345"/>
        <v>Inflation CAGR</v>
      </c>
      <c r="J295" s="50">
        <f t="shared" ref="J295:J300" si="354">B295/100</f>
        <v>4.0425000000000003E-2</v>
      </c>
      <c r="K295" s="50">
        <f t="shared" ref="K295:K300" si="355">C295/100</f>
        <v>4.0425000000000003E-2</v>
      </c>
      <c r="L295" s="50">
        <f t="shared" ref="L295:L300" si="356">D295/100</f>
        <v>4.0425000000000003E-2</v>
      </c>
      <c r="M295" s="50">
        <f t="shared" ref="M295:M300" si="357">E295/100</f>
        <v>4.0425000000000003E-2</v>
      </c>
    </row>
    <row r="296" spans="1:13" x14ac:dyDescent="0.25">
      <c r="A296" t="s">
        <v>91</v>
      </c>
      <c r="B296">
        <v>100</v>
      </c>
      <c r="C296">
        <v>16.672999999999998</v>
      </c>
      <c r="D296">
        <v>100</v>
      </c>
      <c r="E296">
        <v>17.863900000000001</v>
      </c>
      <c r="I296" s="47" t="str">
        <f t="shared" si="345"/>
        <v>% in the Market</v>
      </c>
      <c r="J296" s="50">
        <f t="shared" si="354"/>
        <v>1</v>
      </c>
      <c r="K296" s="50">
        <f t="shared" si="355"/>
        <v>0.16672999999999999</v>
      </c>
      <c r="L296" s="50">
        <f t="shared" si="356"/>
        <v>1</v>
      </c>
      <c r="M296" s="50">
        <f t="shared" si="357"/>
        <v>0.17863900000000002</v>
      </c>
    </row>
    <row r="297" spans="1:13" x14ac:dyDescent="0.25">
      <c r="A297" t="s">
        <v>92</v>
      </c>
      <c r="B297">
        <v>65.595500000000001</v>
      </c>
      <c r="C297">
        <v>70.510400000000004</v>
      </c>
      <c r="D297">
        <v>66.351600000000005</v>
      </c>
      <c r="E297">
        <v>72.0227</v>
      </c>
      <c r="I297" s="47" t="str">
        <f t="shared" si="345"/>
        <v>% positive Months</v>
      </c>
      <c r="J297" s="48">
        <f t="shared" si="354"/>
        <v>0.65595500000000007</v>
      </c>
      <c r="K297" s="48">
        <f t="shared" si="355"/>
        <v>0.70510400000000006</v>
      </c>
      <c r="L297" s="48">
        <f t="shared" si="356"/>
        <v>0.66351599999999999</v>
      </c>
      <c r="M297" s="48">
        <f t="shared" si="357"/>
        <v>0.72022699999999995</v>
      </c>
    </row>
    <row r="298" spans="1:13" x14ac:dyDescent="0.25">
      <c r="A298" t="s">
        <v>93</v>
      </c>
      <c r="B298">
        <v>9.2150999999999996</v>
      </c>
      <c r="C298">
        <v>6.5845000000000002</v>
      </c>
      <c r="D298">
        <v>15.279</v>
      </c>
      <c r="E298">
        <v>8.1042000000000005</v>
      </c>
      <c r="I298" s="47" t="str">
        <f t="shared" si="345"/>
        <v>Best Month</v>
      </c>
      <c r="J298" s="48">
        <f t="shared" si="354"/>
        <v>9.2150999999999997E-2</v>
      </c>
      <c r="K298" s="48">
        <f t="shared" si="355"/>
        <v>6.5845000000000001E-2</v>
      </c>
      <c r="L298" s="48">
        <f t="shared" si="356"/>
        <v>0.15279000000000001</v>
      </c>
      <c r="M298" s="48">
        <f t="shared" si="357"/>
        <v>8.1042000000000003E-2</v>
      </c>
    </row>
    <row r="299" spans="1:13" x14ac:dyDescent="0.25">
      <c r="A299" t="s">
        <v>94</v>
      </c>
      <c r="B299">
        <v>-19.3386</v>
      </c>
      <c r="C299">
        <v>-9.2928999999999995</v>
      </c>
      <c r="D299">
        <v>-17.1236</v>
      </c>
      <c r="E299">
        <v>-8.6069999999999993</v>
      </c>
      <c r="I299" s="47" t="str">
        <f t="shared" si="345"/>
        <v>Worst Month</v>
      </c>
      <c r="J299" s="48">
        <f t="shared" si="354"/>
        <v>-0.193386</v>
      </c>
      <c r="K299" s="48">
        <f t="shared" si="355"/>
        <v>-9.2928999999999998E-2</v>
      </c>
      <c r="L299" s="48">
        <f t="shared" si="356"/>
        <v>-0.171236</v>
      </c>
      <c r="M299" s="48">
        <f t="shared" si="357"/>
        <v>-8.6069999999999994E-2</v>
      </c>
    </row>
    <row r="300" spans="1:13" x14ac:dyDescent="0.25">
      <c r="A300" t="s">
        <v>95</v>
      </c>
      <c r="B300">
        <v>-46.099600000000002</v>
      </c>
      <c r="C300">
        <v>-9.5645000000000007</v>
      </c>
      <c r="D300">
        <v>-43.388500000000001</v>
      </c>
      <c r="E300">
        <v>-9.2255000000000003</v>
      </c>
      <c r="I300" s="47" t="str">
        <f t="shared" si="345"/>
        <v>Max Drawdown</v>
      </c>
      <c r="J300" s="48">
        <f t="shared" si="354"/>
        <v>-0.46099600000000002</v>
      </c>
      <c r="K300" s="48">
        <f t="shared" si="355"/>
        <v>-9.5645000000000008E-2</v>
      </c>
      <c r="L300" s="48">
        <f t="shared" si="356"/>
        <v>-0.43388500000000002</v>
      </c>
      <c r="M300" s="48">
        <f t="shared" si="357"/>
        <v>-9.2255000000000004E-2</v>
      </c>
    </row>
    <row r="301" spans="1:13" x14ac:dyDescent="0.25">
      <c r="A301" t="s">
        <v>96</v>
      </c>
      <c r="B301">
        <v>4.9608999999999996</v>
      </c>
      <c r="C301">
        <v>0.97170000000000001</v>
      </c>
      <c r="D301">
        <v>4.5209000000000001</v>
      </c>
      <c r="E301">
        <v>0.93069999999999997</v>
      </c>
      <c r="I301" s="47" t="str">
        <f t="shared" si="345"/>
        <v>Max Drawdown / CAGR</v>
      </c>
      <c r="J301" s="49">
        <f t="shared" ref="J301:J305" si="358">B301</f>
        <v>4.9608999999999996</v>
      </c>
      <c r="K301" s="49">
        <f t="shared" ref="K301:K305" si="359">C301</f>
        <v>0.97170000000000001</v>
      </c>
      <c r="L301" s="49">
        <f t="shared" ref="L301:L305" si="360">D301</f>
        <v>4.5209000000000001</v>
      </c>
      <c r="M301" s="49">
        <f t="shared" ref="M301:M305" si="361">E301</f>
        <v>0.93069999999999997</v>
      </c>
    </row>
    <row r="302" spans="1:13" x14ac:dyDescent="0.25">
      <c r="A302" t="s">
        <v>110</v>
      </c>
      <c r="B302">
        <v>0.4093</v>
      </c>
      <c r="C302">
        <v>0.67789999999999995</v>
      </c>
      <c r="D302">
        <v>0.40620000000000001</v>
      </c>
      <c r="E302">
        <v>0.65459999999999996</v>
      </c>
      <c r="I302" s="47" t="str">
        <f t="shared" si="345"/>
        <v>Sharpe Ratio (4.93%)</v>
      </c>
      <c r="J302" s="49">
        <f t="shared" si="358"/>
        <v>0.4093</v>
      </c>
      <c r="K302" s="49">
        <f t="shared" si="359"/>
        <v>0.67789999999999995</v>
      </c>
      <c r="L302" s="49">
        <f t="shared" si="360"/>
        <v>0.40620000000000001</v>
      </c>
      <c r="M302" s="49">
        <f t="shared" si="361"/>
        <v>0.65459999999999996</v>
      </c>
    </row>
    <row r="303" spans="1:13" x14ac:dyDescent="0.25">
      <c r="A303" t="s">
        <v>84</v>
      </c>
      <c r="B303">
        <v>0.41649999999999998</v>
      </c>
      <c r="C303">
        <v>0.72860000000000003</v>
      </c>
      <c r="D303">
        <v>0.40789999999999998</v>
      </c>
      <c r="E303">
        <v>0.67749999999999999</v>
      </c>
      <c r="I303" s="47" t="str">
        <f t="shared" si="345"/>
        <v>Sortino Ratio</v>
      </c>
      <c r="J303" s="49">
        <f t="shared" si="358"/>
        <v>0.41649999999999998</v>
      </c>
      <c r="K303" s="49">
        <f t="shared" si="359"/>
        <v>0.72860000000000003</v>
      </c>
      <c r="L303" s="49">
        <f t="shared" si="360"/>
        <v>0.40789999999999998</v>
      </c>
      <c r="M303" s="49">
        <f t="shared" si="361"/>
        <v>0.67749999999999999</v>
      </c>
    </row>
    <row r="304" spans="1:13" x14ac:dyDescent="0.25">
      <c r="A304" t="s">
        <v>98</v>
      </c>
      <c r="B304">
        <v>0.2016</v>
      </c>
      <c r="C304">
        <v>1.0290999999999999</v>
      </c>
      <c r="D304">
        <v>0.22120000000000001</v>
      </c>
      <c r="E304">
        <v>1.0745</v>
      </c>
      <c r="I304" s="47" t="str">
        <f t="shared" si="345"/>
        <v>MAR Ratio</v>
      </c>
      <c r="J304" s="49">
        <f t="shared" si="358"/>
        <v>0.2016</v>
      </c>
      <c r="K304" s="49">
        <f t="shared" si="359"/>
        <v>1.0290999999999999</v>
      </c>
      <c r="L304" s="49">
        <f t="shared" si="360"/>
        <v>0.22120000000000001</v>
      </c>
      <c r="M304" s="49">
        <f t="shared" si="361"/>
        <v>1.0745</v>
      </c>
    </row>
    <row r="305" spans="1:13" ht="15.75" thickBot="1" x14ac:dyDescent="0.3">
      <c r="A305" t="s">
        <v>85</v>
      </c>
      <c r="B305">
        <v>7.9476000000000004</v>
      </c>
      <c r="C305">
        <v>2.3628999999999998</v>
      </c>
      <c r="D305">
        <v>8.1755999999999993</v>
      </c>
      <c r="E305">
        <v>2.4597000000000002</v>
      </c>
      <c r="I305" s="51" t="str">
        <f t="shared" si="345"/>
        <v>Ulcer Index</v>
      </c>
      <c r="J305" s="52">
        <f t="shared" si="358"/>
        <v>7.9476000000000004</v>
      </c>
      <c r="K305" s="52">
        <f t="shared" si="359"/>
        <v>2.3628999999999998</v>
      </c>
      <c r="L305" s="52">
        <f t="shared" si="360"/>
        <v>8.1755999999999993</v>
      </c>
      <c r="M305" s="52">
        <f t="shared" si="361"/>
        <v>2.4597000000000002</v>
      </c>
    </row>
    <row r="307" spans="1:13" ht="15.75" thickBot="1" x14ac:dyDescent="0.3">
      <c r="A307" t="s">
        <v>116</v>
      </c>
    </row>
    <row r="308" spans="1:13" ht="15.75" thickBot="1" x14ac:dyDescent="0.3">
      <c r="B308" t="s">
        <v>53</v>
      </c>
      <c r="C308" t="s">
        <v>79</v>
      </c>
      <c r="D308" t="s">
        <v>114</v>
      </c>
      <c r="E308" t="s">
        <v>115</v>
      </c>
      <c r="I308" s="43"/>
      <c r="J308" s="44" t="str">
        <f>B308</f>
        <v>B&amp;H</v>
      </c>
      <c r="K308" s="44" t="str">
        <f>C308</f>
        <v>Timing</v>
      </c>
      <c r="L308" s="44" t="str">
        <f>D308</f>
        <v>B&amp;H ex GSCI</v>
      </c>
      <c r="M308" s="44" t="str">
        <f>E308</f>
        <v>Timing ex GSCI</v>
      </c>
    </row>
    <row r="309" spans="1:13" x14ac:dyDescent="0.25">
      <c r="A309" t="s">
        <v>88</v>
      </c>
      <c r="B309">
        <v>11.295999999999999</v>
      </c>
      <c r="C309">
        <v>11.579700000000001</v>
      </c>
      <c r="D309">
        <v>10.7264</v>
      </c>
      <c r="E309">
        <v>11.145099999999999</v>
      </c>
      <c r="I309" s="45" t="str">
        <f t="shared" ref="I309:I323" si="362">A309</f>
        <v>CAGR</v>
      </c>
      <c r="J309" s="46">
        <f t="shared" ref="J309:J310" si="363">B309/100</f>
        <v>0.11295999999999999</v>
      </c>
      <c r="K309" s="46">
        <f t="shared" ref="K309:K310" si="364">C309/100</f>
        <v>0.11579700000000001</v>
      </c>
      <c r="L309" s="46">
        <f t="shared" ref="L309:L310" si="365">D309/100</f>
        <v>0.107264</v>
      </c>
      <c r="M309" s="46">
        <f t="shared" ref="M309:M310" si="366">E309/100</f>
        <v>0.11145099999999999</v>
      </c>
    </row>
    <row r="310" spans="1:13" x14ac:dyDescent="0.25">
      <c r="A310" t="s">
        <v>7</v>
      </c>
      <c r="B310">
        <v>8.9778000000000002</v>
      </c>
      <c r="C310">
        <v>6.9313000000000002</v>
      </c>
      <c r="D310">
        <v>10.3279</v>
      </c>
      <c r="E310">
        <v>7.4264000000000001</v>
      </c>
      <c r="I310" s="47" t="str">
        <f t="shared" si="362"/>
        <v>Volatility</v>
      </c>
      <c r="J310" s="48">
        <f t="shared" si="363"/>
        <v>8.9777999999999997E-2</v>
      </c>
      <c r="K310" s="48">
        <f t="shared" si="364"/>
        <v>6.9313E-2</v>
      </c>
      <c r="L310" s="48">
        <f t="shared" si="365"/>
        <v>0.103279</v>
      </c>
      <c r="M310" s="48">
        <f t="shared" si="366"/>
        <v>7.4263999999999997E-2</v>
      </c>
    </row>
    <row r="311" spans="1:13" x14ac:dyDescent="0.25">
      <c r="A311" t="s">
        <v>89</v>
      </c>
      <c r="B311">
        <v>-0.44850000000000001</v>
      </c>
      <c r="C311">
        <v>-0.48420000000000002</v>
      </c>
      <c r="D311">
        <v>-0.24979999999999999</v>
      </c>
      <c r="E311">
        <v>-0.52790000000000004</v>
      </c>
      <c r="I311" s="47" t="str">
        <f t="shared" si="362"/>
        <v>Skew</v>
      </c>
      <c r="J311" s="49">
        <f t="shared" ref="J311:J312" si="367">B311</f>
        <v>-0.44850000000000001</v>
      </c>
      <c r="K311" s="49">
        <f t="shared" ref="K311:K312" si="368">C311</f>
        <v>-0.48420000000000002</v>
      </c>
      <c r="L311" s="49">
        <f t="shared" ref="L311:L312" si="369">D311</f>
        <v>-0.24979999999999999</v>
      </c>
      <c r="M311" s="49">
        <f t="shared" ref="M311:M312" si="370">E311</f>
        <v>-0.52790000000000004</v>
      </c>
    </row>
    <row r="312" spans="1:13" x14ac:dyDescent="0.25">
      <c r="A312" t="s">
        <v>90</v>
      </c>
      <c r="B312">
        <v>1.4821</v>
      </c>
      <c r="C312">
        <v>2.5661</v>
      </c>
      <c r="D312">
        <v>2.3929</v>
      </c>
      <c r="E312">
        <v>3.0754999999999999</v>
      </c>
      <c r="I312" s="47" t="str">
        <f t="shared" si="362"/>
        <v>Kurtosis</v>
      </c>
      <c r="J312" s="49">
        <f t="shared" si="367"/>
        <v>1.4821</v>
      </c>
      <c r="K312" s="49">
        <f t="shared" si="368"/>
        <v>2.5661</v>
      </c>
      <c r="L312" s="49">
        <f t="shared" si="369"/>
        <v>2.3929</v>
      </c>
      <c r="M312" s="49">
        <f t="shared" si="370"/>
        <v>3.0754999999999999</v>
      </c>
    </row>
    <row r="313" spans="1:13" x14ac:dyDescent="0.25">
      <c r="A313" t="s">
        <v>10</v>
      </c>
      <c r="B313">
        <v>4.7748999999999997</v>
      </c>
      <c r="C313">
        <v>4.7748999999999997</v>
      </c>
      <c r="D313">
        <v>4.7748999999999997</v>
      </c>
      <c r="E313">
        <v>4.7748999999999997</v>
      </c>
      <c r="I313" s="47" t="str">
        <f t="shared" si="362"/>
        <v>Inflation CAGR</v>
      </c>
      <c r="J313" s="50">
        <f t="shared" ref="J313:J318" si="371">B313/100</f>
        <v>4.7749E-2</v>
      </c>
      <c r="K313" s="50">
        <f t="shared" ref="K313:K318" si="372">C313/100</f>
        <v>4.7749E-2</v>
      </c>
      <c r="L313" s="50">
        <f t="shared" ref="L313:L318" si="373">D313/100</f>
        <v>4.7749E-2</v>
      </c>
      <c r="M313" s="50">
        <f t="shared" ref="M313:M318" si="374">E313/100</f>
        <v>4.7749E-2</v>
      </c>
    </row>
    <row r="314" spans="1:13" x14ac:dyDescent="0.25">
      <c r="A314" t="s">
        <v>91</v>
      </c>
      <c r="B314">
        <v>100</v>
      </c>
      <c r="C314">
        <v>22.2166</v>
      </c>
      <c r="D314">
        <v>100</v>
      </c>
      <c r="E314">
        <v>23.8035</v>
      </c>
      <c r="I314" s="47" t="str">
        <f t="shared" si="362"/>
        <v>% in the Market</v>
      </c>
      <c r="J314" s="50">
        <f t="shared" si="371"/>
        <v>1</v>
      </c>
      <c r="K314" s="50">
        <f t="shared" si="372"/>
        <v>0.222166</v>
      </c>
      <c r="L314" s="50">
        <f t="shared" si="373"/>
        <v>1</v>
      </c>
      <c r="M314" s="50">
        <f t="shared" si="374"/>
        <v>0.238035</v>
      </c>
    </row>
    <row r="315" spans="1:13" x14ac:dyDescent="0.25">
      <c r="A315" t="s">
        <v>92</v>
      </c>
      <c r="B315">
        <v>67.758200000000002</v>
      </c>
      <c r="C315">
        <v>73.551599999999993</v>
      </c>
      <c r="D315">
        <v>68.010099999999994</v>
      </c>
      <c r="E315">
        <v>75.063000000000002</v>
      </c>
      <c r="I315" s="47" t="str">
        <f t="shared" si="362"/>
        <v>% positive Months</v>
      </c>
      <c r="J315" s="48">
        <f t="shared" si="371"/>
        <v>0.67758200000000002</v>
      </c>
      <c r="K315" s="48">
        <f t="shared" si="372"/>
        <v>0.73551599999999995</v>
      </c>
      <c r="L315" s="48">
        <f t="shared" si="373"/>
        <v>0.68010099999999996</v>
      </c>
      <c r="M315" s="48">
        <f t="shared" si="374"/>
        <v>0.75063000000000002</v>
      </c>
    </row>
    <row r="316" spans="1:13" x14ac:dyDescent="0.25">
      <c r="A316" t="s">
        <v>93</v>
      </c>
      <c r="B316">
        <v>9.0961999999999996</v>
      </c>
      <c r="C316">
        <v>6.5845000000000002</v>
      </c>
      <c r="D316">
        <v>15.279</v>
      </c>
      <c r="E316">
        <v>8.1042000000000005</v>
      </c>
      <c r="I316" s="47" t="str">
        <f t="shared" si="362"/>
        <v>Best Month</v>
      </c>
      <c r="J316" s="48">
        <f t="shared" si="371"/>
        <v>9.0962000000000001E-2</v>
      </c>
      <c r="K316" s="48">
        <f t="shared" si="372"/>
        <v>6.5845000000000001E-2</v>
      </c>
      <c r="L316" s="48">
        <f t="shared" si="373"/>
        <v>0.15279000000000001</v>
      </c>
      <c r="M316" s="48">
        <f t="shared" si="374"/>
        <v>8.1042000000000003E-2</v>
      </c>
    </row>
    <row r="317" spans="1:13" x14ac:dyDescent="0.25">
      <c r="A317" t="s">
        <v>94</v>
      </c>
      <c r="B317">
        <v>-9.2249999999999996</v>
      </c>
      <c r="C317">
        <v>-9.2928999999999995</v>
      </c>
      <c r="D317">
        <v>-11.0265</v>
      </c>
      <c r="E317">
        <v>-8.6069999999999993</v>
      </c>
      <c r="I317" s="47" t="str">
        <f t="shared" si="362"/>
        <v>Worst Month</v>
      </c>
      <c r="J317" s="48">
        <f t="shared" si="371"/>
        <v>-9.2249999999999999E-2</v>
      </c>
      <c r="K317" s="48">
        <f t="shared" si="372"/>
        <v>-9.2928999999999998E-2</v>
      </c>
      <c r="L317" s="48">
        <f t="shared" si="373"/>
        <v>-0.110265</v>
      </c>
      <c r="M317" s="48">
        <f t="shared" si="374"/>
        <v>-8.6069999999999994E-2</v>
      </c>
    </row>
    <row r="318" spans="1:13" x14ac:dyDescent="0.25">
      <c r="A318" t="s">
        <v>95</v>
      </c>
      <c r="B318">
        <v>-19.611699999999999</v>
      </c>
      <c r="C318">
        <v>-9.5645000000000007</v>
      </c>
      <c r="D318">
        <v>-34.087800000000001</v>
      </c>
      <c r="E318">
        <v>-9.2255000000000003</v>
      </c>
      <c r="I318" s="47" t="str">
        <f t="shared" si="362"/>
        <v>Max Drawdown</v>
      </c>
      <c r="J318" s="48">
        <f t="shared" si="371"/>
        <v>-0.19611699999999999</v>
      </c>
      <c r="K318" s="48">
        <f t="shared" si="372"/>
        <v>-9.5645000000000008E-2</v>
      </c>
      <c r="L318" s="48">
        <f t="shared" si="373"/>
        <v>-0.34087800000000001</v>
      </c>
      <c r="M318" s="48">
        <f t="shared" si="374"/>
        <v>-9.2255000000000004E-2</v>
      </c>
    </row>
    <row r="319" spans="1:13" x14ac:dyDescent="0.25">
      <c r="A319" t="s">
        <v>96</v>
      </c>
      <c r="B319">
        <v>1.7362</v>
      </c>
      <c r="C319">
        <v>0.82599999999999996</v>
      </c>
      <c r="D319">
        <v>3.1779000000000002</v>
      </c>
      <c r="E319">
        <v>0.82779999999999998</v>
      </c>
      <c r="I319" s="47" t="str">
        <f t="shared" si="362"/>
        <v>Max Drawdown / CAGR</v>
      </c>
      <c r="J319" s="49">
        <f t="shared" ref="J319:J323" si="375">B319</f>
        <v>1.7362</v>
      </c>
      <c r="K319" s="49">
        <f t="shared" ref="K319:K323" si="376">C319</f>
        <v>0.82599999999999996</v>
      </c>
      <c r="L319" s="49">
        <f t="shared" ref="L319:L323" si="377">D319</f>
        <v>3.1779000000000002</v>
      </c>
      <c r="M319" s="49">
        <f t="shared" ref="M319:M323" si="378">E319</f>
        <v>0.82779999999999998</v>
      </c>
    </row>
    <row r="320" spans="1:13" x14ac:dyDescent="0.25">
      <c r="A320" t="s">
        <v>110</v>
      </c>
      <c r="B320">
        <v>0.52429999999999999</v>
      </c>
      <c r="C320">
        <v>0.71840000000000004</v>
      </c>
      <c r="D320">
        <v>0.40760000000000002</v>
      </c>
      <c r="E320">
        <v>0.62080000000000002</v>
      </c>
      <c r="I320" s="47" t="str">
        <f t="shared" si="362"/>
        <v>Sharpe Ratio (4.93%)</v>
      </c>
      <c r="J320" s="49">
        <f t="shared" si="375"/>
        <v>0.52429999999999999</v>
      </c>
      <c r="K320" s="49">
        <f t="shared" si="376"/>
        <v>0.71840000000000004</v>
      </c>
      <c r="L320" s="49">
        <f t="shared" si="377"/>
        <v>0.40760000000000002</v>
      </c>
      <c r="M320" s="49">
        <f t="shared" si="378"/>
        <v>0.62080000000000002</v>
      </c>
    </row>
    <row r="321" spans="1:15" x14ac:dyDescent="0.25">
      <c r="A321" t="s">
        <v>84</v>
      </c>
      <c r="B321">
        <v>0.62180000000000002</v>
      </c>
      <c r="C321">
        <v>0.87829999999999997</v>
      </c>
      <c r="D321">
        <v>0.50509999999999999</v>
      </c>
      <c r="E321">
        <v>0.7419</v>
      </c>
      <c r="I321" s="47" t="str">
        <f t="shared" si="362"/>
        <v>Sortino Ratio</v>
      </c>
      <c r="J321" s="49">
        <f t="shared" si="375"/>
        <v>0.62180000000000002</v>
      </c>
      <c r="K321" s="49">
        <f t="shared" si="376"/>
        <v>0.87829999999999997</v>
      </c>
      <c r="L321" s="49">
        <f t="shared" si="377"/>
        <v>0.50509999999999999</v>
      </c>
      <c r="M321" s="49">
        <f t="shared" si="378"/>
        <v>0.7419</v>
      </c>
    </row>
    <row r="322" spans="1:15" x14ac:dyDescent="0.25">
      <c r="A322" t="s">
        <v>98</v>
      </c>
      <c r="B322">
        <v>0.57599999999999996</v>
      </c>
      <c r="C322">
        <v>1.2107000000000001</v>
      </c>
      <c r="D322">
        <v>0.31469999999999998</v>
      </c>
      <c r="E322">
        <v>1.2081</v>
      </c>
      <c r="I322" s="47" t="str">
        <f t="shared" si="362"/>
        <v>MAR Ratio</v>
      </c>
      <c r="J322" s="49">
        <f t="shared" si="375"/>
        <v>0.57599999999999996</v>
      </c>
      <c r="K322" s="49">
        <f t="shared" si="376"/>
        <v>1.2107000000000001</v>
      </c>
      <c r="L322" s="49">
        <f t="shared" si="377"/>
        <v>0.31469999999999998</v>
      </c>
      <c r="M322" s="49">
        <f t="shared" si="378"/>
        <v>1.2081</v>
      </c>
    </row>
    <row r="323" spans="1:15" ht="15.75" thickBot="1" x14ac:dyDescent="0.3">
      <c r="A323" t="s">
        <v>85</v>
      </c>
      <c r="B323">
        <v>4.0464000000000002</v>
      </c>
      <c r="C323">
        <v>1.7286999999999999</v>
      </c>
      <c r="D323">
        <v>6.5457999999999998</v>
      </c>
      <c r="E323">
        <v>2.2479</v>
      </c>
      <c r="I323" s="51" t="str">
        <f t="shared" si="362"/>
        <v>Ulcer Index</v>
      </c>
      <c r="J323" s="52">
        <f t="shared" si="375"/>
        <v>4.0464000000000002</v>
      </c>
      <c r="K323" s="52">
        <f t="shared" si="376"/>
        <v>1.7286999999999999</v>
      </c>
      <c r="L323" s="52">
        <f t="shared" si="377"/>
        <v>6.5457999999999998</v>
      </c>
      <c r="M323" s="52">
        <f t="shared" si="378"/>
        <v>2.2479</v>
      </c>
    </row>
    <row r="325" spans="1:15" ht="15.75" thickBot="1" x14ac:dyDescent="0.3">
      <c r="A325" s="29" t="s">
        <v>119</v>
      </c>
    </row>
    <row r="326" spans="1:15" ht="15.75" thickBot="1" x14ac:dyDescent="0.3">
      <c r="B326" t="s">
        <v>0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I326" s="30"/>
      <c r="J326" s="31" t="str">
        <f>B326</f>
        <v>TBILLS</v>
      </c>
      <c r="K326" s="32" t="str">
        <f>C326</f>
        <v>SP500</v>
      </c>
      <c r="L326" s="32" t="str">
        <f>D326</f>
        <v>EAFE</v>
      </c>
      <c r="M326" s="32" t="str">
        <f>E326</f>
        <v>US10YR</v>
      </c>
      <c r="N326" s="32" t="str">
        <f t="shared" ref="N326" si="379">F326</f>
        <v>GSCI</v>
      </c>
      <c r="O326" s="32" t="s">
        <v>5</v>
      </c>
    </row>
    <row r="327" spans="1:15" x14ac:dyDescent="0.25">
      <c r="A327" t="s">
        <v>6</v>
      </c>
      <c r="B327">
        <v>8.41</v>
      </c>
      <c r="C327">
        <v>5.19</v>
      </c>
      <c r="D327">
        <v>7.97</v>
      </c>
      <c r="E327">
        <v>3.65</v>
      </c>
      <c r="F327">
        <v>12.81</v>
      </c>
      <c r="G327">
        <v>6.85</v>
      </c>
      <c r="I327" s="33" t="str">
        <f>A327</f>
        <v>Return</v>
      </c>
      <c r="J327" s="34">
        <f t="shared" ref="J327:J328" si="380">B327/100</f>
        <v>8.4100000000000008E-2</v>
      </c>
      <c r="K327" s="34">
        <f t="shared" ref="K327:K328" si="381">C327/100</f>
        <v>5.1900000000000002E-2</v>
      </c>
      <c r="L327" s="34">
        <f t="shared" ref="L327:L328" si="382">D327/100</f>
        <v>7.9699999999999993E-2</v>
      </c>
      <c r="M327" s="34">
        <f t="shared" ref="M327:M328" si="383">E327/100</f>
        <v>3.6499999999999998E-2</v>
      </c>
      <c r="N327" s="34">
        <f t="shared" ref="N327:N328" si="384">F327/100</f>
        <v>0.12809999999999999</v>
      </c>
      <c r="O327" s="34">
        <f t="shared" ref="O327:O328" si="385">G327/100</f>
        <v>6.8499999999999991E-2</v>
      </c>
    </row>
    <row r="328" spans="1:15" x14ac:dyDescent="0.25">
      <c r="A328" t="s">
        <v>7</v>
      </c>
      <c r="B328">
        <v>0.89</v>
      </c>
      <c r="C328">
        <v>16.559999999999999</v>
      </c>
      <c r="D328">
        <v>16.96</v>
      </c>
      <c r="E328">
        <v>9.27</v>
      </c>
      <c r="F328">
        <v>23.53</v>
      </c>
      <c r="G328">
        <v>22.15</v>
      </c>
      <c r="I328" s="33" t="str">
        <f>A328</f>
        <v>Volatility</v>
      </c>
      <c r="J328" s="34">
        <f t="shared" si="380"/>
        <v>8.8999999999999999E-3</v>
      </c>
      <c r="K328" s="34">
        <f t="shared" si="381"/>
        <v>0.1656</v>
      </c>
      <c r="L328" s="34">
        <f t="shared" si="382"/>
        <v>0.1696</v>
      </c>
      <c r="M328" s="34">
        <f t="shared" si="383"/>
        <v>9.2699999999999991E-2</v>
      </c>
      <c r="N328" s="34">
        <f t="shared" si="384"/>
        <v>0.23530000000000001</v>
      </c>
      <c r="O328" s="34">
        <f t="shared" si="385"/>
        <v>0.22149999999999997</v>
      </c>
    </row>
    <row r="329" spans="1:15" x14ac:dyDescent="0.25">
      <c r="A329" t="s">
        <v>120</v>
      </c>
      <c r="B329">
        <v>0</v>
      </c>
      <c r="C329">
        <v>-0.18</v>
      </c>
      <c r="D329">
        <v>-0.03</v>
      </c>
      <c r="E329">
        <v>-0.48</v>
      </c>
      <c r="F329">
        <v>0.17</v>
      </c>
      <c r="G329">
        <v>-7.0000000000000007E-2</v>
      </c>
      <c r="I329" s="33" t="str">
        <f>A329</f>
        <v>Sharpe (8.41%)</v>
      </c>
      <c r="J329" s="38">
        <f>B329</f>
        <v>0</v>
      </c>
      <c r="K329" s="38">
        <f>C329</f>
        <v>-0.18</v>
      </c>
      <c r="L329" s="38">
        <f>D329</f>
        <v>-0.03</v>
      </c>
      <c r="M329" s="38">
        <f>E329</f>
        <v>-0.48</v>
      </c>
      <c r="N329" s="38">
        <f t="shared" ref="N329" si="386">F329</f>
        <v>0.17</v>
      </c>
      <c r="O329" s="38">
        <f t="shared" ref="O329" si="387">G329</f>
        <v>-7.0000000000000007E-2</v>
      </c>
    </row>
    <row r="330" spans="1:15" x14ac:dyDescent="0.25">
      <c r="A330" t="s">
        <v>9</v>
      </c>
      <c r="B330">
        <v>0</v>
      </c>
      <c r="C330">
        <v>-42.65</v>
      </c>
      <c r="D330">
        <v>-41.53</v>
      </c>
      <c r="E330">
        <v>-15.75</v>
      </c>
      <c r="F330">
        <v>-37.450000000000003</v>
      </c>
      <c r="G330">
        <v>-58.1</v>
      </c>
      <c r="I330" s="33" t="str">
        <f>A330</f>
        <v>MaxDD</v>
      </c>
      <c r="J330" s="34">
        <f>B330/100</f>
        <v>0</v>
      </c>
      <c r="K330" s="35">
        <f t="shared" ref="K330:N330" si="388">C330/100</f>
        <v>-0.42649999999999999</v>
      </c>
      <c r="L330" s="35">
        <f t="shared" si="388"/>
        <v>-0.4153</v>
      </c>
      <c r="M330" s="35">
        <f t="shared" si="388"/>
        <v>-0.1575</v>
      </c>
      <c r="N330" s="35">
        <f t="shared" si="388"/>
        <v>-0.37450000000000006</v>
      </c>
      <c r="O330" s="35">
        <f>G330/100</f>
        <v>-0.58099999999999996</v>
      </c>
    </row>
    <row r="331" spans="1:15" ht="15.75" thickBot="1" x14ac:dyDescent="0.3">
      <c r="A331" t="s">
        <v>10</v>
      </c>
      <c r="B331">
        <v>9.23</v>
      </c>
      <c r="C331">
        <v>9.23</v>
      </c>
      <c r="D331">
        <v>9.23</v>
      </c>
      <c r="E331">
        <v>9.23</v>
      </c>
      <c r="F331">
        <v>9.23</v>
      </c>
      <c r="G331">
        <v>9.23</v>
      </c>
      <c r="I331" s="36" t="str">
        <f>A331</f>
        <v>Inflation CAGR</v>
      </c>
      <c r="J331" s="37">
        <f>B331/100</f>
        <v>9.2300000000000007E-2</v>
      </c>
      <c r="K331" s="37">
        <f>C331/100</f>
        <v>9.2300000000000007E-2</v>
      </c>
      <c r="L331" s="37">
        <f>D331/100</f>
        <v>9.2300000000000007E-2</v>
      </c>
      <c r="M331" s="37">
        <f>E331/100</f>
        <v>9.2300000000000007E-2</v>
      </c>
      <c r="N331" s="37">
        <f t="shared" ref="N331" si="389">F331/100</f>
        <v>9.2300000000000007E-2</v>
      </c>
      <c r="O331" s="37">
        <f t="shared" ref="O331" si="390">G331/100</f>
        <v>9.2300000000000007E-2</v>
      </c>
    </row>
    <row r="333" spans="1:15" ht="15.75" thickBot="1" x14ac:dyDescent="0.3"/>
    <row r="334" spans="1:15" ht="15.75" thickBot="1" x14ac:dyDescent="0.3">
      <c r="B334" t="s">
        <v>78</v>
      </c>
      <c r="C334" t="s">
        <v>79</v>
      </c>
      <c r="I334" s="43"/>
      <c r="J334" s="44" t="str">
        <f>B334</f>
        <v>Buy and Hold</v>
      </c>
      <c r="K334" s="44" t="str">
        <f>C334</f>
        <v>Timing</v>
      </c>
    </row>
    <row r="335" spans="1:15" x14ac:dyDescent="0.25">
      <c r="A335" t="s">
        <v>88</v>
      </c>
      <c r="B335">
        <v>8.6058000000000003</v>
      </c>
      <c r="C335">
        <v>9.8595000000000006</v>
      </c>
      <c r="I335" s="45" t="str">
        <f t="shared" ref="I335:I349" si="391">A335</f>
        <v>CAGR</v>
      </c>
      <c r="J335" s="46">
        <f t="shared" ref="J335:J336" si="392">B335/100</f>
        <v>8.6058000000000009E-2</v>
      </c>
      <c r="K335" s="46">
        <f t="shared" ref="K335:K336" si="393">C335/100</f>
        <v>9.8595000000000002E-2</v>
      </c>
    </row>
    <row r="336" spans="1:15" x14ac:dyDescent="0.25">
      <c r="A336" t="s">
        <v>7</v>
      </c>
      <c r="B336">
        <v>10.7887</v>
      </c>
      <c r="C336">
        <v>8.1412999999999993</v>
      </c>
      <c r="I336" s="47" t="str">
        <f t="shared" si="391"/>
        <v>Volatility</v>
      </c>
      <c r="J336" s="48">
        <f t="shared" si="392"/>
        <v>0.10788700000000001</v>
      </c>
      <c r="K336" s="48">
        <f t="shared" si="393"/>
        <v>8.1412999999999999E-2</v>
      </c>
    </row>
    <row r="337" spans="1:11" x14ac:dyDescent="0.25">
      <c r="A337" t="s">
        <v>89</v>
      </c>
      <c r="B337">
        <v>-0.3327</v>
      </c>
      <c r="C337">
        <v>-0.79820000000000002</v>
      </c>
      <c r="I337" s="47" t="str">
        <f t="shared" si="391"/>
        <v>Skew</v>
      </c>
      <c r="J337" s="49">
        <f t="shared" ref="J337:J338" si="394">B337</f>
        <v>-0.3327</v>
      </c>
      <c r="K337" s="49">
        <f t="shared" ref="K337:K338" si="395">C337</f>
        <v>-0.79820000000000002</v>
      </c>
    </row>
    <row r="338" spans="1:11" x14ac:dyDescent="0.25">
      <c r="A338" t="s">
        <v>90</v>
      </c>
      <c r="B338">
        <v>1.1995</v>
      </c>
      <c r="C338">
        <v>3.0815000000000001</v>
      </c>
      <c r="I338" s="47" t="str">
        <f t="shared" si="391"/>
        <v>Kurtosis</v>
      </c>
      <c r="J338" s="49">
        <f t="shared" si="394"/>
        <v>1.1995</v>
      </c>
      <c r="K338" s="49">
        <f t="shared" si="395"/>
        <v>3.0815000000000001</v>
      </c>
    </row>
    <row r="339" spans="1:11" x14ac:dyDescent="0.25">
      <c r="A339" t="s">
        <v>10</v>
      </c>
      <c r="B339">
        <v>9.2333999999999996</v>
      </c>
      <c r="C339">
        <v>9.2333999999999996</v>
      </c>
      <c r="I339" s="47" t="str">
        <f t="shared" si="391"/>
        <v>Inflation CAGR</v>
      </c>
      <c r="J339" s="50">
        <f t="shared" ref="J339:J344" si="396">B339/100</f>
        <v>9.2333999999999999E-2</v>
      </c>
      <c r="K339" s="50">
        <f t="shared" ref="K339:K344" si="397">C339/100</f>
        <v>9.2333999999999999E-2</v>
      </c>
    </row>
    <row r="340" spans="1:11" x14ac:dyDescent="0.25">
      <c r="A340" t="s">
        <v>91</v>
      </c>
      <c r="B340">
        <v>100</v>
      </c>
      <c r="C340">
        <v>70.812899999999999</v>
      </c>
      <c r="I340" s="47" t="str">
        <f t="shared" si="391"/>
        <v>% in the Market</v>
      </c>
      <c r="J340" s="50">
        <f t="shared" si="396"/>
        <v>1</v>
      </c>
      <c r="K340" s="50">
        <f t="shared" si="397"/>
        <v>0.70812900000000001</v>
      </c>
    </row>
    <row r="341" spans="1:11" x14ac:dyDescent="0.25">
      <c r="A341" t="s">
        <v>92</v>
      </c>
      <c r="B341">
        <v>60.5505</v>
      </c>
      <c r="C341">
        <v>69.724800000000002</v>
      </c>
      <c r="I341" s="47" t="str">
        <f t="shared" si="391"/>
        <v>% positive Months</v>
      </c>
      <c r="J341" s="48">
        <f t="shared" si="396"/>
        <v>0.60550499999999996</v>
      </c>
      <c r="K341" s="48">
        <f t="shared" si="397"/>
        <v>0.69724799999999998</v>
      </c>
    </row>
    <row r="342" spans="1:11" x14ac:dyDescent="0.25">
      <c r="A342" t="s">
        <v>93</v>
      </c>
      <c r="B342">
        <v>9.0961999999999996</v>
      </c>
      <c r="C342">
        <v>6.57</v>
      </c>
      <c r="I342" s="47" t="str">
        <f t="shared" si="391"/>
        <v>Best Month</v>
      </c>
      <c r="J342" s="48">
        <f t="shared" si="396"/>
        <v>9.0962000000000001E-2</v>
      </c>
      <c r="K342" s="48">
        <f t="shared" si="397"/>
        <v>6.5700000000000008E-2</v>
      </c>
    </row>
    <row r="343" spans="1:11" x14ac:dyDescent="0.25">
      <c r="A343" t="s">
        <v>94</v>
      </c>
      <c r="B343">
        <v>-9.2249999999999996</v>
      </c>
      <c r="C343">
        <v>-9.2928999999999995</v>
      </c>
      <c r="I343" s="47" t="str">
        <f t="shared" si="391"/>
        <v>Worst Month</v>
      </c>
      <c r="J343" s="48">
        <f t="shared" si="396"/>
        <v>-9.2249999999999999E-2</v>
      </c>
      <c r="K343" s="48">
        <f t="shared" si="397"/>
        <v>-9.2928999999999998E-2</v>
      </c>
    </row>
    <row r="344" spans="1:11" x14ac:dyDescent="0.25">
      <c r="A344" t="s">
        <v>95</v>
      </c>
      <c r="B344">
        <v>-19.611699999999999</v>
      </c>
      <c r="C344">
        <v>-9.5645000000000007</v>
      </c>
      <c r="I344" s="47" t="str">
        <f t="shared" si="391"/>
        <v>Max Drawdown</v>
      </c>
      <c r="J344" s="48">
        <f t="shared" si="396"/>
        <v>-0.19611699999999999</v>
      </c>
      <c r="K344" s="48">
        <f t="shared" si="397"/>
        <v>-9.5645000000000008E-2</v>
      </c>
    </row>
    <row r="345" spans="1:11" x14ac:dyDescent="0.25">
      <c r="A345" t="s">
        <v>96</v>
      </c>
      <c r="B345">
        <v>2.2789000000000001</v>
      </c>
      <c r="C345">
        <v>0.97009999999999996</v>
      </c>
      <c r="I345" s="47" t="str">
        <f t="shared" si="391"/>
        <v>Max Drawdown / CAGR</v>
      </c>
      <c r="J345" s="49">
        <f t="shared" ref="J345:J349" si="398">B345</f>
        <v>2.2789000000000001</v>
      </c>
      <c r="K345" s="49">
        <f t="shared" ref="K345:K349" si="399">C345</f>
        <v>0.97009999999999996</v>
      </c>
    </row>
    <row r="346" spans="1:11" x14ac:dyDescent="0.25">
      <c r="A346" t="s">
        <v>110</v>
      </c>
      <c r="B346">
        <v>-3.0000000000000001E-3</v>
      </c>
      <c r="C346">
        <v>0.1406</v>
      </c>
      <c r="I346" s="47" t="str">
        <f t="shared" si="391"/>
        <v>Sharpe Ratio (4.93%)</v>
      </c>
      <c r="J346" s="49">
        <f t="shared" si="398"/>
        <v>-3.0000000000000001E-3</v>
      </c>
      <c r="K346" s="49">
        <f t="shared" si="399"/>
        <v>0.1406</v>
      </c>
    </row>
    <row r="347" spans="1:11" x14ac:dyDescent="0.25">
      <c r="A347" t="s">
        <v>84</v>
      </c>
      <c r="B347">
        <v>0.38590000000000002</v>
      </c>
      <c r="C347">
        <v>0.57589999999999997</v>
      </c>
      <c r="I347" s="47" t="str">
        <f t="shared" si="391"/>
        <v>Sortino Ratio</v>
      </c>
      <c r="J347" s="49">
        <f t="shared" si="398"/>
        <v>0.38590000000000002</v>
      </c>
      <c r="K347" s="49">
        <f t="shared" si="399"/>
        <v>0.57589999999999997</v>
      </c>
    </row>
    <row r="348" spans="1:11" x14ac:dyDescent="0.25">
      <c r="A348" t="s">
        <v>98</v>
      </c>
      <c r="B348">
        <v>0.43880000000000002</v>
      </c>
      <c r="C348">
        <v>1.0307999999999999</v>
      </c>
      <c r="I348" s="47" t="str">
        <f t="shared" si="391"/>
        <v>MAR Ratio</v>
      </c>
      <c r="J348" s="49">
        <f t="shared" si="398"/>
        <v>0.43880000000000002</v>
      </c>
      <c r="K348" s="49">
        <f t="shared" si="399"/>
        <v>1.0307999999999999</v>
      </c>
    </row>
    <row r="349" spans="1:11" ht="15.75" thickBot="1" x14ac:dyDescent="0.3">
      <c r="A349" t="s">
        <v>85</v>
      </c>
      <c r="B349">
        <v>5.4917999999999996</v>
      </c>
      <c r="C349">
        <v>2.2018</v>
      </c>
      <c r="I349" s="51" t="str">
        <f t="shared" si="391"/>
        <v>Ulcer Index</v>
      </c>
      <c r="J349" s="52">
        <f t="shared" si="398"/>
        <v>5.4917999999999996</v>
      </c>
      <c r="K349" s="52">
        <f t="shared" si="399"/>
        <v>2.2018</v>
      </c>
    </row>
  </sheetData>
  <mergeCells count="3">
    <mergeCell ref="Q162:R162"/>
    <mergeCell ref="S162:T162"/>
    <mergeCell ref="U162:V162"/>
  </mergeCells>
  <conditionalFormatting sqref="J241:N24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8">
      <colorScale>
        <cfvo type="min"/>
        <cfvo type="max"/>
        <color rgb="FFFCFCFF"/>
        <color rgb="FF63BE7B"/>
      </colorScale>
    </cfRule>
  </conditionalFormatting>
  <conditionalFormatting sqref="J239:N239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7">
      <colorScale>
        <cfvo type="min"/>
        <cfvo type="max"/>
        <color rgb="FFF8696B"/>
        <color rgb="FFFCFCFF"/>
      </colorScale>
    </cfRule>
  </conditionalFormatting>
  <conditionalFormatting sqref="J242:N24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4">
      <colorScale>
        <cfvo type="min"/>
        <cfvo type="max"/>
        <color rgb="FFFCFCFF"/>
        <color rgb="FF63BE7B"/>
      </colorScale>
    </cfRule>
  </conditionalFormatting>
  <conditionalFormatting sqref="J243:N243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2">
      <colorScale>
        <cfvo type="min"/>
        <cfvo type="max"/>
        <color rgb="FFFCFCFF"/>
        <color rgb="FF63BE7B"/>
      </colorScale>
    </cfRule>
  </conditionalFormatting>
  <conditionalFormatting sqref="J260:N260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0">
      <colorScale>
        <cfvo type="min"/>
        <cfvo type="max"/>
        <color rgb="FFFCFCFF"/>
        <color rgb="FF63BE7B"/>
      </colorScale>
    </cfRule>
  </conditionalFormatting>
  <conditionalFormatting sqref="J258:N258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9">
      <colorScale>
        <cfvo type="min"/>
        <cfvo type="max"/>
        <color rgb="FFF8696B"/>
        <color rgb="FFFCFCFF"/>
      </colorScale>
    </cfRule>
  </conditionalFormatting>
  <conditionalFormatting sqref="J261:N261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6">
      <colorScale>
        <cfvo type="min"/>
        <cfvo type="max"/>
        <color rgb="FFFCFCFF"/>
        <color rgb="FF63BE7B"/>
      </colorScale>
    </cfRule>
  </conditionalFormatting>
  <conditionalFormatting sqref="J262:N262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4">
      <colorScale>
        <cfvo type="min"/>
        <cfvo type="max"/>
        <color rgb="FFFCFCFF"/>
        <color rgb="FF63BE7B"/>
      </colorScale>
    </cfRule>
  </conditionalFormatting>
  <conditionalFormatting sqref="J175:N175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2">
      <colorScale>
        <cfvo type="min"/>
        <cfvo type="max"/>
        <color rgb="FFFCFCFF"/>
        <color rgb="FF63BE7B"/>
      </colorScale>
    </cfRule>
  </conditionalFormatting>
  <conditionalFormatting sqref="J173:N17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1">
      <colorScale>
        <cfvo type="min"/>
        <cfvo type="max"/>
        <color rgb="FFF8696B"/>
        <color rgb="FFFCFCFF"/>
      </colorScale>
    </cfRule>
  </conditionalFormatting>
  <conditionalFormatting sqref="J176:N176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8">
      <colorScale>
        <cfvo type="min"/>
        <cfvo type="max"/>
        <color rgb="FFFCFCFF"/>
        <color rgb="FF63BE7B"/>
      </colorScale>
    </cfRule>
  </conditionalFormatting>
  <conditionalFormatting sqref="J177:N17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6">
      <colorScale>
        <cfvo type="min"/>
        <cfvo type="max"/>
        <color rgb="FFFCFCFF"/>
        <color rgb="FF63BE7B"/>
      </colorScale>
    </cfRule>
  </conditionalFormatting>
  <conditionalFormatting sqref="S175:T17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4">
      <colorScale>
        <cfvo type="min"/>
        <cfvo type="max"/>
        <color rgb="FFFCFCFF"/>
        <color rgb="FF63BE7B"/>
      </colorScale>
    </cfRule>
  </conditionalFormatting>
  <conditionalFormatting sqref="S173:T173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3">
      <colorScale>
        <cfvo type="min"/>
        <cfvo type="max"/>
        <color rgb="FFF8696B"/>
        <color rgb="FFFCFCFF"/>
      </colorScale>
    </cfRule>
  </conditionalFormatting>
  <conditionalFormatting sqref="S176:T17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0">
      <colorScale>
        <cfvo type="min"/>
        <cfvo type="max"/>
        <color rgb="FFFCFCFF"/>
        <color rgb="FF63BE7B"/>
      </colorScale>
    </cfRule>
  </conditionalFormatting>
  <conditionalFormatting sqref="S177:T177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8">
      <colorScale>
        <cfvo type="min"/>
        <cfvo type="max"/>
        <color rgb="FFFCFCFF"/>
        <color rgb="FF63BE7B"/>
      </colorScale>
    </cfRule>
  </conditionalFormatting>
  <conditionalFormatting sqref="Q175:R175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6">
      <colorScale>
        <cfvo type="min"/>
        <cfvo type="max"/>
        <color rgb="FFFCFCFF"/>
        <color rgb="FF63BE7B"/>
      </colorScale>
    </cfRule>
  </conditionalFormatting>
  <conditionalFormatting sqref="Q173:R173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5">
      <colorScale>
        <cfvo type="min"/>
        <cfvo type="max"/>
        <color rgb="FFF8696B"/>
        <color rgb="FFFCFCFF"/>
      </colorScale>
    </cfRule>
  </conditionalFormatting>
  <conditionalFormatting sqref="Q176:R17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2">
      <colorScale>
        <cfvo type="min"/>
        <cfvo type="max"/>
        <color rgb="FFFCFCFF"/>
        <color rgb="FF63BE7B"/>
      </colorScale>
    </cfRule>
  </conditionalFormatting>
  <conditionalFormatting sqref="Q177:R177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0">
      <colorScale>
        <cfvo type="min"/>
        <cfvo type="max"/>
        <color rgb="FFFCFCFF"/>
        <color rgb="FF63BE7B"/>
      </colorScale>
    </cfRule>
  </conditionalFormatting>
  <conditionalFormatting sqref="U175:V175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8">
      <colorScale>
        <cfvo type="min"/>
        <cfvo type="max"/>
        <color rgb="FFFCFCFF"/>
        <color rgb="FF63BE7B"/>
      </colorScale>
    </cfRule>
  </conditionalFormatting>
  <conditionalFormatting sqref="U173:V17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7">
      <colorScale>
        <cfvo type="min"/>
        <cfvo type="max"/>
        <color rgb="FFF8696B"/>
        <color rgb="FFFCFCFF"/>
      </colorScale>
    </cfRule>
  </conditionalFormatting>
  <conditionalFormatting sqref="U176:V176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4">
      <colorScale>
        <cfvo type="min"/>
        <cfvo type="max"/>
        <color rgb="FFFCFCFF"/>
        <color rgb="FF63BE7B"/>
      </colorScale>
    </cfRule>
  </conditionalFormatting>
  <conditionalFormatting sqref="U177:V177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2">
      <colorScale>
        <cfvo type="min"/>
        <cfvo type="max"/>
        <color rgb="FFFCFCFF"/>
        <color rgb="FF63BE7B"/>
      </colorScale>
    </cfRule>
  </conditionalFormatting>
  <conditionalFormatting sqref="J281:M281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2">
      <colorScale>
        <cfvo type="min"/>
        <cfvo type="max"/>
        <color rgb="FFFCFCFF"/>
        <color rgb="FF63BE7B"/>
      </colorScale>
    </cfRule>
  </conditionalFormatting>
  <conditionalFormatting sqref="J279:M279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1">
      <colorScale>
        <cfvo type="min"/>
        <cfvo type="max"/>
        <color rgb="FFF8696B"/>
        <color rgb="FFFCFCFF"/>
      </colorScale>
    </cfRule>
  </conditionalFormatting>
  <conditionalFormatting sqref="J282:M28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8">
      <colorScale>
        <cfvo type="min"/>
        <cfvo type="max"/>
        <color rgb="FFFCFCFF"/>
        <color rgb="FF63BE7B"/>
      </colorScale>
    </cfRule>
  </conditionalFormatting>
  <conditionalFormatting sqref="J283:M28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6">
      <colorScale>
        <cfvo type="min"/>
        <cfvo type="max"/>
        <color rgb="FFFCFCFF"/>
        <color rgb="FF63BE7B"/>
      </colorScale>
    </cfRule>
  </conditionalFormatting>
  <conditionalFormatting sqref="J302:M302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4">
      <colorScale>
        <cfvo type="min"/>
        <cfvo type="max"/>
        <color rgb="FFFCFCFF"/>
        <color rgb="FF63BE7B"/>
      </colorScale>
    </cfRule>
  </conditionalFormatting>
  <conditionalFormatting sqref="J300:M30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3">
      <colorScale>
        <cfvo type="min"/>
        <cfvo type="max"/>
        <color rgb="FFF8696B"/>
        <color rgb="FFFCFCFF"/>
      </colorScale>
    </cfRule>
  </conditionalFormatting>
  <conditionalFormatting sqref="J303:M30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0">
      <colorScale>
        <cfvo type="min"/>
        <cfvo type="max"/>
        <color rgb="FFFCFCFF"/>
        <color rgb="FF63BE7B"/>
      </colorScale>
    </cfRule>
  </conditionalFormatting>
  <conditionalFormatting sqref="J304:M304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8">
      <colorScale>
        <cfvo type="min"/>
        <cfvo type="max"/>
        <color rgb="FFFCFCFF"/>
        <color rgb="FF63BE7B"/>
      </colorScale>
    </cfRule>
  </conditionalFormatting>
  <conditionalFormatting sqref="J320:M320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6">
      <colorScale>
        <cfvo type="min"/>
        <cfvo type="max"/>
        <color rgb="FFFCFCFF"/>
        <color rgb="FF63BE7B"/>
      </colorScale>
    </cfRule>
  </conditionalFormatting>
  <conditionalFormatting sqref="J318:M318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5">
      <colorScale>
        <cfvo type="min"/>
        <cfvo type="max"/>
        <color rgb="FFF8696B"/>
        <color rgb="FFFCFCFF"/>
      </colorScale>
    </cfRule>
  </conditionalFormatting>
  <conditionalFormatting sqref="J321:M321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2">
      <colorScale>
        <cfvo type="min"/>
        <cfvo type="max"/>
        <color rgb="FFFCFCFF"/>
        <color rgb="FF63BE7B"/>
      </colorScale>
    </cfRule>
  </conditionalFormatting>
  <conditionalFormatting sqref="J322:M32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J346:K34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0">
      <colorScale>
        <cfvo type="min"/>
        <cfvo type="max"/>
        <color rgb="FFFCFCFF"/>
        <color rgb="FF63BE7B"/>
      </colorScale>
    </cfRule>
  </conditionalFormatting>
  <conditionalFormatting sqref="J344:K344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9">
      <colorScale>
        <cfvo type="min"/>
        <cfvo type="max"/>
        <color rgb="FFF8696B"/>
        <color rgb="FFFCFCFF"/>
      </colorScale>
    </cfRule>
  </conditionalFormatting>
  <conditionalFormatting sqref="J347:K34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6">
      <colorScale>
        <cfvo type="min"/>
        <cfvo type="max"/>
        <color rgb="FFFCFCFF"/>
        <color rgb="FF63BE7B"/>
      </colorScale>
    </cfRule>
  </conditionalFormatting>
  <conditionalFormatting sqref="J348:K34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4">
      <colorScale>
        <cfvo type="min"/>
        <cfvo type="max"/>
        <color rgb="FFFCFCFF"/>
        <color rgb="FF63BE7B"/>
      </colorScale>
    </cfRule>
  </conditionalFormatting>
  <conditionalFormatting sqref="J43:O43">
    <cfRule type="colorScale" priority="99">
      <colorScale>
        <cfvo type="min"/>
        <cfvo type="max"/>
        <color rgb="FFFCFCFF"/>
        <color rgb="FF63BE7B"/>
      </colorScale>
    </cfRule>
  </conditionalFormatting>
  <conditionalFormatting sqref="J41:O41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8">
      <colorScale>
        <cfvo type="min"/>
        <cfvo type="max"/>
        <color rgb="FFF8696B"/>
        <color rgb="FFFCFCFF"/>
      </colorScale>
    </cfRule>
  </conditionalFormatting>
  <conditionalFormatting sqref="J45:O45">
    <cfRule type="colorScale" priority="97">
      <colorScale>
        <cfvo type="min"/>
        <cfvo type="max"/>
        <color rgb="FFFCFCFF"/>
        <color rgb="FF63BE7B"/>
      </colorScale>
    </cfRule>
  </conditionalFormatting>
  <conditionalFormatting sqref="J44:O44">
    <cfRule type="colorScale" priority="96">
      <colorScale>
        <cfvo type="min"/>
        <cfvo type="max"/>
        <color rgb="FFFCFCFF"/>
        <color rgb="FF63BE7B"/>
      </colorScale>
    </cfRule>
  </conditionalFormatting>
  <conditionalFormatting sqref="R43:T43">
    <cfRule type="colorScale" priority="89">
      <colorScale>
        <cfvo type="min"/>
        <cfvo type="max"/>
        <color rgb="FFFCFCFF"/>
        <color rgb="FF63BE7B"/>
      </colorScale>
    </cfRule>
  </conditionalFormatting>
  <conditionalFormatting sqref="R41:T41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8">
      <colorScale>
        <cfvo type="min"/>
        <cfvo type="max"/>
        <color rgb="FFF8696B"/>
        <color rgb="FFFCFCFF"/>
      </colorScale>
    </cfRule>
  </conditionalFormatting>
  <conditionalFormatting sqref="R45:T45">
    <cfRule type="colorScale" priority="87">
      <colorScale>
        <cfvo type="min"/>
        <cfvo type="max"/>
        <color rgb="FFFCFCFF"/>
        <color rgb="FF63BE7B"/>
      </colorScale>
    </cfRule>
  </conditionalFormatting>
  <conditionalFormatting sqref="R44:T44">
    <cfRule type="colorScale" priority="86">
      <colorScale>
        <cfvo type="min"/>
        <cfvo type="max"/>
        <color rgb="FFFCFCFF"/>
        <color rgb="FF63BE7B"/>
      </colorScale>
    </cfRule>
  </conditionalFormatting>
  <conditionalFormatting sqref="AA43:AC43">
    <cfRule type="colorScale" priority="90">
      <colorScale>
        <cfvo type="min"/>
        <cfvo type="max"/>
        <color rgb="FFFCFCFF"/>
        <color rgb="FF63BE7B"/>
      </colorScale>
    </cfRule>
  </conditionalFormatting>
  <conditionalFormatting sqref="AA41:AD41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2">
      <colorScale>
        <cfvo type="min"/>
        <cfvo type="max"/>
        <color rgb="FFF8696B"/>
        <color rgb="FFFCFCFF"/>
      </colorScale>
    </cfRule>
  </conditionalFormatting>
  <conditionalFormatting sqref="AC45:AD45 AA45">
    <cfRule type="colorScale" priority="93">
      <colorScale>
        <cfvo type="min"/>
        <cfvo type="max"/>
        <color rgb="FFFCFCFF"/>
        <color rgb="FF63BE7B"/>
      </colorScale>
    </cfRule>
  </conditionalFormatting>
  <conditionalFormatting sqref="AC44:AD44 AA44">
    <cfRule type="colorScale" priority="94">
      <colorScale>
        <cfvo type="min"/>
        <cfvo type="max"/>
        <color rgb="FFFCFCFF"/>
        <color rgb="FF63BE7B"/>
      </colorScale>
    </cfRule>
  </conditionalFormatting>
  <conditionalFormatting sqref="J61:O61">
    <cfRule type="colorScale" priority="84">
      <colorScale>
        <cfvo type="min"/>
        <cfvo type="max"/>
        <color rgb="FFFCFCFF"/>
        <color rgb="FF63BE7B"/>
      </colorScale>
    </cfRule>
  </conditionalFormatting>
  <conditionalFormatting sqref="J59:O5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3">
      <colorScale>
        <cfvo type="min"/>
        <cfvo type="max"/>
        <color rgb="FFF8696B"/>
        <color rgb="FFFCFCFF"/>
      </colorScale>
    </cfRule>
  </conditionalFormatting>
  <conditionalFormatting sqref="J63:O63">
    <cfRule type="colorScale" priority="82">
      <colorScale>
        <cfvo type="min"/>
        <cfvo type="max"/>
        <color rgb="FFFCFCFF"/>
        <color rgb="FF63BE7B"/>
      </colorScale>
    </cfRule>
  </conditionalFormatting>
  <conditionalFormatting sqref="J62:O62">
    <cfRule type="colorScale" priority="81">
      <colorScale>
        <cfvo type="min"/>
        <cfvo type="max"/>
        <color rgb="FFFCFCFF"/>
        <color rgb="FF63BE7B"/>
      </colorScale>
    </cfRule>
  </conditionalFormatting>
  <conditionalFormatting sqref="J80:O80">
    <cfRule type="colorScale" priority="79">
      <colorScale>
        <cfvo type="min"/>
        <cfvo type="max"/>
        <color rgb="FFFCFCFF"/>
        <color rgb="FF63BE7B"/>
      </colorScale>
    </cfRule>
  </conditionalFormatting>
  <conditionalFormatting sqref="J78:O78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8">
      <colorScale>
        <cfvo type="min"/>
        <cfvo type="max"/>
        <color rgb="FFF8696B"/>
        <color rgb="FFFCFCFF"/>
      </colorScale>
    </cfRule>
  </conditionalFormatting>
  <conditionalFormatting sqref="J82:O82">
    <cfRule type="colorScale" priority="77">
      <colorScale>
        <cfvo type="min"/>
        <cfvo type="max"/>
        <color rgb="FFFCFCFF"/>
        <color rgb="FF63BE7B"/>
      </colorScale>
    </cfRule>
  </conditionalFormatting>
  <conditionalFormatting sqref="J81:O81">
    <cfRule type="colorScale" priority="76">
      <colorScale>
        <cfvo type="min"/>
        <cfvo type="max"/>
        <color rgb="FFFCFCFF"/>
        <color rgb="FF63BE7B"/>
      </colorScale>
    </cfRule>
  </conditionalFormatting>
  <conditionalFormatting sqref="J98:O98">
    <cfRule type="colorScale" priority="74">
      <colorScale>
        <cfvo type="min"/>
        <cfvo type="max"/>
        <color rgb="FFFCFCFF"/>
        <color rgb="FF63BE7B"/>
      </colorScale>
    </cfRule>
  </conditionalFormatting>
  <conditionalFormatting sqref="J96:O96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3">
      <colorScale>
        <cfvo type="min"/>
        <cfvo type="max"/>
        <color rgb="FFF8696B"/>
        <color rgb="FFFCFCFF"/>
      </colorScale>
    </cfRule>
  </conditionalFormatting>
  <conditionalFormatting sqref="J100:O100">
    <cfRule type="colorScale" priority="72">
      <colorScale>
        <cfvo type="min"/>
        <cfvo type="max"/>
        <color rgb="FFFCFCFF"/>
        <color rgb="FF63BE7B"/>
      </colorScale>
    </cfRule>
  </conditionalFormatting>
  <conditionalFormatting sqref="J99:O99">
    <cfRule type="colorScale" priority="71">
      <colorScale>
        <cfvo type="min"/>
        <cfvo type="max"/>
        <color rgb="FFFCFCFF"/>
        <color rgb="FF63BE7B"/>
      </colorScale>
    </cfRule>
  </conditionalFormatting>
  <conditionalFormatting sqref="J116:O116">
    <cfRule type="colorScale" priority="69">
      <colorScale>
        <cfvo type="min"/>
        <cfvo type="max"/>
        <color rgb="FFFCFCFF"/>
        <color rgb="FF63BE7B"/>
      </colorScale>
    </cfRule>
  </conditionalFormatting>
  <conditionalFormatting sqref="J114:O114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8">
      <colorScale>
        <cfvo type="min"/>
        <cfvo type="max"/>
        <color rgb="FFF8696B"/>
        <color rgb="FFFCFCFF"/>
      </colorScale>
    </cfRule>
  </conditionalFormatting>
  <conditionalFormatting sqref="J118:O118">
    <cfRule type="colorScale" priority="67">
      <colorScale>
        <cfvo type="min"/>
        <cfvo type="max"/>
        <color rgb="FFFCFCFF"/>
        <color rgb="FF63BE7B"/>
      </colorScale>
    </cfRule>
  </conditionalFormatting>
  <conditionalFormatting sqref="J117:O117">
    <cfRule type="colorScale" priority="66">
      <colorScale>
        <cfvo type="min"/>
        <cfvo type="max"/>
        <color rgb="FFFCFCFF"/>
        <color rgb="FF63BE7B"/>
      </colorScale>
    </cfRule>
  </conditionalFormatting>
  <conditionalFormatting sqref="J134:O134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4">
      <colorScale>
        <cfvo type="min"/>
        <cfvo type="max"/>
        <color rgb="FFFCFCFF"/>
        <color rgb="FF63BE7B"/>
      </colorScale>
    </cfRule>
  </conditionalFormatting>
  <conditionalFormatting sqref="J132:O13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3">
      <colorScale>
        <cfvo type="min"/>
        <cfvo type="max"/>
        <color rgb="FFF8696B"/>
        <color rgb="FFFCFCFF"/>
      </colorScale>
    </cfRule>
  </conditionalFormatting>
  <conditionalFormatting sqref="J135:O1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0">
      <colorScale>
        <cfvo type="min"/>
        <cfvo type="max"/>
        <color rgb="FFFCFCFF"/>
        <color rgb="FF63BE7B"/>
      </colorScale>
    </cfRule>
  </conditionalFormatting>
  <conditionalFormatting sqref="J136:O13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J152:O15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J150:O15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">
      <colorScale>
        <cfvo type="min"/>
        <cfvo type="max"/>
        <color rgb="FFF8696B"/>
        <color rgb="FFFCFCFF"/>
      </colorScale>
    </cfRule>
  </conditionalFormatting>
  <conditionalFormatting sqref="J153:O15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J154:O15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R152:T15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R150:T150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7">
      <colorScale>
        <cfvo type="min"/>
        <cfvo type="max"/>
        <color rgb="FFF8696B"/>
        <color rgb="FFFCFCFF"/>
      </colorScale>
    </cfRule>
  </conditionalFormatting>
  <conditionalFormatting sqref="R153:T15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R154:T15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J195:L19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J193:L19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3">
      <colorScale>
        <cfvo type="min"/>
        <cfvo type="max"/>
        <color rgb="FFF8696B"/>
        <color rgb="FFFCFCFF"/>
      </colorScale>
    </cfRule>
  </conditionalFormatting>
  <conditionalFormatting sqref="J196:L19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J197:L19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J216:L21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J214:L21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rgb="FFF8696B"/>
        <color rgb="FFFCFCFF"/>
      </colorScale>
    </cfRule>
  </conditionalFormatting>
  <conditionalFormatting sqref="J217:L2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J218:L2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W195:Y19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W193:Y19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W196:Y19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W197:Y19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topLeftCell="A119" zoomScale="70" zoomScaleNormal="70" workbookViewId="0">
      <selection activeCell="D131" sqref="D131"/>
    </sheetView>
  </sheetViews>
  <sheetFormatPr defaultRowHeight="15" x14ac:dyDescent="0.25"/>
  <cols>
    <col min="1" max="1" width="21.7109375" customWidth="1"/>
    <col min="2" max="2" width="8.7109375" customWidth="1"/>
    <col min="3" max="3" width="10.140625" customWidth="1"/>
    <col min="4" max="4" width="14.85546875" customWidth="1"/>
    <col min="5" max="5" width="11.140625" customWidth="1"/>
    <col min="6" max="6" width="18.7109375" customWidth="1"/>
    <col min="7" max="7" width="11" customWidth="1"/>
    <col min="8" max="8" width="2.42578125" customWidth="1"/>
    <col min="9" max="9" width="23.140625" customWidth="1"/>
    <col min="10" max="10" width="13.140625" bestFit="1" customWidth="1"/>
    <col min="11" max="11" width="15" bestFit="1" customWidth="1"/>
    <col min="12" max="12" width="15.7109375" customWidth="1"/>
    <col min="13" max="13" width="15" customWidth="1"/>
    <col min="14" max="14" width="12.140625" customWidth="1"/>
    <col min="15" max="15" width="11" customWidth="1"/>
    <col min="16" max="18" width="5.42578125" customWidth="1"/>
    <col min="19" max="20" width="6.140625" customWidth="1"/>
  </cols>
  <sheetData>
    <row r="1" spans="1:14" ht="15.75" thickBot="1" x14ac:dyDescent="0.3">
      <c r="A1" s="29" t="s">
        <v>43</v>
      </c>
    </row>
    <row r="2" spans="1:14" ht="15.75" thickBot="1" x14ac:dyDescent="0.3">
      <c r="B2" t="s">
        <v>53</v>
      </c>
      <c r="C2" t="s">
        <v>79</v>
      </c>
      <c r="D2" t="s">
        <v>82</v>
      </c>
      <c r="E2" t="s">
        <v>103</v>
      </c>
      <c r="F2" t="s">
        <v>104</v>
      </c>
      <c r="I2" s="8"/>
      <c r="J2" s="4" t="str">
        <f>B2</f>
        <v>B&amp;H</v>
      </c>
      <c r="K2" s="4" t="str">
        <f>C2</f>
        <v>Timing</v>
      </c>
      <c r="L2" s="4" t="str">
        <f>D2</f>
        <v>Timing Delayed</v>
      </c>
      <c r="M2" s="4" t="str">
        <f>E2</f>
        <v>Multi Timing</v>
      </c>
      <c r="N2" s="4" t="str">
        <f t="shared" ref="N2" si="0">F2</f>
        <v>Multi Strat</v>
      </c>
    </row>
    <row r="3" spans="1:14" x14ac:dyDescent="0.25">
      <c r="A3" t="s">
        <v>88</v>
      </c>
      <c r="B3">
        <v>14.5867</v>
      </c>
      <c r="C3">
        <v>11.870200000000001</v>
      </c>
      <c r="D3">
        <v>12.9519</v>
      </c>
      <c r="E3">
        <v>13.964499999999999</v>
      </c>
      <c r="F3">
        <v>13.821400000000001</v>
      </c>
      <c r="I3" s="5" t="str">
        <f t="shared" ref="I3:I17" si="1">A3</f>
        <v>CAGR</v>
      </c>
      <c r="J3" s="27">
        <f t="shared" ref="J3:M4" si="2">B3/100</f>
        <v>0.145867</v>
      </c>
      <c r="K3" s="27">
        <f t="shared" si="2"/>
        <v>0.118702</v>
      </c>
      <c r="L3" s="27">
        <f t="shared" si="2"/>
        <v>0.129519</v>
      </c>
      <c r="M3" s="27">
        <f t="shared" si="2"/>
        <v>0.13964499999999999</v>
      </c>
      <c r="N3" s="27">
        <f t="shared" ref="N3:N4" si="3">F3/100</f>
        <v>0.138214</v>
      </c>
    </row>
    <row r="4" spans="1:14" x14ac:dyDescent="0.25">
      <c r="A4" t="s">
        <v>7</v>
      </c>
      <c r="B4">
        <v>18.371700000000001</v>
      </c>
      <c r="C4">
        <v>15.5578</v>
      </c>
      <c r="D4">
        <v>13.376300000000001</v>
      </c>
      <c r="E4">
        <v>13.022399999999999</v>
      </c>
      <c r="F4">
        <v>11.386100000000001</v>
      </c>
      <c r="I4" s="6" t="str">
        <f t="shared" si="1"/>
        <v>Volatility</v>
      </c>
      <c r="J4" s="1">
        <f t="shared" si="2"/>
        <v>0.18371700000000002</v>
      </c>
      <c r="K4" s="1">
        <f t="shared" si="2"/>
        <v>0.15557799999999999</v>
      </c>
      <c r="L4" s="1">
        <f t="shared" si="2"/>
        <v>0.13376299999999999</v>
      </c>
      <c r="M4" s="1">
        <f t="shared" si="2"/>
        <v>0.13022400000000001</v>
      </c>
      <c r="N4" s="1">
        <f t="shared" si="3"/>
        <v>0.113861</v>
      </c>
    </row>
    <row r="5" spans="1:14" x14ac:dyDescent="0.25">
      <c r="A5" t="s">
        <v>89</v>
      </c>
      <c r="B5">
        <v>-0.65659999999999996</v>
      </c>
      <c r="C5">
        <v>-1.0525</v>
      </c>
      <c r="D5">
        <v>3.2399999999999998E-2</v>
      </c>
      <c r="E5">
        <v>-0.20680000000000001</v>
      </c>
      <c r="F5">
        <v>0.2213</v>
      </c>
      <c r="I5" s="6" t="str">
        <f t="shared" si="1"/>
        <v>Skew</v>
      </c>
      <c r="J5" s="2">
        <f t="shared" ref="J5:M6" si="4">B5</f>
        <v>-0.65659999999999996</v>
      </c>
      <c r="K5" s="2">
        <f t="shared" si="4"/>
        <v>-1.0525</v>
      </c>
      <c r="L5" s="2">
        <f t="shared" si="4"/>
        <v>3.2399999999999998E-2</v>
      </c>
      <c r="M5" s="2">
        <f t="shared" si="4"/>
        <v>-0.20680000000000001</v>
      </c>
      <c r="N5" s="2">
        <f t="shared" ref="N5:N6" si="5">F5</f>
        <v>0.2213</v>
      </c>
    </row>
    <row r="6" spans="1:14" x14ac:dyDescent="0.25">
      <c r="A6" t="s">
        <v>90</v>
      </c>
      <c r="B6">
        <v>3.9941</v>
      </c>
      <c r="C6">
        <v>8.3529999999999998</v>
      </c>
      <c r="D6">
        <v>2.7738999999999998</v>
      </c>
      <c r="E6">
        <v>4.8895999999999997</v>
      </c>
      <c r="F6">
        <v>3.1002000000000001</v>
      </c>
      <c r="I6" s="6" t="str">
        <f t="shared" si="1"/>
        <v>Kurtosis</v>
      </c>
      <c r="J6" s="2">
        <f t="shared" si="4"/>
        <v>3.9941</v>
      </c>
      <c r="K6" s="2">
        <f t="shared" si="4"/>
        <v>8.3529999999999998</v>
      </c>
      <c r="L6" s="2">
        <f t="shared" si="4"/>
        <v>2.7738999999999998</v>
      </c>
      <c r="M6" s="2">
        <f t="shared" si="4"/>
        <v>4.8895999999999997</v>
      </c>
      <c r="N6" s="2">
        <f t="shared" si="5"/>
        <v>3.1002000000000001</v>
      </c>
    </row>
    <row r="7" spans="1:14" x14ac:dyDescent="0.25">
      <c r="A7" t="s">
        <v>10</v>
      </c>
      <c r="B7">
        <v>6.1943000000000001</v>
      </c>
      <c r="C7">
        <v>6.1943000000000001</v>
      </c>
      <c r="D7">
        <v>6.1943000000000001</v>
      </c>
      <c r="E7">
        <v>6.1943000000000001</v>
      </c>
      <c r="F7">
        <v>6.1943000000000001</v>
      </c>
      <c r="I7" s="6" t="str">
        <f t="shared" si="1"/>
        <v>Inflation CAGR</v>
      </c>
      <c r="J7" s="9">
        <f t="shared" ref="J7:M12" si="6">B7/100</f>
        <v>6.1942999999999998E-2</v>
      </c>
      <c r="K7" s="9">
        <f t="shared" si="6"/>
        <v>6.1942999999999998E-2</v>
      </c>
      <c r="L7" s="9">
        <f t="shared" si="6"/>
        <v>6.1942999999999998E-2</v>
      </c>
      <c r="M7" s="9">
        <f t="shared" si="6"/>
        <v>6.1942999999999998E-2</v>
      </c>
      <c r="N7" s="9">
        <f t="shared" ref="N7:N12" si="7">F7/100</f>
        <v>6.1942999999999998E-2</v>
      </c>
    </row>
    <row r="8" spans="1:14" x14ac:dyDescent="0.25">
      <c r="A8" t="s">
        <v>91</v>
      </c>
      <c r="B8">
        <v>100</v>
      </c>
      <c r="C8">
        <v>77.6173</v>
      </c>
      <c r="D8">
        <v>71.480099999999993</v>
      </c>
      <c r="E8">
        <v>70.397099999999995</v>
      </c>
      <c r="F8">
        <v>63.838700000000003</v>
      </c>
      <c r="I8" s="6" t="str">
        <f t="shared" si="1"/>
        <v>% in the Market</v>
      </c>
      <c r="J8" s="9">
        <f t="shared" si="6"/>
        <v>1</v>
      </c>
      <c r="K8" s="9">
        <f t="shared" si="6"/>
        <v>0.776173</v>
      </c>
      <c r="L8" s="9">
        <f t="shared" si="6"/>
        <v>0.71480099999999991</v>
      </c>
      <c r="M8" s="9">
        <f t="shared" si="6"/>
        <v>0.7039709999999999</v>
      </c>
      <c r="N8" s="9">
        <f t="shared" si="7"/>
        <v>0.63838700000000004</v>
      </c>
    </row>
    <row r="9" spans="1:14" x14ac:dyDescent="0.25">
      <c r="A9" t="s">
        <v>92</v>
      </c>
      <c r="B9">
        <v>61.732900000000001</v>
      </c>
      <c r="C9">
        <v>70.036100000000005</v>
      </c>
      <c r="D9">
        <v>72.563199999999995</v>
      </c>
      <c r="E9">
        <v>68.953100000000006</v>
      </c>
      <c r="F9">
        <v>69.6751</v>
      </c>
      <c r="I9" s="6" t="str">
        <f t="shared" si="1"/>
        <v>% positive Months</v>
      </c>
      <c r="J9" s="1">
        <f t="shared" si="6"/>
        <v>0.61732900000000002</v>
      </c>
      <c r="K9" s="1">
        <f t="shared" si="6"/>
        <v>0.70036100000000001</v>
      </c>
      <c r="L9" s="1">
        <f t="shared" si="6"/>
        <v>0.72563199999999994</v>
      </c>
      <c r="M9" s="1">
        <f t="shared" si="6"/>
        <v>0.68953100000000012</v>
      </c>
      <c r="N9" s="1">
        <f t="shared" si="7"/>
        <v>0.69675100000000001</v>
      </c>
    </row>
    <row r="10" spans="1:14" x14ac:dyDescent="0.25">
      <c r="A10" t="s">
        <v>93</v>
      </c>
      <c r="B10">
        <v>17.704899999999999</v>
      </c>
      <c r="C10">
        <v>17.704899999999999</v>
      </c>
      <c r="D10">
        <v>17.704899999999999</v>
      </c>
      <c r="E10">
        <v>17.704899999999999</v>
      </c>
      <c r="F10">
        <v>14.8955</v>
      </c>
      <c r="I10" s="6" t="str">
        <f t="shared" si="1"/>
        <v>Best Month</v>
      </c>
      <c r="J10" s="1">
        <f t="shared" si="6"/>
        <v>0.17704899999999998</v>
      </c>
      <c r="K10" s="1">
        <f t="shared" si="6"/>
        <v>0.17704899999999998</v>
      </c>
      <c r="L10" s="1">
        <f t="shared" si="6"/>
        <v>0.17704899999999998</v>
      </c>
      <c r="M10" s="1">
        <f t="shared" si="6"/>
        <v>0.17704899999999998</v>
      </c>
      <c r="N10" s="1">
        <f t="shared" si="7"/>
        <v>0.148955</v>
      </c>
    </row>
    <row r="11" spans="1:14" x14ac:dyDescent="0.25">
      <c r="A11" t="s">
        <v>94</v>
      </c>
      <c r="B11">
        <v>-29.579599999999999</v>
      </c>
      <c r="C11">
        <v>-29.579599999999999</v>
      </c>
      <c r="D11">
        <v>-13.643599999999999</v>
      </c>
      <c r="E11">
        <v>-19.192299999999999</v>
      </c>
      <c r="F11">
        <v>-13.643599999999999</v>
      </c>
      <c r="I11" s="6" t="str">
        <f t="shared" si="1"/>
        <v>Worst Month</v>
      </c>
      <c r="J11" s="1">
        <f t="shared" si="6"/>
        <v>-0.295796</v>
      </c>
      <c r="K11" s="1">
        <f t="shared" si="6"/>
        <v>-0.295796</v>
      </c>
      <c r="L11" s="1">
        <f t="shared" si="6"/>
        <v>-0.136436</v>
      </c>
      <c r="M11" s="1">
        <f t="shared" si="6"/>
        <v>-0.19192299999999998</v>
      </c>
      <c r="N11" s="1">
        <f t="shared" si="7"/>
        <v>-0.136436</v>
      </c>
    </row>
    <row r="12" spans="1:14" x14ac:dyDescent="0.25">
      <c r="A12" t="s">
        <v>95</v>
      </c>
      <c r="B12">
        <v>-40.441000000000003</v>
      </c>
      <c r="C12">
        <v>-41.070300000000003</v>
      </c>
      <c r="D12">
        <v>-26.654900000000001</v>
      </c>
      <c r="E12">
        <v>-29.304300000000001</v>
      </c>
      <c r="F12">
        <v>-20.216699999999999</v>
      </c>
      <c r="I12" s="6" t="str">
        <f t="shared" si="1"/>
        <v>Max Drawdown</v>
      </c>
      <c r="J12" s="1">
        <f t="shared" si="6"/>
        <v>-0.40441000000000005</v>
      </c>
      <c r="K12" s="1">
        <f t="shared" si="6"/>
        <v>-0.41070300000000004</v>
      </c>
      <c r="L12" s="1">
        <f t="shared" si="6"/>
        <v>-0.26654900000000004</v>
      </c>
      <c r="M12" s="1">
        <f t="shared" si="6"/>
        <v>-0.293043</v>
      </c>
      <c r="N12" s="1">
        <f t="shared" si="7"/>
        <v>-0.20216699999999999</v>
      </c>
    </row>
    <row r="13" spans="1:14" x14ac:dyDescent="0.25">
      <c r="A13" t="s">
        <v>96</v>
      </c>
      <c r="B13">
        <v>2.7725</v>
      </c>
      <c r="C13">
        <v>3.46</v>
      </c>
      <c r="D13">
        <v>2.0579999999999998</v>
      </c>
      <c r="E13">
        <v>2.0985</v>
      </c>
      <c r="F13">
        <v>1.4626999999999999</v>
      </c>
      <c r="I13" s="6" t="str">
        <f t="shared" si="1"/>
        <v>Max Drawdown / CAGR</v>
      </c>
      <c r="J13" s="2">
        <f t="shared" ref="J13:M17" si="8">B13</f>
        <v>2.7725</v>
      </c>
      <c r="K13" s="2">
        <f t="shared" si="8"/>
        <v>3.46</v>
      </c>
      <c r="L13" s="2">
        <f t="shared" si="8"/>
        <v>2.0579999999999998</v>
      </c>
      <c r="M13" s="2">
        <f t="shared" si="8"/>
        <v>2.0985</v>
      </c>
      <c r="N13" s="2">
        <f t="shared" ref="N13:N17" si="9">F13</f>
        <v>1.4626999999999999</v>
      </c>
    </row>
    <row r="14" spans="1:14" x14ac:dyDescent="0.25">
      <c r="A14" t="s">
        <v>105</v>
      </c>
      <c r="B14">
        <v>0.19670000000000001</v>
      </c>
      <c r="C14">
        <v>7.2800000000000004E-2</v>
      </c>
      <c r="D14">
        <v>0.1598</v>
      </c>
      <c r="E14">
        <v>0.23549999999999999</v>
      </c>
      <c r="F14">
        <v>0.26790000000000003</v>
      </c>
      <c r="I14" s="6" t="str">
        <f t="shared" si="1"/>
        <v>Sharpe Ratio (9.84%)</v>
      </c>
      <c r="J14" s="2">
        <f t="shared" si="8"/>
        <v>0.19670000000000001</v>
      </c>
      <c r="K14" s="2">
        <f t="shared" si="8"/>
        <v>7.2800000000000004E-2</v>
      </c>
      <c r="L14" s="2">
        <f t="shared" si="8"/>
        <v>0.1598</v>
      </c>
      <c r="M14" s="2">
        <f t="shared" si="8"/>
        <v>0.23549999999999999</v>
      </c>
      <c r="N14" s="2">
        <f t="shared" si="9"/>
        <v>0.26790000000000003</v>
      </c>
    </row>
    <row r="15" spans="1:14" x14ac:dyDescent="0.25">
      <c r="A15" t="s">
        <v>84</v>
      </c>
      <c r="B15">
        <v>0.38979999999999998</v>
      </c>
      <c r="C15">
        <v>0.3548</v>
      </c>
      <c r="D15">
        <v>0.48909999999999998</v>
      </c>
      <c r="E15">
        <v>0.54169999999999996</v>
      </c>
      <c r="F15">
        <v>0.65720000000000001</v>
      </c>
      <c r="I15" s="6" t="str">
        <f t="shared" si="1"/>
        <v>Sortino Ratio</v>
      </c>
      <c r="J15" s="2">
        <f t="shared" si="8"/>
        <v>0.38979999999999998</v>
      </c>
      <c r="K15" s="2">
        <f t="shared" si="8"/>
        <v>0.3548</v>
      </c>
      <c r="L15" s="2">
        <f t="shared" si="8"/>
        <v>0.48909999999999998</v>
      </c>
      <c r="M15" s="2">
        <f t="shared" si="8"/>
        <v>0.54169999999999996</v>
      </c>
      <c r="N15" s="2">
        <f t="shared" si="9"/>
        <v>0.65720000000000001</v>
      </c>
    </row>
    <row r="16" spans="1:14" x14ac:dyDescent="0.25">
      <c r="A16" t="s">
        <v>98</v>
      </c>
      <c r="B16">
        <v>0.36070000000000002</v>
      </c>
      <c r="C16">
        <v>0.28899999999999998</v>
      </c>
      <c r="D16">
        <v>0.4859</v>
      </c>
      <c r="E16">
        <v>0.47649999999999998</v>
      </c>
      <c r="F16">
        <v>0.68369999999999997</v>
      </c>
      <c r="I16" s="6" t="str">
        <f t="shared" si="1"/>
        <v>MAR Ratio</v>
      </c>
      <c r="J16" s="2">
        <f t="shared" si="8"/>
        <v>0.36070000000000002</v>
      </c>
      <c r="K16" s="2">
        <f t="shared" si="8"/>
        <v>0.28899999999999998</v>
      </c>
      <c r="L16" s="2">
        <f t="shared" si="8"/>
        <v>0.4859</v>
      </c>
      <c r="M16" s="2">
        <f t="shared" si="8"/>
        <v>0.47649999999999998</v>
      </c>
      <c r="N16" s="2">
        <f t="shared" si="9"/>
        <v>0.68369999999999997</v>
      </c>
    </row>
    <row r="17" spans="1:14" ht="15.75" thickBot="1" x14ac:dyDescent="0.3">
      <c r="A17" t="s">
        <v>85</v>
      </c>
      <c r="B17">
        <v>10.8222</v>
      </c>
      <c r="C17">
        <v>10.839499999999999</v>
      </c>
      <c r="D17">
        <v>8.4277999999999995</v>
      </c>
      <c r="E17">
        <v>5.7352999999999996</v>
      </c>
      <c r="F17">
        <v>4.4450000000000003</v>
      </c>
      <c r="I17" s="7" t="str">
        <f t="shared" si="1"/>
        <v>Ulcer Index</v>
      </c>
      <c r="J17" s="26">
        <f t="shared" si="8"/>
        <v>10.8222</v>
      </c>
      <c r="K17" s="26">
        <f t="shared" si="8"/>
        <v>10.839499999999999</v>
      </c>
      <c r="L17" s="26">
        <f t="shared" si="8"/>
        <v>8.4277999999999995</v>
      </c>
      <c r="M17" s="26">
        <f t="shared" si="8"/>
        <v>5.7352999999999996</v>
      </c>
      <c r="N17" s="26">
        <f t="shared" si="9"/>
        <v>4.4450000000000003</v>
      </c>
    </row>
    <row r="19" spans="1:14" ht="15.75" thickBot="1" x14ac:dyDescent="0.3">
      <c r="A19" s="29" t="s">
        <v>44</v>
      </c>
    </row>
    <row r="20" spans="1:14" ht="15.75" thickBot="1" x14ac:dyDescent="0.3">
      <c r="B20" t="s">
        <v>53</v>
      </c>
      <c r="C20" t="s">
        <v>79</v>
      </c>
      <c r="D20" t="s">
        <v>82</v>
      </c>
      <c r="E20" t="s">
        <v>103</v>
      </c>
      <c r="F20" t="s">
        <v>104</v>
      </c>
      <c r="I20" s="8"/>
      <c r="J20" s="4" t="str">
        <f>B20</f>
        <v>B&amp;H</v>
      </c>
      <c r="K20" s="4" t="str">
        <f>C20</f>
        <v>Timing</v>
      </c>
      <c r="L20" s="4" t="str">
        <f>D20</f>
        <v>Timing Delayed</v>
      </c>
      <c r="M20" s="4" t="str">
        <f>E20</f>
        <v>Multi Timing</v>
      </c>
      <c r="N20" s="4" t="str">
        <f t="shared" ref="N20" si="10">F20</f>
        <v>Multi Strat</v>
      </c>
    </row>
    <row r="21" spans="1:14" x14ac:dyDescent="0.25">
      <c r="A21" t="s">
        <v>88</v>
      </c>
      <c r="B21">
        <v>13.535299999999999</v>
      </c>
      <c r="C21">
        <v>16.259599999999999</v>
      </c>
      <c r="D21">
        <v>16.4556</v>
      </c>
      <c r="E21">
        <v>14.4716</v>
      </c>
      <c r="F21">
        <v>14.6402</v>
      </c>
      <c r="I21" s="5" t="str">
        <f t="shared" ref="I21:I35" si="11">A21</f>
        <v>CAGR</v>
      </c>
      <c r="J21" s="27">
        <f t="shared" ref="J21:M22" si="12">B21/100</f>
        <v>0.135353</v>
      </c>
      <c r="K21" s="27">
        <f t="shared" si="12"/>
        <v>0.16259599999999999</v>
      </c>
      <c r="L21" s="27">
        <f t="shared" si="12"/>
        <v>0.16455600000000001</v>
      </c>
      <c r="M21" s="27">
        <f t="shared" si="12"/>
        <v>0.14471600000000001</v>
      </c>
      <c r="N21" s="27">
        <f t="shared" ref="N21:N22" si="13">F21/100</f>
        <v>0.146402</v>
      </c>
    </row>
    <row r="22" spans="1:14" x14ac:dyDescent="0.25">
      <c r="A22" t="s">
        <v>7</v>
      </c>
      <c r="B22">
        <v>16.318300000000001</v>
      </c>
      <c r="C22">
        <v>13.598000000000001</v>
      </c>
      <c r="D22">
        <v>12.7319</v>
      </c>
      <c r="E22">
        <v>12.4701</v>
      </c>
      <c r="F22">
        <v>11.1424</v>
      </c>
      <c r="I22" s="6" t="str">
        <f t="shared" si="11"/>
        <v>Volatility</v>
      </c>
      <c r="J22" s="1">
        <f t="shared" si="12"/>
        <v>0.16318299999999999</v>
      </c>
      <c r="K22" s="1">
        <f t="shared" si="12"/>
        <v>0.13598000000000002</v>
      </c>
      <c r="L22" s="1">
        <f t="shared" si="12"/>
        <v>0.12731899999999999</v>
      </c>
      <c r="M22" s="1">
        <f t="shared" si="12"/>
        <v>0.12470100000000001</v>
      </c>
      <c r="N22" s="1">
        <f t="shared" si="13"/>
        <v>0.11142400000000001</v>
      </c>
    </row>
    <row r="23" spans="1:14" x14ac:dyDescent="0.25">
      <c r="A23" t="s">
        <v>89</v>
      </c>
      <c r="B23">
        <v>0.37309999999999999</v>
      </c>
      <c r="C23">
        <v>0.75590000000000002</v>
      </c>
      <c r="D23">
        <v>0.88280000000000003</v>
      </c>
      <c r="E23">
        <v>0.81379999999999997</v>
      </c>
      <c r="F23">
        <v>1.0848</v>
      </c>
      <c r="I23" s="6" t="str">
        <f t="shared" si="11"/>
        <v>Skew</v>
      </c>
      <c r="J23" s="2">
        <f t="shared" ref="J23:M24" si="14">B23</f>
        <v>0.37309999999999999</v>
      </c>
      <c r="K23" s="2">
        <f t="shared" si="14"/>
        <v>0.75590000000000002</v>
      </c>
      <c r="L23" s="2">
        <f t="shared" si="14"/>
        <v>0.88280000000000003</v>
      </c>
      <c r="M23" s="2">
        <f t="shared" si="14"/>
        <v>0.81379999999999997</v>
      </c>
      <c r="N23" s="2">
        <f t="shared" ref="N23:N24" si="15">F23</f>
        <v>1.0848</v>
      </c>
    </row>
    <row r="24" spans="1:14" x14ac:dyDescent="0.25">
      <c r="A24" t="s">
        <v>90</v>
      </c>
      <c r="B24">
        <v>1.339</v>
      </c>
      <c r="C24">
        <v>2.9054000000000002</v>
      </c>
      <c r="D24">
        <v>3.4811000000000001</v>
      </c>
      <c r="E24">
        <v>4.1131000000000002</v>
      </c>
      <c r="F24">
        <v>5.3756000000000004</v>
      </c>
      <c r="I24" s="6" t="str">
        <f t="shared" si="11"/>
        <v>Kurtosis</v>
      </c>
      <c r="J24" s="2">
        <f t="shared" si="14"/>
        <v>1.339</v>
      </c>
      <c r="K24" s="2">
        <f t="shared" si="14"/>
        <v>2.9054000000000002</v>
      </c>
      <c r="L24" s="2">
        <f t="shared" si="14"/>
        <v>3.4811000000000001</v>
      </c>
      <c r="M24" s="2">
        <f t="shared" si="14"/>
        <v>4.1131000000000002</v>
      </c>
      <c r="N24" s="2">
        <f t="shared" si="15"/>
        <v>5.3756000000000004</v>
      </c>
    </row>
    <row r="25" spans="1:14" x14ac:dyDescent="0.25">
      <c r="A25" t="s">
        <v>10</v>
      </c>
      <c r="B25">
        <v>6.1943000000000001</v>
      </c>
      <c r="C25">
        <v>6.1943000000000001</v>
      </c>
      <c r="D25">
        <v>6.1943000000000001</v>
      </c>
      <c r="E25">
        <v>6.1943000000000001</v>
      </c>
      <c r="F25">
        <v>6.1943000000000001</v>
      </c>
      <c r="I25" s="6" t="str">
        <f t="shared" si="11"/>
        <v>Inflation CAGR</v>
      </c>
      <c r="J25" s="9">
        <f t="shared" ref="J25:M30" si="16">B25/100</f>
        <v>6.1942999999999998E-2</v>
      </c>
      <c r="K25" s="9">
        <f t="shared" si="16"/>
        <v>6.1942999999999998E-2</v>
      </c>
      <c r="L25" s="9">
        <f t="shared" si="16"/>
        <v>6.1942999999999998E-2</v>
      </c>
      <c r="M25" s="9">
        <f t="shared" si="16"/>
        <v>6.1942999999999998E-2</v>
      </c>
      <c r="N25" s="9">
        <f t="shared" ref="N25:N30" si="17">F25/100</f>
        <v>6.1942999999999998E-2</v>
      </c>
    </row>
    <row r="26" spans="1:14" x14ac:dyDescent="0.25">
      <c r="A26" t="s">
        <v>91</v>
      </c>
      <c r="B26">
        <v>100</v>
      </c>
      <c r="C26">
        <v>76.534300000000002</v>
      </c>
      <c r="D26">
        <v>71.841200000000001</v>
      </c>
      <c r="E26">
        <v>69.915800000000004</v>
      </c>
      <c r="F26">
        <v>63.5379</v>
      </c>
      <c r="I26" s="6" t="str">
        <f t="shared" si="11"/>
        <v>% in the Market</v>
      </c>
      <c r="J26" s="9">
        <f t="shared" si="16"/>
        <v>1</v>
      </c>
      <c r="K26" s="9">
        <f t="shared" si="16"/>
        <v>0.765343</v>
      </c>
      <c r="L26" s="9">
        <f t="shared" si="16"/>
        <v>0.71841200000000005</v>
      </c>
      <c r="M26" s="9">
        <f t="shared" si="16"/>
        <v>0.69915800000000006</v>
      </c>
      <c r="N26" s="9">
        <f t="shared" si="17"/>
        <v>0.63537900000000003</v>
      </c>
    </row>
    <row r="27" spans="1:14" x14ac:dyDescent="0.25">
      <c r="A27" t="s">
        <v>92</v>
      </c>
      <c r="B27">
        <v>60.288800000000002</v>
      </c>
      <c r="C27">
        <v>72.563199999999995</v>
      </c>
      <c r="D27">
        <v>74.729200000000006</v>
      </c>
      <c r="E27">
        <v>70.036100000000005</v>
      </c>
      <c r="F27">
        <v>71.480099999999993</v>
      </c>
      <c r="I27" s="6" t="str">
        <f t="shared" si="11"/>
        <v>% positive Months</v>
      </c>
      <c r="J27" s="1">
        <f t="shared" si="16"/>
        <v>0.60288799999999998</v>
      </c>
      <c r="K27" s="1">
        <f t="shared" si="16"/>
        <v>0.72563199999999994</v>
      </c>
      <c r="L27" s="1">
        <f t="shared" si="16"/>
        <v>0.74729200000000007</v>
      </c>
      <c r="M27" s="1">
        <f t="shared" si="16"/>
        <v>0.70036100000000001</v>
      </c>
      <c r="N27" s="1">
        <f t="shared" si="17"/>
        <v>0.71480099999999991</v>
      </c>
    </row>
    <row r="28" spans="1:14" x14ac:dyDescent="0.25">
      <c r="A28" t="s">
        <v>93</v>
      </c>
      <c r="B28">
        <v>18.216000000000001</v>
      </c>
      <c r="C28">
        <v>18.216000000000001</v>
      </c>
      <c r="D28">
        <v>18.216000000000001</v>
      </c>
      <c r="E28">
        <v>18.216000000000001</v>
      </c>
      <c r="F28">
        <v>18.216000000000001</v>
      </c>
      <c r="I28" s="6" t="str">
        <f t="shared" si="11"/>
        <v>Best Month</v>
      </c>
      <c r="J28" s="1">
        <f t="shared" si="16"/>
        <v>0.18216000000000002</v>
      </c>
      <c r="K28" s="1">
        <f t="shared" si="16"/>
        <v>0.18216000000000002</v>
      </c>
      <c r="L28" s="1">
        <f t="shared" si="16"/>
        <v>0.18216000000000002</v>
      </c>
      <c r="M28" s="1">
        <f t="shared" si="16"/>
        <v>0.18216000000000002</v>
      </c>
      <c r="N28" s="1">
        <f t="shared" si="17"/>
        <v>0.18216000000000002</v>
      </c>
    </row>
    <row r="29" spans="1:14" x14ac:dyDescent="0.25">
      <c r="A29" t="s">
        <v>94</v>
      </c>
      <c r="B29">
        <v>-11.8947</v>
      </c>
      <c r="C29">
        <v>-9.6950000000000003</v>
      </c>
      <c r="D29">
        <v>-9.6532999999999998</v>
      </c>
      <c r="E29">
        <v>-9.6950000000000003</v>
      </c>
      <c r="F29">
        <v>-8.7528000000000006</v>
      </c>
      <c r="I29" s="6" t="str">
        <f t="shared" si="11"/>
        <v>Worst Month</v>
      </c>
      <c r="J29" s="1">
        <f t="shared" si="16"/>
        <v>-0.118947</v>
      </c>
      <c r="K29" s="1">
        <f t="shared" si="16"/>
        <v>-9.6950000000000008E-2</v>
      </c>
      <c r="L29" s="1">
        <f t="shared" si="16"/>
        <v>-9.6532999999999994E-2</v>
      </c>
      <c r="M29" s="1">
        <f t="shared" si="16"/>
        <v>-9.6950000000000008E-2</v>
      </c>
      <c r="N29" s="1">
        <f t="shared" si="17"/>
        <v>-8.7528000000000009E-2</v>
      </c>
    </row>
    <row r="30" spans="1:14" x14ac:dyDescent="0.25">
      <c r="A30" t="s">
        <v>95</v>
      </c>
      <c r="B30">
        <v>-49.895400000000002</v>
      </c>
      <c r="C30">
        <v>-20.5441</v>
      </c>
      <c r="D30">
        <v>-20.5441</v>
      </c>
      <c r="E30">
        <v>-19.166599999999999</v>
      </c>
      <c r="F30">
        <v>-14.4962</v>
      </c>
      <c r="I30" s="6" t="str">
        <f t="shared" si="11"/>
        <v>Max Drawdown</v>
      </c>
      <c r="J30" s="1">
        <f t="shared" si="16"/>
        <v>-0.49895400000000001</v>
      </c>
      <c r="K30" s="1">
        <f t="shared" si="16"/>
        <v>-0.20544100000000001</v>
      </c>
      <c r="L30" s="1">
        <f t="shared" si="16"/>
        <v>-0.20544100000000001</v>
      </c>
      <c r="M30" s="1">
        <f t="shared" si="16"/>
        <v>-0.191666</v>
      </c>
      <c r="N30" s="1">
        <f t="shared" si="17"/>
        <v>-0.14496200000000001</v>
      </c>
    </row>
    <row r="31" spans="1:14" x14ac:dyDescent="0.25">
      <c r="A31" t="s">
        <v>96</v>
      </c>
      <c r="B31">
        <v>3.6863000000000001</v>
      </c>
      <c r="C31">
        <v>1.2635000000000001</v>
      </c>
      <c r="D31">
        <v>1.2484999999999999</v>
      </c>
      <c r="E31">
        <v>1.3244</v>
      </c>
      <c r="F31">
        <v>0.99019999999999997</v>
      </c>
      <c r="I31" s="6" t="str">
        <f t="shared" si="11"/>
        <v>Max Drawdown / CAGR</v>
      </c>
      <c r="J31" s="2">
        <f t="shared" ref="J31:M35" si="18">B31</f>
        <v>3.6863000000000001</v>
      </c>
      <c r="K31" s="2">
        <f t="shared" si="18"/>
        <v>1.2635000000000001</v>
      </c>
      <c r="L31" s="2">
        <f t="shared" si="18"/>
        <v>1.2484999999999999</v>
      </c>
      <c r="M31" s="2">
        <f t="shared" si="18"/>
        <v>1.3244</v>
      </c>
      <c r="N31" s="2">
        <f t="shared" ref="N31:N35" si="19">F31</f>
        <v>0.99019999999999997</v>
      </c>
    </row>
    <row r="32" spans="1:14" x14ac:dyDescent="0.25">
      <c r="A32" t="s">
        <v>105</v>
      </c>
      <c r="B32">
        <v>0.19289999999999999</v>
      </c>
      <c r="C32">
        <v>0.41660000000000003</v>
      </c>
      <c r="D32">
        <v>0.4592</v>
      </c>
      <c r="E32">
        <v>0.33479999999999999</v>
      </c>
      <c r="F32">
        <v>0.38869999999999999</v>
      </c>
      <c r="I32" s="6" t="str">
        <f t="shared" si="11"/>
        <v>Sharpe Ratio (9.84%)</v>
      </c>
      <c r="J32" s="2">
        <f t="shared" si="18"/>
        <v>0.19289999999999999</v>
      </c>
      <c r="K32" s="2">
        <f t="shared" si="18"/>
        <v>0.41660000000000003</v>
      </c>
      <c r="L32" s="2">
        <f t="shared" si="18"/>
        <v>0.4592</v>
      </c>
      <c r="M32" s="2">
        <f t="shared" si="18"/>
        <v>0.33479999999999999</v>
      </c>
      <c r="N32" s="2">
        <f t="shared" si="19"/>
        <v>0.38869999999999999</v>
      </c>
    </row>
    <row r="33" spans="1:14" x14ac:dyDescent="0.25">
      <c r="A33" t="s">
        <v>84</v>
      </c>
      <c r="B33">
        <v>0.45429999999999998</v>
      </c>
      <c r="C33">
        <v>0.70140000000000002</v>
      </c>
      <c r="D33">
        <v>0.78339999999999999</v>
      </c>
      <c r="E33">
        <v>0.66820000000000002</v>
      </c>
      <c r="F33">
        <v>0.80359999999999998</v>
      </c>
      <c r="I33" s="6" t="str">
        <f t="shared" si="11"/>
        <v>Sortino Ratio</v>
      </c>
      <c r="J33" s="2">
        <f t="shared" si="18"/>
        <v>0.45429999999999998</v>
      </c>
      <c r="K33" s="2">
        <f t="shared" si="18"/>
        <v>0.70140000000000002</v>
      </c>
      <c r="L33" s="2">
        <f t="shared" si="18"/>
        <v>0.78339999999999999</v>
      </c>
      <c r="M33" s="2">
        <f t="shared" si="18"/>
        <v>0.66820000000000002</v>
      </c>
      <c r="N33" s="2">
        <f t="shared" si="19"/>
        <v>0.80359999999999998</v>
      </c>
    </row>
    <row r="34" spans="1:14" x14ac:dyDescent="0.25">
      <c r="A34" t="s">
        <v>98</v>
      </c>
      <c r="B34">
        <v>0.27129999999999999</v>
      </c>
      <c r="C34">
        <v>0.79149999999999998</v>
      </c>
      <c r="D34">
        <v>0.80100000000000005</v>
      </c>
      <c r="E34">
        <v>0.755</v>
      </c>
      <c r="F34">
        <v>1.0099</v>
      </c>
      <c r="I34" s="6" t="str">
        <f t="shared" si="11"/>
        <v>MAR Ratio</v>
      </c>
      <c r="J34" s="2">
        <f t="shared" si="18"/>
        <v>0.27129999999999999</v>
      </c>
      <c r="K34" s="2">
        <f t="shared" si="18"/>
        <v>0.79149999999999998</v>
      </c>
      <c r="L34" s="2">
        <f t="shared" si="18"/>
        <v>0.80100000000000005</v>
      </c>
      <c r="M34" s="2">
        <f t="shared" si="18"/>
        <v>0.755</v>
      </c>
      <c r="N34" s="2">
        <f t="shared" si="19"/>
        <v>1.0099</v>
      </c>
    </row>
    <row r="35" spans="1:14" ht="15.75" thickBot="1" x14ac:dyDescent="0.3">
      <c r="A35" t="s">
        <v>85</v>
      </c>
      <c r="B35">
        <v>20.5059</v>
      </c>
      <c r="C35">
        <v>6.6692999999999998</v>
      </c>
      <c r="D35">
        <v>5.1836000000000002</v>
      </c>
      <c r="E35">
        <v>6.5434000000000001</v>
      </c>
      <c r="F35">
        <v>4.4602000000000004</v>
      </c>
      <c r="I35" s="7" t="str">
        <f t="shared" si="11"/>
        <v>Ulcer Index</v>
      </c>
      <c r="J35" s="26">
        <f t="shared" si="18"/>
        <v>20.5059</v>
      </c>
      <c r="K35" s="26">
        <f t="shared" si="18"/>
        <v>6.6692999999999998</v>
      </c>
      <c r="L35" s="26">
        <f t="shared" si="18"/>
        <v>5.1836000000000002</v>
      </c>
      <c r="M35" s="26">
        <f t="shared" si="18"/>
        <v>6.5434000000000001</v>
      </c>
      <c r="N35" s="26">
        <f t="shared" si="19"/>
        <v>4.4602000000000004</v>
      </c>
    </row>
    <row r="37" spans="1:14" ht="15.75" thickBot="1" x14ac:dyDescent="0.3">
      <c r="A37" s="29" t="s">
        <v>45</v>
      </c>
    </row>
    <row r="38" spans="1:14" ht="15.75" thickBot="1" x14ac:dyDescent="0.3">
      <c r="B38" t="s">
        <v>53</v>
      </c>
      <c r="C38" t="s">
        <v>79</v>
      </c>
      <c r="D38" t="s">
        <v>82</v>
      </c>
      <c r="E38" t="s">
        <v>103</v>
      </c>
      <c r="F38" t="s">
        <v>104</v>
      </c>
      <c r="I38" s="8"/>
      <c r="J38" s="4" t="str">
        <f>B38</f>
        <v>B&amp;H</v>
      </c>
      <c r="K38" s="4" t="str">
        <f>C38</f>
        <v>Timing</v>
      </c>
      <c r="L38" s="4" t="str">
        <f>D38</f>
        <v>Timing Delayed</v>
      </c>
      <c r="M38" s="4" t="str">
        <f>E38</f>
        <v>Multi Timing</v>
      </c>
      <c r="N38" s="4" t="str">
        <f t="shared" ref="N38" si="20">F38</f>
        <v>Multi Strat</v>
      </c>
    </row>
    <row r="39" spans="1:14" x14ac:dyDescent="0.25">
      <c r="A39" t="s">
        <v>88</v>
      </c>
      <c r="B39">
        <v>11.736599999999999</v>
      </c>
      <c r="C39">
        <v>11.503299999999999</v>
      </c>
      <c r="D39">
        <v>11.4354</v>
      </c>
      <c r="E39">
        <v>12.7775</v>
      </c>
      <c r="F39">
        <v>12.490399999999999</v>
      </c>
      <c r="I39" s="5" t="str">
        <f t="shared" ref="I39:I53" si="21">A39</f>
        <v>CAGR</v>
      </c>
      <c r="J39" s="27">
        <f t="shared" ref="J39:M40" si="22">B39/100</f>
        <v>0.117366</v>
      </c>
      <c r="K39" s="27">
        <f t="shared" si="22"/>
        <v>0.115033</v>
      </c>
      <c r="L39" s="27">
        <f t="shared" si="22"/>
        <v>0.114354</v>
      </c>
      <c r="M39" s="27">
        <f t="shared" si="22"/>
        <v>0.127775</v>
      </c>
      <c r="N39" s="27">
        <f t="shared" ref="N39:N40" si="23">F39/100</f>
        <v>0.12490399999999999</v>
      </c>
    </row>
    <row r="40" spans="1:14" x14ac:dyDescent="0.25">
      <c r="A40" t="s">
        <v>7</v>
      </c>
      <c r="B40">
        <v>8.0399999999999991</v>
      </c>
      <c r="C40">
        <v>6.9817</v>
      </c>
      <c r="D40">
        <v>6.8761000000000001</v>
      </c>
      <c r="E40">
        <v>6.0454999999999997</v>
      </c>
      <c r="F40">
        <v>5.7721</v>
      </c>
      <c r="I40" s="6" t="str">
        <f t="shared" si="21"/>
        <v>Volatility</v>
      </c>
      <c r="J40" s="1">
        <f t="shared" si="22"/>
        <v>8.0399999999999985E-2</v>
      </c>
      <c r="K40" s="1">
        <f t="shared" si="22"/>
        <v>6.9817000000000004E-2</v>
      </c>
      <c r="L40" s="1">
        <f t="shared" si="22"/>
        <v>6.8761000000000003E-2</v>
      </c>
      <c r="M40" s="1">
        <f t="shared" si="22"/>
        <v>6.0454999999999995E-2</v>
      </c>
      <c r="N40" s="1">
        <f t="shared" si="23"/>
        <v>5.7721000000000001E-2</v>
      </c>
    </row>
    <row r="41" spans="1:14" x14ac:dyDescent="0.25">
      <c r="A41" t="s">
        <v>89</v>
      </c>
      <c r="B41">
        <v>0.1021</v>
      </c>
      <c r="C41">
        <v>-0.2422</v>
      </c>
      <c r="D41">
        <v>-0.21629999999999999</v>
      </c>
      <c r="E41">
        <v>9.5699999999999993E-2</v>
      </c>
      <c r="F41">
        <v>5.2900000000000003E-2</v>
      </c>
      <c r="I41" s="6" t="str">
        <f t="shared" si="21"/>
        <v>Skew</v>
      </c>
      <c r="J41" s="2">
        <f t="shared" ref="J41:M42" si="24">B41</f>
        <v>0.1021</v>
      </c>
      <c r="K41" s="2">
        <f t="shared" si="24"/>
        <v>-0.2422</v>
      </c>
      <c r="L41" s="2">
        <f t="shared" si="24"/>
        <v>-0.21629999999999999</v>
      </c>
      <c r="M41" s="2">
        <f t="shared" si="24"/>
        <v>9.5699999999999993E-2</v>
      </c>
      <c r="N41" s="2">
        <f t="shared" ref="N41:N42" si="25">F41</f>
        <v>5.2900000000000003E-2</v>
      </c>
    </row>
    <row r="42" spans="1:14" x14ac:dyDescent="0.25">
      <c r="A42" t="s">
        <v>90</v>
      </c>
      <c r="B42">
        <v>1.1868000000000001</v>
      </c>
      <c r="C42">
        <v>1.2123999999999999</v>
      </c>
      <c r="D42">
        <v>1.3902000000000001</v>
      </c>
      <c r="E42">
        <v>1.1921999999999999</v>
      </c>
      <c r="F42">
        <v>1.2111000000000001</v>
      </c>
      <c r="I42" s="6" t="str">
        <f t="shared" si="21"/>
        <v>Kurtosis</v>
      </c>
      <c r="J42" s="2">
        <f t="shared" si="24"/>
        <v>1.1868000000000001</v>
      </c>
      <c r="K42" s="2">
        <f t="shared" si="24"/>
        <v>1.2123999999999999</v>
      </c>
      <c r="L42" s="2">
        <f t="shared" si="24"/>
        <v>1.3902000000000001</v>
      </c>
      <c r="M42" s="2">
        <f t="shared" si="24"/>
        <v>1.1921999999999999</v>
      </c>
      <c r="N42" s="2">
        <f t="shared" si="25"/>
        <v>1.2111000000000001</v>
      </c>
    </row>
    <row r="43" spans="1:14" x14ac:dyDescent="0.25">
      <c r="A43" t="s">
        <v>10</v>
      </c>
      <c r="B43">
        <v>6.1943000000000001</v>
      </c>
      <c r="C43">
        <v>6.1943000000000001</v>
      </c>
      <c r="D43">
        <v>6.1943000000000001</v>
      </c>
      <c r="E43">
        <v>6.1943000000000001</v>
      </c>
      <c r="F43">
        <v>6.1943000000000001</v>
      </c>
      <c r="I43" s="6" t="str">
        <f t="shared" si="21"/>
        <v>Inflation CAGR</v>
      </c>
      <c r="J43" s="9">
        <f t="shared" ref="J43:M48" si="26">B43/100</f>
        <v>6.1942999999999998E-2</v>
      </c>
      <c r="K43" s="9">
        <f t="shared" si="26"/>
        <v>6.1942999999999998E-2</v>
      </c>
      <c r="L43" s="9">
        <f t="shared" si="26"/>
        <v>6.1942999999999998E-2</v>
      </c>
      <c r="M43" s="9">
        <f t="shared" si="26"/>
        <v>6.1942999999999998E-2</v>
      </c>
      <c r="N43" s="9">
        <f t="shared" ref="N43:N48" si="27">F43/100</f>
        <v>6.1942999999999998E-2</v>
      </c>
    </row>
    <row r="44" spans="1:14" x14ac:dyDescent="0.25">
      <c r="A44" t="s">
        <v>91</v>
      </c>
      <c r="B44">
        <v>100</v>
      </c>
      <c r="C44">
        <v>87.003600000000006</v>
      </c>
      <c r="D44">
        <v>82.310500000000005</v>
      </c>
      <c r="E44">
        <v>78.218999999999994</v>
      </c>
      <c r="F44">
        <v>73.585999999999999</v>
      </c>
      <c r="I44" s="6" t="str">
        <f t="shared" si="21"/>
        <v>% in the Market</v>
      </c>
      <c r="J44" s="9">
        <f t="shared" si="26"/>
        <v>1</v>
      </c>
      <c r="K44" s="9">
        <f t="shared" si="26"/>
        <v>0.87003600000000003</v>
      </c>
      <c r="L44" s="9">
        <f t="shared" si="26"/>
        <v>0.82310500000000009</v>
      </c>
      <c r="M44" s="9">
        <f t="shared" si="26"/>
        <v>0.78218999999999994</v>
      </c>
      <c r="N44" s="9">
        <f t="shared" si="27"/>
        <v>0.73585999999999996</v>
      </c>
    </row>
    <row r="45" spans="1:14" x14ac:dyDescent="0.25">
      <c r="A45" t="s">
        <v>92</v>
      </c>
      <c r="B45">
        <v>70.036100000000005</v>
      </c>
      <c r="C45">
        <v>74.729200000000006</v>
      </c>
      <c r="D45">
        <v>75.812299999999993</v>
      </c>
      <c r="E45">
        <v>78.700400000000002</v>
      </c>
      <c r="F45">
        <v>79.7834</v>
      </c>
      <c r="I45" s="6" t="str">
        <f t="shared" si="21"/>
        <v>% positive Months</v>
      </c>
      <c r="J45" s="1">
        <f t="shared" si="26"/>
        <v>0.70036100000000001</v>
      </c>
      <c r="K45" s="1">
        <f t="shared" si="26"/>
        <v>0.74729200000000007</v>
      </c>
      <c r="L45" s="1">
        <f t="shared" si="26"/>
        <v>0.75812299999999988</v>
      </c>
      <c r="M45" s="1">
        <f t="shared" si="26"/>
        <v>0.78700400000000004</v>
      </c>
      <c r="N45" s="1">
        <f t="shared" si="27"/>
        <v>0.79783400000000004</v>
      </c>
    </row>
    <row r="46" spans="1:14" x14ac:dyDescent="0.25">
      <c r="A46" t="s">
        <v>93</v>
      </c>
      <c r="B46">
        <v>10.1432</v>
      </c>
      <c r="C46">
        <v>6.9295999999999998</v>
      </c>
      <c r="D46">
        <v>6.9295999999999998</v>
      </c>
      <c r="E46">
        <v>6.9295999999999998</v>
      </c>
      <c r="F46">
        <v>5.9253</v>
      </c>
      <c r="I46" s="6" t="str">
        <f t="shared" si="21"/>
        <v>Best Month</v>
      </c>
      <c r="J46" s="1">
        <f t="shared" si="26"/>
        <v>0.10143200000000001</v>
      </c>
      <c r="K46" s="1">
        <f t="shared" si="26"/>
        <v>6.9295999999999996E-2</v>
      </c>
      <c r="L46" s="1">
        <f t="shared" si="26"/>
        <v>6.9295999999999996E-2</v>
      </c>
      <c r="M46" s="1">
        <f t="shared" si="26"/>
        <v>6.9295999999999996E-2</v>
      </c>
      <c r="N46" s="1">
        <f t="shared" si="27"/>
        <v>5.9253E-2</v>
      </c>
    </row>
    <row r="47" spans="1:14" x14ac:dyDescent="0.25">
      <c r="A47" t="s">
        <v>94</v>
      </c>
      <c r="B47">
        <v>-6.6748000000000003</v>
      </c>
      <c r="C47">
        <v>-6.6748000000000003</v>
      </c>
      <c r="D47">
        <v>-6.6748000000000003</v>
      </c>
      <c r="E47">
        <v>-5.0179999999999998</v>
      </c>
      <c r="F47">
        <v>-5.0179999999999998</v>
      </c>
      <c r="I47" s="6" t="str">
        <f t="shared" si="21"/>
        <v>Worst Month</v>
      </c>
      <c r="J47" s="1">
        <f t="shared" si="26"/>
        <v>-6.6748000000000002E-2</v>
      </c>
      <c r="K47" s="1">
        <f t="shared" si="26"/>
        <v>-6.6748000000000002E-2</v>
      </c>
      <c r="L47" s="1">
        <f t="shared" si="26"/>
        <v>-6.6748000000000002E-2</v>
      </c>
      <c r="M47" s="1">
        <f t="shared" si="26"/>
        <v>-5.0179999999999995E-2</v>
      </c>
      <c r="N47" s="1">
        <f t="shared" si="27"/>
        <v>-5.0179999999999995E-2</v>
      </c>
    </row>
    <row r="48" spans="1:14" x14ac:dyDescent="0.25">
      <c r="A48" t="s">
        <v>95</v>
      </c>
      <c r="B48">
        <v>-18.631399999999999</v>
      </c>
      <c r="C48">
        <v>-11.3467</v>
      </c>
      <c r="D48">
        <v>-11.3467</v>
      </c>
      <c r="E48">
        <v>-7.0632000000000001</v>
      </c>
      <c r="F48">
        <v>-5.8720999999999997</v>
      </c>
      <c r="I48" s="6" t="str">
        <f t="shared" si="21"/>
        <v>Max Drawdown</v>
      </c>
      <c r="J48" s="1">
        <f t="shared" si="26"/>
        <v>-0.18631399999999998</v>
      </c>
      <c r="K48" s="1">
        <f t="shared" si="26"/>
        <v>-0.113467</v>
      </c>
      <c r="L48" s="1">
        <f t="shared" si="26"/>
        <v>-0.113467</v>
      </c>
      <c r="M48" s="1">
        <f t="shared" si="26"/>
        <v>-7.0632E-2</v>
      </c>
      <c r="N48" s="1">
        <f t="shared" si="27"/>
        <v>-5.8720999999999995E-2</v>
      </c>
    </row>
    <row r="49" spans="1:14" x14ac:dyDescent="0.25">
      <c r="A49" t="s">
        <v>96</v>
      </c>
      <c r="B49">
        <v>1.5874999999999999</v>
      </c>
      <c r="C49">
        <v>0.98640000000000005</v>
      </c>
      <c r="D49">
        <v>0.99219999999999997</v>
      </c>
      <c r="E49">
        <v>0.55279999999999996</v>
      </c>
      <c r="F49">
        <v>0.47010000000000002</v>
      </c>
      <c r="I49" s="6" t="str">
        <f t="shared" si="21"/>
        <v>Max Drawdown / CAGR</v>
      </c>
      <c r="J49" s="2">
        <f t="shared" ref="J49:M53" si="28">B49</f>
        <v>1.5874999999999999</v>
      </c>
      <c r="K49" s="2">
        <f t="shared" si="28"/>
        <v>0.98640000000000005</v>
      </c>
      <c r="L49" s="2">
        <f t="shared" si="28"/>
        <v>0.99219999999999997</v>
      </c>
      <c r="M49" s="2">
        <f t="shared" si="28"/>
        <v>0.55279999999999996</v>
      </c>
      <c r="N49" s="2">
        <f t="shared" ref="N49:N53" si="29">F49</f>
        <v>0.47010000000000002</v>
      </c>
    </row>
    <row r="50" spans="1:14" x14ac:dyDescent="0.25">
      <c r="A50" t="s">
        <v>105</v>
      </c>
      <c r="B50">
        <v>0.20480000000000001</v>
      </c>
      <c r="C50">
        <v>0.20530000000000001</v>
      </c>
      <c r="D50">
        <v>0.1993</v>
      </c>
      <c r="E50">
        <v>0.43149999999999999</v>
      </c>
      <c r="F50">
        <v>0.40610000000000002</v>
      </c>
      <c r="I50" s="6" t="str">
        <f t="shared" si="21"/>
        <v>Sharpe Ratio (9.84%)</v>
      </c>
      <c r="J50" s="2">
        <f t="shared" si="28"/>
        <v>0.20480000000000001</v>
      </c>
      <c r="K50" s="2">
        <f t="shared" si="28"/>
        <v>0.20530000000000001</v>
      </c>
      <c r="L50" s="2">
        <f t="shared" si="28"/>
        <v>0.1993</v>
      </c>
      <c r="M50" s="2">
        <f t="shared" si="28"/>
        <v>0.43149999999999999</v>
      </c>
      <c r="N50" s="2">
        <f t="shared" si="29"/>
        <v>0.40610000000000002</v>
      </c>
    </row>
    <row r="51" spans="1:14" x14ac:dyDescent="0.25">
      <c r="A51" t="s">
        <v>84</v>
      </c>
      <c r="B51">
        <v>0.81640000000000001</v>
      </c>
      <c r="C51">
        <v>0.89019999999999999</v>
      </c>
      <c r="D51">
        <v>0.9022</v>
      </c>
      <c r="E51">
        <v>1.3421000000000001</v>
      </c>
      <c r="F51">
        <v>1.3763000000000001</v>
      </c>
      <c r="I51" s="6" t="str">
        <f t="shared" si="21"/>
        <v>Sortino Ratio</v>
      </c>
      <c r="J51" s="2">
        <f t="shared" si="28"/>
        <v>0.81640000000000001</v>
      </c>
      <c r="K51" s="2">
        <f t="shared" si="28"/>
        <v>0.89019999999999999</v>
      </c>
      <c r="L51" s="2">
        <f t="shared" si="28"/>
        <v>0.9022</v>
      </c>
      <c r="M51" s="2">
        <f t="shared" si="28"/>
        <v>1.3421000000000001</v>
      </c>
      <c r="N51" s="2">
        <f t="shared" si="29"/>
        <v>1.3763000000000001</v>
      </c>
    </row>
    <row r="52" spans="1:14" x14ac:dyDescent="0.25">
      <c r="A52" t="s">
        <v>98</v>
      </c>
      <c r="B52">
        <v>0.62990000000000002</v>
      </c>
      <c r="C52">
        <v>1.0138</v>
      </c>
      <c r="D52">
        <v>1.0078</v>
      </c>
      <c r="E52">
        <v>1.8089999999999999</v>
      </c>
      <c r="F52">
        <v>2.1271</v>
      </c>
      <c r="I52" s="6" t="str">
        <f t="shared" si="21"/>
        <v>MAR Ratio</v>
      </c>
      <c r="J52" s="2">
        <f t="shared" si="28"/>
        <v>0.62990000000000002</v>
      </c>
      <c r="K52" s="2">
        <f t="shared" si="28"/>
        <v>1.0138</v>
      </c>
      <c r="L52" s="2">
        <f t="shared" si="28"/>
        <v>1.0078</v>
      </c>
      <c r="M52" s="2">
        <f t="shared" si="28"/>
        <v>1.8089999999999999</v>
      </c>
      <c r="N52" s="2">
        <f t="shared" si="29"/>
        <v>2.1271</v>
      </c>
    </row>
    <row r="53" spans="1:14" ht="15.75" thickBot="1" x14ac:dyDescent="0.3">
      <c r="A53" t="s">
        <v>85</v>
      </c>
      <c r="B53">
        <v>3.6488999999999998</v>
      </c>
      <c r="C53">
        <v>3.1341000000000001</v>
      </c>
      <c r="D53">
        <v>2.9521999999999999</v>
      </c>
      <c r="E53">
        <v>1.7122999999999999</v>
      </c>
      <c r="F53">
        <v>1.5597000000000001</v>
      </c>
      <c r="I53" s="7" t="str">
        <f t="shared" si="21"/>
        <v>Ulcer Index</v>
      </c>
      <c r="J53" s="26">
        <f t="shared" si="28"/>
        <v>3.6488999999999998</v>
      </c>
      <c r="K53" s="26">
        <f t="shared" si="28"/>
        <v>3.1341000000000001</v>
      </c>
      <c r="L53" s="26">
        <f t="shared" si="28"/>
        <v>2.9521999999999999</v>
      </c>
      <c r="M53" s="26">
        <f t="shared" si="28"/>
        <v>1.7122999999999999</v>
      </c>
      <c r="N53" s="26">
        <f t="shared" si="29"/>
        <v>1.5597000000000001</v>
      </c>
    </row>
    <row r="55" spans="1:14" ht="15.75" thickBot="1" x14ac:dyDescent="0.3">
      <c r="A55" s="29" t="s">
        <v>4</v>
      </c>
    </row>
    <row r="56" spans="1:14" ht="15.75" thickBot="1" x14ac:dyDescent="0.3">
      <c r="B56" t="s">
        <v>53</v>
      </c>
      <c r="C56" t="s">
        <v>79</v>
      </c>
      <c r="D56" t="s">
        <v>82</v>
      </c>
      <c r="E56" t="s">
        <v>103</v>
      </c>
      <c r="F56" t="s">
        <v>104</v>
      </c>
      <c r="I56" s="8"/>
      <c r="J56" s="4" t="str">
        <f>B56</f>
        <v>B&amp;H</v>
      </c>
      <c r="K56" s="4" t="str">
        <f>C56</f>
        <v>Timing</v>
      </c>
      <c r="L56" s="4" t="str">
        <f>D56</f>
        <v>Timing Delayed</v>
      </c>
      <c r="M56" s="4" t="str">
        <f>E56</f>
        <v>Multi Timing</v>
      </c>
      <c r="N56" s="4" t="str">
        <f t="shared" ref="N56" si="30">F56</f>
        <v>Multi Strat</v>
      </c>
    </row>
    <row r="57" spans="1:14" x14ac:dyDescent="0.25">
      <c r="A57" t="s">
        <v>88</v>
      </c>
      <c r="B57">
        <v>6.8491</v>
      </c>
      <c r="C57">
        <v>10.416700000000001</v>
      </c>
      <c r="D57">
        <v>10.127599999999999</v>
      </c>
      <c r="E57">
        <v>10.880699999999999</v>
      </c>
      <c r="F57">
        <v>10.722099999999999</v>
      </c>
      <c r="I57" s="5" t="str">
        <f t="shared" ref="I57:I71" si="31">A57</f>
        <v>CAGR</v>
      </c>
      <c r="J57" s="27">
        <f t="shared" ref="J57:M58" si="32">B57/100</f>
        <v>6.8490999999999996E-2</v>
      </c>
      <c r="K57" s="27">
        <f t="shared" si="32"/>
        <v>0.10416700000000001</v>
      </c>
      <c r="L57" s="27">
        <f t="shared" si="32"/>
        <v>0.10127599999999999</v>
      </c>
      <c r="M57" s="27">
        <f t="shared" si="32"/>
        <v>0.10880699999999999</v>
      </c>
      <c r="N57" s="27">
        <f t="shared" ref="N57:N58" si="33">F57/100</f>
        <v>0.107221</v>
      </c>
    </row>
    <row r="58" spans="1:14" x14ac:dyDescent="0.25">
      <c r="A58" t="s">
        <v>7</v>
      </c>
      <c r="B58">
        <v>23.009</v>
      </c>
      <c r="C58">
        <v>17.095400000000001</v>
      </c>
      <c r="D58">
        <v>16.0977</v>
      </c>
      <c r="E58">
        <v>15.850099999999999</v>
      </c>
      <c r="F58">
        <v>14.535399999999999</v>
      </c>
      <c r="I58" s="6" t="str">
        <f t="shared" si="31"/>
        <v>Volatility</v>
      </c>
      <c r="J58" s="1">
        <f t="shared" si="32"/>
        <v>0.23009000000000002</v>
      </c>
      <c r="K58" s="1">
        <f t="shared" si="32"/>
        <v>0.17095400000000002</v>
      </c>
      <c r="L58" s="1">
        <f t="shared" si="32"/>
        <v>0.16097700000000001</v>
      </c>
      <c r="M58" s="1">
        <f t="shared" si="32"/>
        <v>0.158501</v>
      </c>
      <c r="N58" s="1">
        <f t="shared" si="33"/>
        <v>0.14535399999999998</v>
      </c>
    </row>
    <row r="59" spans="1:14" x14ac:dyDescent="0.25">
      <c r="A59" t="s">
        <v>89</v>
      </c>
      <c r="B59">
        <v>-3.27E-2</v>
      </c>
      <c r="C59">
        <v>-1.3299999999999999E-2</v>
      </c>
      <c r="D59">
        <v>-4.4900000000000002E-2</v>
      </c>
      <c r="E59">
        <v>7.6100000000000001E-2</v>
      </c>
      <c r="F59">
        <v>-2.7000000000000001E-3</v>
      </c>
      <c r="I59" s="6" t="str">
        <f t="shared" si="31"/>
        <v>Skew</v>
      </c>
      <c r="J59" s="2">
        <f t="shared" ref="J59:M60" si="34">B59</f>
        <v>-3.27E-2</v>
      </c>
      <c r="K59" s="2">
        <f t="shared" si="34"/>
        <v>-1.3299999999999999E-2</v>
      </c>
      <c r="L59" s="2">
        <f t="shared" si="34"/>
        <v>-4.4900000000000002E-2</v>
      </c>
      <c r="M59" s="2">
        <f t="shared" si="34"/>
        <v>7.6100000000000001E-2</v>
      </c>
      <c r="N59" s="2">
        <f t="shared" ref="N59:N60" si="35">F59</f>
        <v>-2.7000000000000001E-3</v>
      </c>
    </row>
    <row r="60" spans="1:14" x14ac:dyDescent="0.25">
      <c r="A60" t="s">
        <v>90</v>
      </c>
      <c r="B60">
        <v>0.2666</v>
      </c>
      <c r="C60">
        <v>2.2519999999999998</v>
      </c>
      <c r="D60">
        <v>3.0419</v>
      </c>
      <c r="E60">
        <v>2.5726</v>
      </c>
      <c r="F60">
        <v>3.6514000000000002</v>
      </c>
      <c r="I60" s="6" t="str">
        <f t="shared" si="31"/>
        <v>Kurtosis</v>
      </c>
      <c r="J60" s="2">
        <f t="shared" si="34"/>
        <v>0.2666</v>
      </c>
      <c r="K60" s="2">
        <f t="shared" si="34"/>
        <v>2.2519999999999998</v>
      </c>
      <c r="L60" s="2">
        <f t="shared" si="34"/>
        <v>3.0419</v>
      </c>
      <c r="M60" s="2">
        <f t="shared" si="34"/>
        <v>2.5726</v>
      </c>
      <c r="N60" s="2">
        <f t="shared" si="35"/>
        <v>3.6514000000000002</v>
      </c>
    </row>
    <row r="61" spans="1:14" x14ac:dyDescent="0.25">
      <c r="A61" t="s">
        <v>10</v>
      </c>
      <c r="B61">
        <v>6.1943000000000001</v>
      </c>
      <c r="C61">
        <v>6.1943000000000001</v>
      </c>
      <c r="D61">
        <v>6.1943000000000001</v>
      </c>
      <c r="E61">
        <v>6.1943000000000001</v>
      </c>
      <c r="F61">
        <v>6.1943000000000001</v>
      </c>
      <c r="I61" s="6" t="str">
        <f t="shared" si="31"/>
        <v>Inflation CAGR</v>
      </c>
      <c r="J61" s="9">
        <f t="shared" ref="J61:M66" si="36">B61/100</f>
        <v>6.1942999999999998E-2</v>
      </c>
      <c r="K61" s="9">
        <f t="shared" si="36"/>
        <v>6.1942999999999998E-2</v>
      </c>
      <c r="L61" s="9">
        <f t="shared" si="36"/>
        <v>6.1942999999999998E-2</v>
      </c>
      <c r="M61" s="9">
        <f t="shared" si="36"/>
        <v>6.1942999999999998E-2</v>
      </c>
      <c r="N61" s="9">
        <f t="shared" ref="N61:N66" si="37">F61/100</f>
        <v>6.1942999999999998E-2</v>
      </c>
    </row>
    <row r="62" spans="1:14" x14ac:dyDescent="0.25">
      <c r="A62" t="s">
        <v>91</v>
      </c>
      <c r="B62">
        <v>100</v>
      </c>
      <c r="C62">
        <v>58.483800000000002</v>
      </c>
      <c r="D62">
        <v>50.902500000000003</v>
      </c>
      <c r="E62">
        <v>57.761699999999998</v>
      </c>
      <c r="F62">
        <v>50.541499999999999</v>
      </c>
      <c r="I62" s="6" t="str">
        <f t="shared" si="31"/>
        <v>% in the Market</v>
      </c>
      <c r="J62" s="9">
        <f t="shared" si="36"/>
        <v>1</v>
      </c>
      <c r="K62" s="9">
        <f t="shared" si="36"/>
        <v>0.58483799999999997</v>
      </c>
      <c r="L62" s="9">
        <f t="shared" si="36"/>
        <v>0.50902500000000006</v>
      </c>
      <c r="M62" s="9">
        <f t="shared" si="36"/>
        <v>0.57761699999999994</v>
      </c>
      <c r="N62" s="9">
        <f t="shared" si="37"/>
        <v>0.50541499999999995</v>
      </c>
    </row>
    <row r="63" spans="1:14" x14ac:dyDescent="0.25">
      <c r="A63" t="s">
        <v>92</v>
      </c>
      <c r="B63">
        <v>55.956699999999998</v>
      </c>
      <c r="C63">
        <v>76.173299999999998</v>
      </c>
      <c r="D63">
        <v>79.422399999999996</v>
      </c>
      <c r="E63">
        <v>70.397099999999995</v>
      </c>
      <c r="F63">
        <v>72.563199999999995</v>
      </c>
      <c r="I63" s="6" t="str">
        <f t="shared" si="31"/>
        <v>% positive Months</v>
      </c>
      <c r="J63" s="1">
        <f t="shared" si="36"/>
        <v>0.55956699999999993</v>
      </c>
      <c r="K63" s="1">
        <f t="shared" si="36"/>
        <v>0.76173299999999999</v>
      </c>
      <c r="L63" s="1">
        <f t="shared" si="36"/>
        <v>0.79422399999999993</v>
      </c>
      <c r="M63" s="1">
        <f t="shared" si="36"/>
        <v>0.7039709999999999</v>
      </c>
      <c r="N63" s="1">
        <f t="shared" si="37"/>
        <v>0.72563199999999994</v>
      </c>
    </row>
    <row r="64" spans="1:14" x14ac:dyDescent="0.25">
      <c r="A64" t="s">
        <v>93</v>
      </c>
      <c r="B64">
        <v>21.046700000000001</v>
      </c>
      <c r="C64">
        <v>15.6906</v>
      </c>
      <c r="D64">
        <v>15.6906</v>
      </c>
      <c r="E64">
        <v>15.619300000000001</v>
      </c>
      <c r="F64">
        <v>15.423299999999999</v>
      </c>
      <c r="I64" s="6" t="str">
        <f t="shared" si="31"/>
        <v>Best Month</v>
      </c>
      <c r="J64" s="1">
        <f t="shared" si="36"/>
        <v>0.21046700000000002</v>
      </c>
      <c r="K64" s="1">
        <f t="shared" si="36"/>
        <v>0.15690599999999999</v>
      </c>
      <c r="L64" s="1">
        <f t="shared" si="36"/>
        <v>0.15690599999999999</v>
      </c>
      <c r="M64" s="1">
        <f t="shared" si="36"/>
        <v>0.156193</v>
      </c>
      <c r="N64" s="1">
        <f t="shared" si="37"/>
        <v>0.15423299999999998</v>
      </c>
    </row>
    <row r="65" spans="1:14" x14ac:dyDescent="0.25">
      <c r="A65" t="s">
        <v>94</v>
      </c>
      <c r="B65">
        <v>-19.099399999999999</v>
      </c>
      <c r="C65">
        <v>-17.574400000000001</v>
      </c>
      <c r="D65">
        <v>-17.574400000000001</v>
      </c>
      <c r="E65">
        <v>-17.574400000000001</v>
      </c>
      <c r="F65">
        <v>-17.574400000000001</v>
      </c>
      <c r="I65" s="6" t="str">
        <f t="shared" si="31"/>
        <v>Worst Month</v>
      </c>
      <c r="J65" s="1">
        <f t="shared" si="36"/>
        <v>-0.190994</v>
      </c>
      <c r="K65" s="1">
        <f t="shared" si="36"/>
        <v>-0.17574400000000001</v>
      </c>
      <c r="L65" s="1">
        <f t="shared" si="36"/>
        <v>-0.17574400000000001</v>
      </c>
      <c r="M65" s="1">
        <f t="shared" si="36"/>
        <v>-0.17574400000000001</v>
      </c>
      <c r="N65" s="1">
        <f t="shared" si="37"/>
        <v>-0.17574400000000001</v>
      </c>
    </row>
    <row r="66" spans="1:14" x14ac:dyDescent="0.25">
      <c r="A66" t="s">
        <v>95</v>
      </c>
      <c r="B66">
        <v>-64.075500000000005</v>
      </c>
      <c r="C66">
        <v>-33.502200000000002</v>
      </c>
      <c r="D66">
        <v>-29.562799999999999</v>
      </c>
      <c r="E66">
        <v>-30.962700000000002</v>
      </c>
      <c r="F66">
        <v>-24.0349</v>
      </c>
      <c r="I66" s="6" t="str">
        <f t="shared" si="31"/>
        <v>Max Drawdown</v>
      </c>
      <c r="J66" s="1">
        <f t="shared" si="36"/>
        <v>-0.64075500000000007</v>
      </c>
      <c r="K66" s="1">
        <f t="shared" si="36"/>
        <v>-0.33502200000000004</v>
      </c>
      <c r="L66" s="1">
        <f t="shared" si="36"/>
        <v>-0.295628</v>
      </c>
      <c r="M66" s="1">
        <f t="shared" si="36"/>
        <v>-0.30962700000000004</v>
      </c>
      <c r="N66" s="1">
        <f t="shared" si="37"/>
        <v>-0.24034900000000001</v>
      </c>
    </row>
    <row r="67" spans="1:14" x14ac:dyDescent="0.25">
      <c r="A67" t="s">
        <v>96</v>
      </c>
      <c r="B67">
        <v>9.3553999999999995</v>
      </c>
      <c r="C67">
        <v>3.2162000000000002</v>
      </c>
      <c r="D67">
        <v>2.919</v>
      </c>
      <c r="E67">
        <v>2.8456999999999999</v>
      </c>
      <c r="F67">
        <v>2.2416</v>
      </c>
      <c r="I67" s="6" t="str">
        <f t="shared" si="31"/>
        <v>Max Drawdown / CAGR</v>
      </c>
      <c r="J67" s="2">
        <f t="shared" ref="J67:M71" si="38">B67</f>
        <v>9.3553999999999995</v>
      </c>
      <c r="K67" s="2">
        <f t="shared" si="38"/>
        <v>3.2162000000000002</v>
      </c>
      <c r="L67" s="2">
        <f t="shared" si="38"/>
        <v>2.919</v>
      </c>
      <c r="M67" s="2">
        <f t="shared" si="38"/>
        <v>2.8456999999999999</v>
      </c>
      <c r="N67" s="2">
        <f t="shared" ref="N67:N71" si="39">F67</f>
        <v>2.2416</v>
      </c>
    </row>
    <row r="68" spans="1:14" x14ac:dyDescent="0.25">
      <c r="A68" t="s">
        <v>105</v>
      </c>
      <c r="B68">
        <v>-0.1182</v>
      </c>
      <c r="C68">
        <v>3.0200000000000001E-2</v>
      </c>
      <c r="D68">
        <v>1.5599999999999999E-2</v>
      </c>
      <c r="E68">
        <v>5.9299999999999999E-2</v>
      </c>
      <c r="F68">
        <v>5.4899999999999997E-2</v>
      </c>
      <c r="I68" s="6" t="str">
        <f t="shared" si="31"/>
        <v>Sharpe Ratio (9.84%)</v>
      </c>
      <c r="J68" s="2">
        <f t="shared" si="38"/>
        <v>-0.1182</v>
      </c>
      <c r="K68" s="2">
        <f t="shared" si="38"/>
        <v>3.0200000000000001E-2</v>
      </c>
      <c r="L68" s="2">
        <f t="shared" si="38"/>
        <v>1.5599999999999999E-2</v>
      </c>
      <c r="M68" s="2">
        <f t="shared" si="38"/>
        <v>5.9299999999999999E-2</v>
      </c>
      <c r="N68" s="2">
        <f t="shared" si="39"/>
        <v>5.4899999999999997E-2</v>
      </c>
    </row>
    <row r="69" spans="1:14" x14ac:dyDescent="0.25">
      <c r="A69" t="s">
        <v>84</v>
      </c>
      <c r="B69">
        <v>0.18</v>
      </c>
      <c r="C69">
        <v>0.30980000000000002</v>
      </c>
      <c r="D69">
        <v>0.31430000000000002</v>
      </c>
      <c r="E69">
        <v>0.35420000000000001</v>
      </c>
      <c r="F69">
        <v>0.3725</v>
      </c>
      <c r="I69" s="6" t="str">
        <f t="shared" si="31"/>
        <v>Sortino Ratio</v>
      </c>
      <c r="J69" s="2">
        <f t="shared" si="38"/>
        <v>0.18</v>
      </c>
      <c r="K69" s="2">
        <f t="shared" si="38"/>
        <v>0.30980000000000002</v>
      </c>
      <c r="L69" s="2">
        <f t="shared" si="38"/>
        <v>0.31430000000000002</v>
      </c>
      <c r="M69" s="2">
        <f t="shared" si="38"/>
        <v>0.35420000000000001</v>
      </c>
      <c r="N69" s="2">
        <f t="shared" si="39"/>
        <v>0.3725</v>
      </c>
    </row>
    <row r="70" spans="1:14" x14ac:dyDescent="0.25">
      <c r="A70" t="s">
        <v>98</v>
      </c>
      <c r="B70">
        <v>0.1069</v>
      </c>
      <c r="C70">
        <v>0.31090000000000001</v>
      </c>
      <c r="D70">
        <v>0.34260000000000002</v>
      </c>
      <c r="E70">
        <v>0.35139999999999999</v>
      </c>
      <c r="F70">
        <v>0.4461</v>
      </c>
      <c r="I70" s="6" t="str">
        <f t="shared" si="31"/>
        <v>MAR Ratio</v>
      </c>
      <c r="J70" s="2">
        <f t="shared" si="38"/>
        <v>0.1069</v>
      </c>
      <c r="K70" s="2">
        <f t="shared" si="38"/>
        <v>0.31090000000000001</v>
      </c>
      <c r="L70" s="2">
        <f t="shared" si="38"/>
        <v>0.34260000000000002</v>
      </c>
      <c r="M70" s="2">
        <f t="shared" si="38"/>
        <v>0.35139999999999999</v>
      </c>
      <c r="N70" s="2">
        <f t="shared" si="39"/>
        <v>0.4461</v>
      </c>
    </row>
    <row r="71" spans="1:14" ht="15.75" thickBot="1" x14ac:dyDescent="0.3">
      <c r="A71" t="s">
        <v>85</v>
      </c>
      <c r="B71">
        <v>40.905000000000001</v>
      </c>
      <c r="C71">
        <v>13.200699999999999</v>
      </c>
      <c r="D71">
        <v>11.6296</v>
      </c>
      <c r="E71">
        <v>11.136900000000001</v>
      </c>
      <c r="F71">
        <v>9.2624999999999993</v>
      </c>
      <c r="I71" s="7" t="str">
        <f t="shared" si="31"/>
        <v>Ulcer Index</v>
      </c>
      <c r="J71" s="26">
        <f t="shared" si="38"/>
        <v>40.905000000000001</v>
      </c>
      <c r="K71" s="26">
        <f t="shared" si="38"/>
        <v>13.200699999999999</v>
      </c>
      <c r="L71" s="26">
        <f t="shared" si="38"/>
        <v>11.6296</v>
      </c>
      <c r="M71" s="26">
        <f t="shared" si="38"/>
        <v>11.136900000000001</v>
      </c>
      <c r="N71" s="26">
        <f t="shared" si="39"/>
        <v>9.2624999999999993</v>
      </c>
    </row>
    <row r="73" spans="1:14" ht="15.75" thickBot="1" x14ac:dyDescent="0.3">
      <c r="A73" s="29" t="s">
        <v>49</v>
      </c>
    </row>
    <row r="74" spans="1:14" ht="15.75" thickBot="1" x14ac:dyDescent="0.3">
      <c r="B74" t="s">
        <v>53</v>
      </c>
      <c r="C74" t="s">
        <v>79</v>
      </c>
      <c r="D74" t="s">
        <v>82</v>
      </c>
      <c r="E74" t="s">
        <v>103</v>
      </c>
      <c r="F74" t="s">
        <v>104</v>
      </c>
      <c r="I74" s="8"/>
      <c r="J74" s="4" t="str">
        <f>B74</f>
        <v>B&amp;H</v>
      </c>
      <c r="K74" s="4" t="str">
        <f>C74</f>
        <v>Timing</v>
      </c>
      <c r="L74" s="4" t="str">
        <f>D74</f>
        <v>Timing Delayed</v>
      </c>
      <c r="M74" s="4" t="str">
        <f>E74</f>
        <v>Multi Timing</v>
      </c>
      <c r="N74" s="4" t="str">
        <f t="shared" ref="N74" si="40">F74</f>
        <v>Multi Strat</v>
      </c>
    </row>
    <row r="75" spans="1:14" x14ac:dyDescent="0.25">
      <c r="A75" t="s">
        <v>88</v>
      </c>
      <c r="B75">
        <v>19.402200000000001</v>
      </c>
      <c r="C75">
        <v>17.712299999999999</v>
      </c>
      <c r="D75">
        <v>17.596299999999999</v>
      </c>
      <c r="E75">
        <v>19.2393</v>
      </c>
      <c r="F75">
        <v>18.1812</v>
      </c>
      <c r="I75" s="5" t="str">
        <f t="shared" ref="I75:I89" si="41">A75</f>
        <v>CAGR</v>
      </c>
      <c r="J75" s="27">
        <f t="shared" ref="J75:M76" si="42">B75/100</f>
        <v>0.194022</v>
      </c>
      <c r="K75" s="27">
        <f t="shared" si="42"/>
        <v>0.177123</v>
      </c>
      <c r="L75" s="27">
        <f t="shared" si="42"/>
        <v>0.17596299999999998</v>
      </c>
      <c r="M75" s="27">
        <f t="shared" si="42"/>
        <v>0.19239300000000001</v>
      </c>
      <c r="N75" s="27">
        <f t="shared" ref="N75:N76" si="43">F75/100</f>
        <v>0.181812</v>
      </c>
    </row>
    <row r="76" spans="1:14" x14ac:dyDescent="0.25">
      <c r="A76" t="s">
        <v>7</v>
      </c>
      <c r="B76">
        <v>15.847899999999999</v>
      </c>
      <c r="C76">
        <v>13.2613</v>
      </c>
      <c r="D76">
        <v>12.8695</v>
      </c>
      <c r="E76">
        <v>11.526999999999999</v>
      </c>
      <c r="F76">
        <v>10.594099999999999</v>
      </c>
      <c r="I76" s="6" t="str">
        <f t="shared" si="41"/>
        <v>Volatility</v>
      </c>
      <c r="J76" s="1">
        <f t="shared" si="42"/>
        <v>0.15847899999999998</v>
      </c>
      <c r="K76" s="1">
        <f t="shared" si="42"/>
        <v>0.13261300000000001</v>
      </c>
      <c r="L76" s="1">
        <f t="shared" si="42"/>
        <v>0.128695</v>
      </c>
      <c r="M76" s="1">
        <f t="shared" si="42"/>
        <v>0.11527</v>
      </c>
      <c r="N76" s="1">
        <f t="shared" si="43"/>
        <v>0.10594099999999999</v>
      </c>
    </row>
    <row r="77" spans="1:14" x14ac:dyDescent="0.25">
      <c r="A77" t="s">
        <v>89</v>
      </c>
      <c r="B77">
        <v>-0.05</v>
      </c>
      <c r="C77">
        <v>-0.18290000000000001</v>
      </c>
      <c r="D77">
        <v>-0.154</v>
      </c>
      <c r="E77">
        <v>0.109</v>
      </c>
      <c r="F77">
        <v>0.13089999999999999</v>
      </c>
      <c r="I77" s="6" t="str">
        <f t="shared" si="41"/>
        <v>Skew</v>
      </c>
      <c r="J77" s="2">
        <f t="shared" ref="J77:M78" si="44">B77</f>
        <v>-0.05</v>
      </c>
      <c r="K77" s="2">
        <f t="shared" si="44"/>
        <v>-0.18290000000000001</v>
      </c>
      <c r="L77" s="2">
        <f t="shared" si="44"/>
        <v>-0.154</v>
      </c>
      <c r="M77" s="2">
        <f t="shared" si="44"/>
        <v>0.109</v>
      </c>
      <c r="N77" s="2">
        <f t="shared" ref="N77:N78" si="45">F77</f>
        <v>0.13089999999999999</v>
      </c>
    </row>
    <row r="78" spans="1:14" x14ac:dyDescent="0.25">
      <c r="A78" t="s">
        <v>90</v>
      </c>
      <c r="B78">
        <v>1.1495</v>
      </c>
      <c r="C78">
        <v>2.3534000000000002</v>
      </c>
      <c r="D78">
        <v>2.8633999999999999</v>
      </c>
      <c r="E78">
        <v>2.0082</v>
      </c>
      <c r="F78">
        <v>2.0489000000000002</v>
      </c>
      <c r="I78" s="6" t="str">
        <f t="shared" si="41"/>
        <v>Kurtosis</v>
      </c>
      <c r="J78" s="2">
        <f t="shared" si="44"/>
        <v>1.1495</v>
      </c>
      <c r="K78" s="2">
        <f t="shared" si="44"/>
        <v>2.3534000000000002</v>
      </c>
      <c r="L78" s="2">
        <f t="shared" si="44"/>
        <v>2.8633999999999999</v>
      </c>
      <c r="M78" s="2">
        <f t="shared" si="44"/>
        <v>2.0082</v>
      </c>
      <c r="N78" s="2">
        <f t="shared" si="45"/>
        <v>2.0489000000000002</v>
      </c>
    </row>
    <row r="79" spans="1:14" x14ac:dyDescent="0.25">
      <c r="A79" t="s">
        <v>10</v>
      </c>
      <c r="B79">
        <v>6.1943000000000001</v>
      </c>
      <c r="C79">
        <v>6.1943000000000001</v>
      </c>
      <c r="D79">
        <v>6.1943000000000001</v>
      </c>
      <c r="E79">
        <v>6.1943000000000001</v>
      </c>
      <c r="F79">
        <v>6.1943000000000001</v>
      </c>
      <c r="I79" s="6" t="str">
        <f t="shared" si="41"/>
        <v>Inflation CAGR</v>
      </c>
      <c r="J79" s="9">
        <f t="shared" ref="J79:M84" si="46">B79/100</f>
        <v>6.1942999999999998E-2</v>
      </c>
      <c r="K79" s="9">
        <f t="shared" si="46"/>
        <v>6.1942999999999998E-2</v>
      </c>
      <c r="L79" s="9">
        <f t="shared" si="46"/>
        <v>6.1942999999999998E-2</v>
      </c>
      <c r="M79" s="9">
        <f t="shared" si="46"/>
        <v>6.1942999999999998E-2</v>
      </c>
      <c r="N79" s="9">
        <f t="shared" ref="N79:N84" si="47">F79/100</f>
        <v>6.1942999999999998E-2</v>
      </c>
    </row>
    <row r="80" spans="1:14" x14ac:dyDescent="0.25">
      <c r="A80" t="s">
        <v>91</v>
      </c>
      <c r="B80">
        <v>100</v>
      </c>
      <c r="C80">
        <v>81.227400000000003</v>
      </c>
      <c r="D80">
        <v>76.173299999999998</v>
      </c>
      <c r="E80">
        <v>74.247900000000001</v>
      </c>
      <c r="F80">
        <v>68.772599999999997</v>
      </c>
      <c r="I80" s="6" t="str">
        <f t="shared" si="41"/>
        <v>% in the Market</v>
      </c>
      <c r="J80" s="9">
        <f t="shared" si="46"/>
        <v>1</v>
      </c>
      <c r="K80" s="9">
        <f t="shared" si="46"/>
        <v>0.81227400000000005</v>
      </c>
      <c r="L80" s="9">
        <f t="shared" si="46"/>
        <v>0.76173299999999999</v>
      </c>
      <c r="M80" s="9">
        <f t="shared" si="46"/>
        <v>0.742479</v>
      </c>
      <c r="N80" s="9">
        <f t="shared" si="47"/>
        <v>0.68772599999999995</v>
      </c>
    </row>
    <row r="81" spans="1:14" x14ac:dyDescent="0.25">
      <c r="A81" t="s">
        <v>92</v>
      </c>
      <c r="B81">
        <v>66.064999999999998</v>
      </c>
      <c r="C81">
        <v>74.007199999999997</v>
      </c>
      <c r="D81">
        <v>76.173299999999998</v>
      </c>
      <c r="E81">
        <v>74.368200000000002</v>
      </c>
      <c r="F81">
        <v>74.729200000000006</v>
      </c>
      <c r="I81" s="6" t="str">
        <f t="shared" si="41"/>
        <v>% positive Months</v>
      </c>
      <c r="J81" s="1">
        <f t="shared" si="46"/>
        <v>0.66064999999999996</v>
      </c>
      <c r="K81" s="1">
        <f t="shared" si="46"/>
        <v>0.74007199999999995</v>
      </c>
      <c r="L81" s="1">
        <f t="shared" si="46"/>
        <v>0.76173299999999999</v>
      </c>
      <c r="M81" s="1">
        <f t="shared" si="46"/>
        <v>0.74368200000000007</v>
      </c>
      <c r="N81" s="1">
        <f t="shared" si="47"/>
        <v>0.74729200000000007</v>
      </c>
    </row>
    <row r="82" spans="1:14" x14ac:dyDescent="0.25">
      <c r="A82" t="s">
        <v>93</v>
      </c>
      <c r="B82">
        <v>18.190000000000001</v>
      </c>
      <c r="C82">
        <v>14.52</v>
      </c>
      <c r="D82">
        <v>14.52</v>
      </c>
      <c r="E82">
        <v>13.45</v>
      </c>
      <c r="F82">
        <v>13.42</v>
      </c>
      <c r="I82" s="6" t="str">
        <f t="shared" si="41"/>
        <v>Best Month</v>
      </c>
      <c r="J82" s="1">
        <f t="shared" si="46"/>
        <v>0.18190000000000001</v>
      </c>
      <c r="K82" s="1">
        <f t="shared" si="46"/>
        <v>0.1452</v>
      </c>
      <c r="L82" s="1">
        <f t="shared" si="46"/>
        <v>0.1452</v>
      </c>
      <c r="M82" s="1">
        <f t="shared" si="46"/>
        <v>0.13449999999999998</v>
      </c>
      <c r="N82" s="1">
        <f t="shared" si="47"/>
        <v>0.13419999999999999</v>
      </c>
    </row>
    <row r="83" spans="1:14" x14ac:dyDescent="0.25">
      <c r="A83" t="s">
        <v>94</v>
      </c>
      <c r="B83">
        <v>-13.93</v>
      </c>
      <c r="C83">
        <v>-13.93</v>
      </c>
      <c r="D83">
        <v>-13.93</v>
      </c>
      <c r="E83">
        <v>-11.09</v>
      </c>
      <c r="F83">
        <v>-11.09</v>
      </c>
      <c r="I83" s="6" t="str">
        <f t="shared" si="41"/>
        <v>Worst Month</v>
      </c>
      <c r="J83" s="1">
        <f t="shared" si="46"/>
        <v>-0.13930000000000001</v>
      </c>
      <c r="K83" s="1">
        <f t="shared" si="46"/>
        <v>-0.13930000000000001</v>
      </c>
      <c r="L83" s="1">
        <f t="shared" si="46"/>
        <v>-0.13930000000000001</v>
      </c>
      <c r="M83" s="1">
        <f t="shared" si="46"/>
        <v>-0.1109</v>
      </c>
      <c r="N83" s="1">
        <f t="shared" si="47"/>
        <v>-0.1109</v>
      </c>
    </row>
    <row r="84" spans="1:14" x14ac:dyDescent="0.25">
      <c r="A84" t="s">
        <v>95</v>
      </c>
      <c r="B84">
        <v>-31.874600000000001</v>
      </c>
      <c r="C84">
        <v>-19.2544</v>
      </c>
      <c r="D84">
        <v>-18.998999999999999</v>
      </c>
      <c r="E84">
        <v>-17.023900000000001</v>
      </c>
      <c r="F84">
        <v>-15.1906</v>
      </c>
      <c r="I84" s="6" t="str">
        <f t="shared" si="41"/>
        <v>Max Drawdown</v>
      </c>
      <c r="J84" s="1">
        <f t="shared" si="46"/>
        <v>-0.31874600000000003</v>
      </c>
      <c r="K84" s="1">
        <f t="shared" si="46"/>
        <v>-0.19254399999999999</v>
      </c>
      <c r="L84" s="1">
        <f t="shared" si="46"/>
        <v>-0.18998999999999999</v>
      </c>
      <c r="M84" s="1">
        <f t="shared" si="46"/>
        <v>-0.170239</v>
      </c>
      <c r="N84" s="1">
        <f t="shared" si="47"/>
        <v>-0.15190599999999999</v>
      </c>
    </row>
    <row r="85" spans="1:14" x14ac:dyDescent="0.25">
      <c r="A85" t="s">
        <v>96</v>
      </c>
      <c r="B85">
        <v>1.6428</v>
      </c>
      <c r="C85">
        <v>1.0871</v>
      </c>
      <c r="D85">
        <v>1.0797000000000001</v>
      </c>
      <c r="E85">
        <v>0.88480000000000003</v>
      </c>
      <c r="F85">
        <v>0.83550000000000002</v>
      </c>
      <c r="I85" s="6" t="str">
        <f t="shared" si="41"/>
        <v>Max Drawdown / CAGR</v>
      </c>
      <c r="J85" s="2">
        <f t="shared" ref="J85:M89" si="48">B85</f>
        <v>1.6428</v>
      </c>
      <c r="K85" s="2">
        <f t="shared" si="48"/>
        <v>1.0871</v>
      </c>
      <c r="L85" s="2">
        <f t="shared" si="48"/>
        <v>1.0797000000000001</v>
      </c>
      <c r="M85" s="2">
        <f t="shared" si="48"/>
        <v>0.88480000000000003</v>
      </c>
      <c r="N85" s="2">
        <f t="shared" ref="N85:N89" si="49">F85</f>
        <v>0.83550000000000002</v>
      </c>
    </row>
    <row r="86" spans="1:14" x14ac:dyDescent="0.25">
      <c r="A86" t="s">
        <v>105</v>
      </c>
      <c r="B86">
        <v>0.51590000000000003</v>
      </c>
      <c r="C86">
        <v>0.50029999999999997</v>
      </c>
      <c r="D86">
        <v>0.50719999999999998</v>
      </c>
      <c r="E86">
        <v>0.71430000000000005</v>
      </c>
      <c r="F86">
        <v>0.69469999999999998</v>
      </c>
      <c r="I86" s="6" t="str">
        <f t="shared" si="41"/>
        <v>Sharpe Ratio (9.84%)</v>
      </c>
      <c r="J86" s="2">
        <f t="shared" si="48"/>
        <v>0.51590000000000003</v>
      </c>
      <c r="K86" s="2">
        <f t="shared" si="48"/>
        <v>0.50029999999999997</v>
      </c>
      <c r="L86" s="2">
        <f t="shared" si="48"/>
        <v>0.50719999999999998</v>
      </c>
      <c r="M86" s="2">
        <f t="shared" si="48"/>
        <v>0.71430000000000005</v>
      </c>
      <c r="N86" s="2">
        <f t="shared" si="49"/>
        <v>0.69469999999999998</v>
      </c>
    </row>
    <row r="87" spans="1:14" x14ac:dyDescent="0.25">
      <c r="A87" t="s">
        <v>84</v>
      </c>
      <c r="B87">
        <v>0.63580000000000003</v>
      </c>
      <c r="C87">
        <v>0.6734</v>
      </c>
      <c r="D87">
        <v>0.69010000000000005</v>
      </c>
      <c r="E87">
        <v>0.94120000000000004</v>
      </c>
      <c r="F87">
        <v>0.98089999999999999</v>
      </c>
      <c r="I87" s="6" t="str">
        <f t="shared" si="41"/>
        <v>Sortino Ratio</v>
      </c>
      <c r="J87" s="2">
        <f t="shared" si="48"/>
        <v>0.63580000000000003</v>
      </c>
      <c r="K87" s="2">
        <f t="shared" si="48"/>
        <v>0.6734</v>
      </c>
      <c r="L87" s="2">
        <f t="shared" si="48"/>
        <v>0.69010000000000005</v>
      </c>
      <c r="M87" s="2">
        <f t="shared" si="48"/>
        <v>0.94120000000000004</v>
      </c>
      <c r="N87" s="2">
        <f t="shared" si="49"/>
        <v>0.98089999999999999</v>
      </c>
    </row>
    <row r="88" spans="1:14" x14ac:dyDescent="0.25">
      <c r="A88" t="s">
        <v>98</v>
      </c>
      <c r="B88">
        <v>0.60870000000000002</v>
      </c>
      <c r="C88">
        <v>0.91990000000000005</v>
      </c>
      <c r="D88">
        <v>0.92620000000000002</v>
      </c>
      <c r="E88">
        <v>1.1301000000000001</v>
      </c>
      <c r="F88">
        <v>1.1969000000000001</v>
      </c>
      <c r="I88" s="6" t="str">
        <f t="shared" si="41"/>
        <v>MAR Ratio</v>
      </c>
      <c r="J88" s="2">
        <f t="shared" si="48"/>
        <v>0.60870000000000002</v>
      </c>
      <c r="K88" s="2">
        <f t="shared" si="48"/>
        <v>0.91990000000000005</v>
      </c>
      <c r="L88" s="2">
        <f t="shared" si="48"/>
        <v>0.92620000000000002</v>
      </c>
      <c r="M88" s="2">
        <f t="shared" si="48"/>
        <v>1.1301000000000001</v>
      </c>
      <c r="N88" s="2">
        <f t="shared" si="49"/>
        <v>1.1969000000000001</v>
      </c>
    </row>
    <row r="89" spans="1:14" ht="15.75" thickBot="1" x14ac:dyDescent="0.3">
      <c r="A89" t="s">
        <v>85</v>
      </c>
      <c r="B89">
        <v>7.1494</v>
      </c>
      <c r="C89">
        <v>6.4142000000000001</v>
      </c>
      <c r="D89">
        <v>6.1360000000000001</v>
      </c>
      <c r="E89">
        <v>4.0381</v>
      </c>
      <c r="F89">
        <v>3.7736999999999998</v>
      </c>
      <c r="I89" s="7" t="str">
        <f t="shared" si="41"/>
        <v>Ulcer Index</v>
      </c>
      <c r="J89" s="26">
        <f t="shared" si="48"/>
        <v>7.1494</v>
      </c>
      <c r="K89" s="26">
        <f t="shared" si="48"/>
        <v>6.4142000000000001</v>
      </c>
      <c r="L89" s="26">
        <f t="shared" si="48"/>
        <v>6.1360000000000001</v>
      </c>
      <c r="M89" s="26">
        <f t="shared" si="48"/>
        <v>4.0381</v>
      </c>
      <c r="N89" s="26">
        <f t="shared" si="49"/>
        <v>3.7736999999999998</v>
      </c>
    </row>
    <row r="91" spans="1:14" ht="15.75" thickBot="1" x14ac:dyDescent="0.3">
      <c r="A91" s="29" t="s">
        <v>37</v>
      </c>
    </row>
    <row r="92" spans="1:14" ht="15.75" thickBot="1" x14ac:dyDescent="0.3">
      <c r="B92" t="s">
        <v>53</v>
      </c>
      <c r="C92" t="s">
        <v>79</v>
      </c>
      <c r="D92" t="s">
        <v>82</v>
      </c>
      <c r="E92" t="s">
        <v>103</v>
      </c>
      <c r="F92" t="s">
        <v>104</v>
      </c>
      <c r="I92" s="8"/>
      <c r="J92" s="4" t="str">
        <f>B92</f>
        <v>B&amp;H</v>
      </c>
      <c r="K92" s="4" t="str">
        <f>C92</f>
        <v>Timing</v>
      </c>
      <c r="L92" s="4" t="str">
        <f>D92</f>
        <v>Timing Delayed</v>
      </c>
      <c r="M92" s="4" t="str">
        <f>E92</f>
        <v>Multi Timing</v>
      </c>
      <c r="N92" s="4" t="str">
        <f t="shared" ref="N92" si="50">F92</f>
        <v>Multi Strat</v>
      </c>
    </row>
    <row r="93" spans="1:14" x14ac:dyDescent="0.25">
      <c r="A93" t="s">
        <v>88</v>
      </c>
      <c r="B93">
        <v>14.282299999999999</v>
      </c>
      <c r="C93">
        <v>14.3043</v>
      </c>
      <c r="D93">
        <v>14.353300000000001</v>
      </c>
      <c r="E93">
        <v>14.8474</v>
      </c>
      <c r="F93">
        <v>14.448600000000001</v>
      </c>
      <c r="I93" s="5" t="str">
        <f t="shared" ref="I93:I107" si="51">A93</f>
        <v>CAGR</v>
      </c>
      <c r="J93" s="27">
        <f t="shared" ref="J93:M94" si="52">B93/100</f>
        <v>0.14282300000000001</v>
      </c>
      <c r="K93" s="27">
        <f t="shared" si="52"/>
        <v>0.143043</v>
      </c>
      <c r="L93" s="27">
        <f t="shared" si="52"/>
        <v>0.14353300000000002</v>
      </c>
      <c r="M93" s="27">
        <f t="shared" si="52"/>
        <v>0.14847399999999999</v>
      </c>
      <c r="N93" s="27">
        <f t="shared" ref="N93:N94" si="53">F93/100</f>
        <v>0.144486</v>
      </c>
    </row>
    <row r="94" spans="1:14" x14ac:dyDescent="0.25">
      <c r="A94" t="s">
        <v>7</v>
      </c>
      <c r="B94">
        <v>9.4352</v>
      </c>
      <c r="C94">
        <v>7.0384000000000002</v>
      </c>
      <c r="D94">
        <v>6.4683000000000002</v>
      </c>
      <c r="E94">
        <v>6.2887000000000004</v>
      </c>
      <c r="F94">
        <v>5.6196000000000002</v>
      </c>
      <c r="I94" s="6" t="str">
        <f t="shared" si="51"/>
        <v>Volatility</v>
      </c>
      <c r="J94" s="1">
        <f t="shared" si="52"/>
        <v>9.4352000000000005E-2</v>
      </c>
      <c r="K94" s="1">
        <f t="shared" si="52"/>
        <v>7.0384000000000002E-2</v>
      </c>
      <c r="L94" s="1">
        <f t="shared" si="52"/>
        <v>6.4683000000000004E-2</v>
      </c>
      <c r="M94" s="1">
        <f t="shared" si="52"/>
        <v>6.2886999999999998E-2</v>
      </c>
      <c r="N94" s="1">
        <f t="shared" si="53"/>
        <v>5.6196000000000003E-2</v>
      </c>
    </row>
    <row r="95" spans="1:14" x14ac:dyDescent="0.25">
      <c r="A95" t="s">
        <v>89</v>
      </c>
      <c r="B95">
        <v>-0.10589999999999999</v>
      </c>
      <c r="C95">
        <v>2.86E-2</v>
      </c>
      <c r="D95">
        <v>0.4173</v>
      </c>
      <c r="E95">
        <v>-3.0200000000000001E-2</v>
      </c>
      <c r="F95">
        <v>0.1062</v>
      </c>
      <c r="I95" s="6" t="str">
        <f t="shared" si="51"/>
        <v>Skew</v>
      </c>
      <c r="J95" s="2">
        <f t="shared" ref="J95:M96" si="54">B95</f>
        <v>-0.10589999999999999</v>
      </c>
      <c r="K95" s="2">
        <f t="shared" si="54"/>
        <v>2.86E-2</v>
      </c>
      <c r="L95" s="2">
        <f t="shared" si="54"/>
        <v>0.4173</v>
      </c>
      <c r="M95" s="2">
        <f t="shared" si="54"/>
        <v>-3.0200000000000001E-2</v>
      </c>
      <c r="N95" s="2">
        <f t="shared" ref="N95:N96" si="55">F95</f>
        <v>0.1062</v>
      </c>
    </row>
    <row r="96" spans="1:14" x14ac:dyDescent="0.25">
      <c r="A96" t="s">
        <v>90</v>
      </c>
      <c r="B96">
        <v>1.8761000000000001</v>
      </c>
      <c r="C96">
        <v>1.3110999999999999</v>
      </c>
      <c r="D96">
        <v>1.2544999999999999</v>
      </c>
      <c r="E96">
        <v>0.84079999999999999</v>
      </c>
      <c r="F96">
        <v>0.85360000000000003</v>
      </c>
      <c r="I96" s="6" t="str">
        <f t="shared" si="51"/>
        <v>Kurtosis</v>
      </c>
      <c r="J96" s="2">
        <f t="shared" si="54"/>
        <v>1.8761000000000001</v>
      </c>
      <c r="K96" s="2">
        <f t="shared" si="54"/>
        <v>1.3110999999999999</v>
      </c>
      <c r="L96" s="2">
        <f t="shared" si="54"/>
        <v>1.2544999999999999</v>
      </c>
      <c r="M96" s="2">
        <f t="shared" si="54"/>
        <v>0.84079999999999999</v>
      </c>
      <c r="N96" s="2">
        <f t="shared" si="55"/>
        <v>0.85360000000000003</v>
      </c>
    </row>
    <row r="97" spans="1:14" x14ac:dyDescent="0.25">
      <c r="A97" t="s">
        <v>10</v>
      </c>
      <c r="B97">
        <v>6.1943000000000001</v>
      </c>
      <c r="C97">
        <v>6.1943000000000001</v>
      </c>
      <c r="D97">
        <v>6.1943000000000001</v>
      </c>
      <c r="E97">
        <v>6.1943000000000001</v>
      </c>
      <c r="F97">
        <v>6.1943000000000001</v>
      </c>
      <c r="I97" s="6" t="str">
        <f t="shared" si="51"/>
        <v>Inflation CAGR</v>
      </c>
      <c r="J97" s="9">
        <f t="shared" ref="J97:M102" si="56">B97/100</f>
        <v>6.1942999999999998E-2</v>
      </c>
      <c r="K97" s="9">
        <f t="shared" si="56"/>
        <v>6.1942999999999998E-2</v>
      </c>
      <c r="L97" s="9">
        <f t="shared" si="56"/>
        <v>6.1942999999999998E-2</v>
      </c>
      <c r="M97" s="9">
        <f t="shared" si="56"/>
        <v>6.1942999999999998E-2</v>
      </c>
      <c r="N97" s="9">
        <f t="shared" ref="N97:N102" si="57">F97/100</f>
        <v>6.1942999999999998E-2</v>
      </c>
    </row>
    <row r="98" spans="1:14" x14ac:dyDescent="0.25">
      <c r="A98" t="s">
        <v>91</v>
      </c>
      <c r="B98">
        <v>100</v>
      </c>
      <c r="C98">
        <v>76.173299999999998</v>
      </c>
      <c r="D98">
        <v>70.541499999999999</v>
      </c>
      <c r="E98">
        <v>70.1083</v>
      </c>
      <c r="F98">
        <v>64.055400000000006</v>
      </c>
      <c r="I98" s="6" t="str">
        <f t="shared" si="51"/>
        <v>% in the Market</v>
      </c>
      <c r="J98" s="9">
        <f t="shared" si="56"/>
        <v>1</v>
      </c>
      <c r="K98" s="9">
        <f t="shared" si="56"/>
        <v>0.76173299999999999</v>
      </c>
      <c r="L98" s="9">
        <f t="shared" si="56"/>
        <v>0.70541500000000001</v>
      </c>
      <c r="M98" s="9">
        <f t="shared" si="56"/>
        <v>0.70108300000000001</v>
      </c>
      <c r="N98" s="9">
        <f t="shared" si="57"/>
        <v>0.64055400000000007</v>
      </c>
    </row>
    <row r="99" spans="1:14" x14ac:dyDescent="0.25">
      <c r="A99" t="s">
        <v>92</v>
      </c>
      <c r="B99">
        <v>65.343000000000004</v>
      </c>
      <c r="C99">
        <v>71.480099999999993</v>
      </c>
      <c r="D99">
        <v>74.007199999999997</v>
      </c>
      <c r="E99">
        <v>75.090299999999999</v>
      </c>
      <c r="F99">
        <v>75.451300000000003</v>
      </c>
      <c r="I99" s="6" t="str">
        <f t="shared" si="51"/>
        <v>% positive Months</v>
      </c>
      <c r="J99" s="1">
        <f t="shared" si="56"/>
        <v>0.65343000000000007</v>
      </c>
      <c r="K99" s="1">
        <f t="shared" si="56"/>
        <v>0.71480099999999991</v>
      </c>
      <c r="L99" s="1">
        <f t="shared" si="56"/>
        <v>0.74007199999999995</v>
      </c>
      <c r="M99" s="1">
        <f t="shared" si="56"/>
        <v>0.75090299999999999</v>
      </c>
      <c r="N99" s="1">
        <f t="shared" si="57"/>
        <v>0.75451299999999999</v>
      </c>
    </row>
    <row r="100" spans="1:14" x14ac:dyDescent="0.25">
      <c r="A100" t="s">
        <v>93</v>
      </c>
      <c r="B100">
        <v>11.5184</v>
      </c>
      <c r="C100">
        <v>8.4167000000000005</v>
      </c>
      <c r="D100">
        <v>8.4167000000000005</v>
      </c>
      <c r="E100">
        <v>7.1611000000000002</v>
      </c>
      <c r="F100">
        <v>7.0627000000000004</v>
      </c>
      <c r="I100" s="6" t="str">
        <f t="shared" si="51"/>
        <v>Best Month</v>
      </c>
      <c r="J100" s="1">
        <f t="shared" si="56"/>
        <v>0.11518399999999999</v>
      </c>
      <c r="K100" s="1">
        <f t="shared" si="56"/>
        <v>8.4167000000000006E-2</v>
      </c>
      <c r="L100" s="1">
        <f t="shared" si="56"/>
        <v>8.4167000000000006E-2</v>
      </c>
      <c r="M100" s="1">
        <f t="shared" si="56"/>
        <v>7.1611000000000008E-2</v>
      </c>
      <c r="N100" s="1">
        <f t="shared" si="57"/>
        <v>7.0627000000000009E-2</v>
      </c>
    </row>
    <row r="101" spans="1:14" x14ac:dyDescent="0.25">
      <c r="A101" t="s">
        <v>94</v>
      </c>
      <c r="B101">
        <v>-10.895</v>
      </c>
      <c r="C101">
        <v>-6.7169999999999996</v>
      </c>
      <c r="D101">
        <v>-4.6872999999999996</v>
      </c>
      <c r="E101">
        <v>-4.8056000000000001</v>
      </c>
      <c r="F101">
        <v>-3.4283000000000001</v>
      </c>
      <c r="I101" s="6" t="str">
        <f t="shared" si="51"/>
        <v>Worst Month</v>
      </c>
      <c r="J101" s="1">
        <f t="shared" si="56"/>
        <v>-0.10894999999999999</v>
      </c>
      <c r="K101" s="1">
        <f t="shared" si="56"/>
        <v>-6.7169999999999994E-2</v>
      </c>
      <c r="L101" s="1">
        <f t="shared" si="56"/>
        <v>-4.6872999999999998E-2</v>
      </c>
      <c r="M101" s="1">
        <f t="shared" si="56"/>
        <v>-4.8056000000000001E-2</v>
      </c>
      <c r="N101" s="1">
        <f t="shared" si="57"/>
        <v>-3.4283000000000001E-2</v>
      </c>
    </row>
    <row r="102" spans="1:14" x14ac:dyDescent="0.25">
      <c r="A102" t="s">
        <v>95</v>
      </c>
      <c r="B102">
        <v>-22.192499999999999</v>
      </c>
      <c r="C102">
        <v>-9.5869999999999997</v>
      </c>
      <c r="D102">
        <v>-6.5073999999999996</v>
      </c>
      <c r="E102">
        <v>-5.0491000000000001</v>
      </c>
      <c r="F102">
        <v>-3.6705999999999999</v>
      </c>
      <c r="I102" s="6" t="str">
        <f t="shared" si="51"/>
        <v>Max Drawdown</v>
      </c>
      <c r="J102" s="1">
        <f t="shared" si="56"/>
        <v>-0.22192499999999998</v>
      </c>
      <c r="K102" s="1">
        <f t="shared" si="56"/>
        <v>-9.5869999999999997E-2</v>
      </c>
      <c r="L102" s="1">
        <f t="shared" si="56"/>
        <v>-6.5073999999999993E-2</v>
      </c>
      <c r="M102" s="1">
        <f t="shared" si="56"/>
        <v>-5.0491000000000001E-2</v>
      </c>
      <c r="N102" s="1">
        <f t="shared" si="57"/>
        <v>-3.6705999999999996E-2</v>
      </c>
    </row>
    <row r="103" spans="1:14" x14ac:dyDescent="0.25">
      <c r="A103" t="s">
        <v>96</v>
      </c>
      <c r="B103">
        <v>1.5539000000000001</v>
      </c>
      <c r="C103">
        <v>0.67020000000000002</v>
      </c>
      <c r="D103">
        <v>0.45340000000000003</v>
      </c>
      <c r="E103">
        <v>0.34010000000000001</v>
      </c>
      <c r="F103">
        <v>0.254</v>
      </c>
      <c r="I103" s="6" t="str">
        <f t="shared" si="51"/>
        <v>Max Drawdown / CAGR</v>
      </c>
      <c r="J103" s="2">
        <f t="shared" ref="J103:M107" si="58">B103</f>
        <v>1.5539000000000001</v>
      </c>
      <c r="K103" s="2">
        <f t="shared" si="58"/>
        <v>0.67020000000000002</v>
      </c>
      <c r="L103" s="2">
        <f t="shared" si="58"/>
        <v>0.45340000000000003</v>
      </c>
      <c r="M103" s="2">
        <f t="shared" si="58"/>
        <v>0.34010000000000001</v>
      </c>
      <c r="N103" s="2">
        <f t="shared" ref="N103:N107" si="59">F103</f>
        <v>0.254</v>
      </c>
    </row>
    <row r="104" spans="1:14" x14ac:dyDescent="0.25">
      <c r="A104" t="s">
        <v>105</v>
      </c>
      <c r="B104">
        <v>0.39789999999999998</v>
      </c>
      <c r="C104">
        <v>0.53520000000000001</v>
      </c>
      <c r="D104">
        <v>0.5897</v>
      </c>
      <c r="E104">
        <v>0.68979999999999997</v>
      </c>
      <c r="F104">
        <v>0.71460000000000001</v>
      </c>
      <c r="I104" s="6" t="str">
        <f t="shared" si="51"/>
        <v>Sharpe Ratio (9.84%)</v>
      </c>
      <c r="J104" s="2">
        <f t="shared" si="58"/>
        <v>0.39789999999999998</v>
      </c>
      <c r="K104" s="2">
        <f t="shared" si="58"/>
        <v>0.53520000000000001</v>
      </c>
      <c r="L104" s="2">
        <f t="shared" si="58"/>
        <v>0.5897</v>
      </c>
      <c r="M104" s="2">
        <f t="shared" si="58"/>
        <v>0.68979999999999997</v>
      </c>
      <c r="N104" s="2">
        <f t="shared" si="59"/>
        <v>0.71460000000000001</v>
      </c>
    </row>
    <row r="105" spans="1:14" x14ac:dyDescent="0.25">
      <c r="A105" t="s">
        <v>84</v>
      </c>
      <c r="B105">
        <v>0.83799999999999997</v>
      </c>
      <c r="C105">
        <v>1.2705</v>
      </c>
      <c r="D105">
        <v>1.6040000000000001</v>
      </c>
      <c r="E105">
        <v>1.5452999999999999</v>
      </c>
      <c r="F105">
        <v>1.8380000000000001</v>
      </c>
      <c r="I105" s="6" t="str">
        <f t="shared" si="51"/>
        <v>Sortino Ratio</v>
      </c>
      <c r="J105" s="2">
        <f t="shared" si="58"/>
        <v>0.83799999999999997</v>
      </c>
      <c r="K105" s="2">
        <f t="shared" si="58"/>
        <v>1.2705</v>
      </c>
      <c r="L105" s="2">
        <f t="shared" si="58"/>
        <v>1.6040000000000001</v>
      </c>
      <c r="M105" s="2">
        <f t="shared" si="58"/>
        <v>1.5452999999999999</v>
      </c>
      <c r="N105" s="2">
        <f t="shared" si="59"/>
        <v>1.8380000000000001</v>
      </c>
    </row>
    <row r="106" spans="1:14" x14ac:dyDescent="0.25">
      <c r="A106" t="s">
        <v>98</v>
      </c>
      <c r="B106">
        <v>0.64359999999999995</v>
      </c>
      <c r="C106">
        <v>1.492</v>
      </c>
      <c r="D106">
        <v>2.2057000000000002</v>
      </c>
      <c r="E106">
        <v>2.9405999999999999</v>
      </c>
      <c r="F106">
        <v>3.9363000000000001</v>
      </c>
      <c r="I106" s="6" t="str">
        <f t="shared" si="51"/>
        <v>MAR Ratio</v>
      </c>
      <c r="J106" s="2">
        <f t="shared" si="58"/>
        <v>0.64359999999999995</v>
      </c>
      <c r="K106" s="2">
        <f t="shared" si="58"/>
        <v>1.492</v>
      </c>
      <c r="L106" s="2">
        <f t="shared" si="58"/>
        <v>2.2057000000000002</v>
      </c>
      <c r="M106" s="2">
        <f t="shared" si="58"/>
        <v>2.9405999999999999</v>
      </c>
      <c r="N106" s="2">
        <f t="shared" si="59"/>
        <v>3.9363000000000001</v>
      </c>
    </row>
    <row r="107" spans="1:14" ht="15.75" thickBot="1" x14ac:dyDescent="0.3">
      <c r="A107" t="s">
        <v>85</v>
      </c>
      <c r="B107">
        <v>4.6615000000000002</v>
      </c>
      <c r="C107">
        <v>1.9464999999999999</v>
      </c>
      <c r="D107">
        <v>1.4164000000000001</v>
      </c>
      <c r="E107">
        <v>1.2366999999999999</v>
      </c>
      <c r="F107">
        <v>0.96460000000000001</v>
      </c>
      <c r="I107" s="7" t="str">
        <f t="shared" si="51"/>
        <v>Ulcer Index</v>
      </c>
      <c r="J107" s="26">
        <f t="shared" si="58"/>
        <v>4.6615000000000002</v>
      </c>
      <c r="K107" s="26">
        <f t="shared" si="58"/>
        <v>1.9464999999999999</v>
      </c>
      <c r="L107" s="26">
        <f t="shared" si="58"/>
        <v>1.4164000000000001</v>
      </c>
      <c r="M107" s="26">
        <f t="shared" si="58"/>
        <v>1.2366999999999999</v>
      </c>
      <c r="N107" s="26">
        <f t="shared" si="59"/>
        <v>0.96460000000000001</v>
      </c>
    </row>
    <row r="110" spans="1:14" ht="15.75" thickBot="1" x14ac:dyDescent="0.3">
      <c r="A110" s="29" t="s">
        <v>130</v>
      </c>
    </row>
    <row r="111" spans="1:14" ht="15.75" thickBot="1" x14ac:dyDescent="0.3">
      <c r="B111" t="s">
        <v>54</v>
      </c>
      <c r="C111" t="s">
        <v>56</v>
      </c>
      <c r="D111" t="s">
        <v>132</v>
      </c>
      <c r="E111" t="s">
        <v>57</v>
      </c>
      <c r="F111" t="s">
        <v>58</v>
      </c>
      <c r="G111" t="s">
        <v>133</v>
      </c>
      <c r="I111" s="8"/>
      <c r="J111" s="4" t="str">
        <f>B111</f>
        <v>WMAF B&amp;H</v>
      </c>
      <c r="K111" s="4" t="str">
        <f>C111</f>
        <v>WMAF Timing</v>
      </c>
      <c r="L111" s="4" t="str">
        <f>D111</f>
        <v>WMAF Multi</v>
      </c>
    </row>
    <row r="112" spans="1:14" x14ac:dyDescent="0.25">
      <c r="A112" t="s">
        <v>88</v>
      </c>
      <c r="B112">
        <v>14.9527</v>
      </c>
      <c r="C112">
        <v>14.6312</v>
      </c>
      <c r="D112">
        <v>14.5867</v>
      </c>
      <c r="E112">
        <v>15.060499999999999</v>
      </c>
      <c r="F112">
        <v>14.417299999999999</v>
      </c>
      <c r="G112">
        <v>14.572100000000001</v>
      </c>
      <c r="I112" s="5" t="str">
        <f t="shared" ref="I112:I126" si="60">A112</f>
        <v>CAGR</v>
      </c>
      <c r="J112" s="27">
        <f t="shared" ref="J112:J113" si="61">B112/100</f>
        <v>0.14952699999999999</v>
      </c>
      <c r="K112" s="27">
        <f t="shared" ref="K112:K113" si="62">C112/100</f>
        <v>0.146312</v>
      </c>
      <c r="L112" s="27">
        <f t="shared" ref="L112:L113" si="63">D112/100</f>
        <v>0.145867</v>
      </c>
    </row>
    <row r="113" spans="1:12" x14ac:dyDescent="0.25">
      <c r="A113" t="s">
        <v>7</v>
      </c>
      <c r="B113">
        <v>9.2248999999999999</v>
      </c>
      <c r="C113">
        <v>6.9978999999999996</v>
      </c>
      <c r="D113">
        <v>5.3013000000000003</v>
      </c>
      <c r="E113">
        <v>9.2195</v>
      </c>
      <c r="F113">
        <v>7.1337000000000002</v>
      </c>
      <c r="G113">
        <v>5.3647999999999998</v>
      </c>
      <c r="I113" s="6" t="str">
        <f t="shared" si="60"/>
        <v>Volatility</v>
      </c>
      <c r="J113" s="1">
        <f t="shared" si="61"/>
        <v>9.2248999999999998E-2</v>
      </c>
      <c r="K113" s="1">
        <f t="shared" si="62"/>
        <v>6.9979E-2</v>
      </c>
      <c r="L113" s="1">
        <f t="shared" si="63"/>
        <v>5.3013000000000005E-2</v>
      </c>
    </row>
    <row r="114" spans="1:12" x14ac:dyDescent="0.25">
      <c r="A114" t="s">
        <v>89</v>
      </c>
      <c r="B114">
        <v>-0.23760000000000001</v>
      </c>
      <c r="C114">
        <v>7.4499999999999997E-2</v>
      </c>
      <c r="D114">
        <v>0.31759999999999999</v>
      </c>
      <c r="E114">
        <v>-0.30159999999999998</v>
      </c>
      <c r="F114">
        <v>0.1022</v>
      </c>
      <c r="G114">
        <v>0.41399999999999998</v>
      </c>
      <c r="I114" s="6" t="str">
        <f t="shared" si="60"/>
        <v>Skew</v>
      </c>
      <c r="J114" s="2">
        <f t="shared" ref="J114:J115" si="64">B114</f>
        <v>-0.23760000000000001</v>
      </c>
      <c r="K114" s="2">
        <f t="shared" ref="K114:K115" si="65">C114</f>
        <v>7.4499999999999997E-2</v>
      </c>
      <c r="L114" s="2">
        <f t="shared" ref="L114:L115" si="66">D114</f>
        <v>0.31759999999999999</v>
      </c>
    </row>
    <row r="115" spans="1:12" x14ac:dyDescent="0.25">
      <c r="A115" t="s">
        <v>90</v>
      </c>
      <c r="B115">
        <v>2.4439000000000002</v>
      </c>
      <c r="C115">
        <v>1.8236000000000001</v>
      </c>
      <c r="D115">
        <v>0.96160000000000001</v>
      </c>
      <c r="E115">
        <v>2.6728999999999998</v>
      </c>
      <c r="F115">
        <v>1.875</v>
      </c>
      <c r="G115">
        <v>1.0356000000000001</v>
      </c>
      <c r="I115" s="6" t="str">
        <f t="shared" si="60"/>
        <v>Kurtosis</v>
      </c>
      <c r="J115" s="2">
        <f t="shared" si="64"/>
        <v>2.4439000000000002</v>
      </c>
      <c r="K115" s="2">
        <f t="shared" si="65"/>
        <v>1.8236000000000001</v>
      </c>
      <c r="L115" s="2">
        <f t="shared" si="66"/>
        <v>0.96160000000000001</v>
      </c>
    </row>
    <row r="116" spans="1:12" x14ac:dyDescent="0.25">
      <c r="A116" t="s">
        <v>10</v>
      </c>
      <c r="B116">
        <v>6.1896000000000004</v>
      </c>
      <c r="C116">
        <v>6.1896000000000004</v>
      </c>
      <c r="D116">
        <v>6.1896000000000004</v>
      </c>
      <c r="E116">
        <v>6.1896000000000004</v>
      </c>
      <c r="F116">
        <v>6.1896000000000004</v>
      </c>
      <c r="G116">
        <v>6.1896000000000004</v>
      </c>
      <c r="I116" s="6" t="str">
        <f t="shared" si="60"/>
        <v>Inflation CAGR</v>
      </c>
      <c r="J116" s="9">
        <f t="shared" ref="J116:J121" si="67">B116/100</f>
        <v>6.1896000000000007E-2</v>
      </c>
      <c r="K116" s="9">
        <f t="shared" ref="K116:K121" si="68">C116/100</f>
        <v>6.1896000000000007E-2</v>
      </c>
      <c r="L116" s="9">
        <f t="shared" ref="L116:L121" si="69">D116/100</f>
        <v>6.1896000000000007E-2</v>
      </c>
    </row>
    <row r="117" spans="1:12" x14ac:dyDescent="0.25">
      <c r="A117" t="s">
        <v>91</v>
      </c>
      <c r="B117">
        <v>100</v>
      </c>
      <c r="C117">
        <v>78.384500000000003</v>
      </c>
      <c r="D117">
        <v>62.3767</v>
      </c>
      <c r="E117">
        <v>100</v>
      </c>
      <c r="F117">
        <v>78.790599999999998</v>
      </c>
      <c r="G117">
        <v>0</v>
      </c>
      <c r="I117" s="6" t="str">
        <f t="shared" si="60"/>
        <v>% in the Market</v>
      </c>
      <c r="J117" s="9">
        <f t="shared" si="67"/>
        <v>1</v>
      </c>
      <c r="K117" s="9">
        <f t="shared" si="68"/>
        <v>0.78384500000000001</v>
      </c>
      <c r="L117" s="9">
        <f t="shared" si="69"/>
        <v>0.62376699999999996</v>
      </c>
    </row>
    <row r="118" spans="1:12" x14ac:dyDescent="0.25">
      <c r="A118" t="s">
        <v>92</v>
      </c>
      <c r="B118">
        <v>69.6751</v>
      </c>
      <c r="C118">
        <v>72.563199999999995</v>
      </c>
      <c r="D118">
        <v>80.505399999999995</v>
      </c>
      <c r="E118">
        <v>70.397099999999995</v>
      </c>
      <c r="F118">
        <v>72.924199999999999</v>
      </c>
      <c r="G118">
        <v>78.700400000000002</v>
      </c>
      <c r="I118" s="6" t="str">
        <f t="shared" si="60"/>
        <v>% positive Months</v>
      </c>
      <c r="J118" s="1">
        <f t="shared" si="67"/>
        <v>0.69675100000000001</v>
      </c>
      <c r="K118" s="1">
        <f t="shared" si="68"/>
        <v>0.72563199999999994</v>
      </c>
      <c r="L118" s="1">
        <f t="shared" si="69"/>
        <v>0.80505399999999994</v>
      </c>
    </row>
    <row r="119" spans="1:12" x14ac:dyDescent="0.25">
      <c r="A119" t="s">
        <v>93</v>
      </c>
      <c r="B119">
        <v>10.327400000000001</v>
      </c>
      <c r="C119">
        <v>9.3628</v>
      </c>
      <c r="D119">
        <v>7.28</v>
      </c>
      <c r="E119">
        <v>9.6266999999999996</v>
      </c>
      <c r="F119">
        <v>9.7960999999999991</v>
      </c>
      <c r="G119">
        <v>7.2846000000000002</v>
      </c>
      <c r="I119" s="6" t="str">
        <f t="shared" si="60"/>
        <v>Best Month</v>
      </c>
      <c r="J119" s="1">
        <f t="shared" si="67"/>
        <v>0.103274</v>
      </c>
      <c r="K119" s="1">
        <f t="shared" si="68"/>
        <v>9.3628000000000003E-2</v>
      </c>
      <c r="L119" s="1">
        <f t="shared" si="69"/>
        <v>7.2800000000000004E-2</v>
      </c>
    </row>
    <row r="120" spans="1:12" x14ac:dyDescent="0.25">
      <c r="A120" t="s">
        <v>94</v>
      </c>
      <c r="B120">
        <v>-12.1432</v>
      </c>
      <c r="C120">
        <v>-7.7544000000000004</v>
      </c>
      <c r="D120">
        <v>-2.9260999999999999</v>
      </c>
      <c r="E120">
        <v>-12.607100000000001</v>
      </c>
      <c r="F120">
        <v>-7.7583000000000002</v>
      </c>
      <c r="G120">
        <v>-2.7145000000000001</v>
      </c>
      <c r="I120" s="6" t="str">
        <f t="shared" si="60"/>
        <v>Worst Month</v>
      </c>
      <c r="J120" s="1">
        <f t="shared" si="67"/>
        <v>-0.121432</v>
      </c>
      <c r="K120" s="1">
        <f t="shared" si="68"/>
        <v>-7.7544000000000002E-2</v>
      </c>
      <c r="L120" s="1">
        <f t="shared" si="69"/>
        <v>-2.9260999999999999E-2</v>
      </c>
    </row>
    <row r="121" spans="1:12" x14ac:dyDescent="0.25">
      <c r="A121" t="s">
        <v>95</v>
      </c>
      <c r="B121">
        <v>-18.752700000000001</v>
      </c>
      <c r="C121">
        <v>-11.5204</v>
      </c>
      <c r="D121">
        <v>-2.9260999999999999</v>
      </c>
      <c r="E121">
        <v>-19.218</v>
      </c>
      <c r="F121">
        <v>-13.622400000000001</v>
      </c>
      <c r="G121">
        <v>-3.7648999999999999</v>
      </c>
      <c r="I121" s="6" t="str">
        <f t="shared" si="60"/>
        <v>Max Drawdown</v>
      </c>
      <c r="J121" s="1">
        <f t="shared" si="67"/>
        <v>-0.187527</v>
      </c>
      <c r="K121" s="1">
        <f t="shared" si="68"/>
        <v>-0.115204</v>
      </c>
      <c r="L121" s="1">
        <f t="shared" si="69"/>
        <v>-2.9260999999999999E-2</v>
      </c>
    </row>
    <row r="122" spans="1:12" x14ac:dyDescent="0.25">
      <c r="A122" t="s">
        <v>96</v>
      </c>
      <c r="B122">
        <v>1.2541</v>
      </c>
      <c r="C122">
        <v>0.78739999999999999</v>
      </c>
      <c r="D122">
        <v>0.2006</v>
      </c>
      <c r="E122">
        <v>1.2761</v>
      </c>
      <c r="F122">
        <v>0.94489999999999996</v>
      </c>
      <c r="G122">
        <v>0.25840000000000002</v>
      </c>
      <c r="I122" s="6" t="str">
        <f t="shared" si="60"/>
        <v>Max Drawdown / CAGR</v>
      </c>
      <c r="J122" s="2">
        <f t="shared" ref="J122:J126" si="70">B122</f>
        <v>1.2541</v>
      </c>
      <c r="K122" s="2">
        <f t="shared" ref="K122:K126" si="71">C122</f>
        <v>0.78739999999999999</v>
      </c>
      <c r="L122" s="2">
        <f t="shared" ref="L122:L126" si="72">D122</f>
        <v>0.2006</v>
      </c>
    </row>
    <row r="123" spans="1:12" x14ac:dyDescent="0.25">
      <c r="A123" t="s">
        <v>105</v>
      </c>
      <c r="B123">
        <v>0.50619999999999998</v>
      </c>
      <c r="C123">
        <v>0.626</v>
      </c>
      <c r="D123">
        <v>0.81979999999999997</v>
      </c>
      <c r="E123">
        <v>0.51729999999999998</v>
      </c>
      <c r="F123">
        <v>0.58650000000000002</v>
      </c>
      <c r="G123">
        <v>0.8075</v>
      </c>
      <c r="I123" s="6" t="str">
        <f t="shared" si="60"/>
        <v>Sharpe Ratio (9.84%)</v>
      </c>
      <c r="J123" s="2">
        <f t="shared" si="70"/>
        <v>0.50619999999999998</v>
      </c>
      <c r="K123" s="2">
        <f t="shared" si="71"/>
        <v>0.626</v>
      </c>
      <c r="L123" s="2">
        <f t="shared" si="72"/>
        <v>0.81979999999999997</v>
      </c>
    </row>
    <row r="124" spans="1:12" x14ac:dyDescent="0.25">
      <c r="A124" t="s">
        <v>84</v>
      </c>
      <c r="B124">
        <v>0.89570000000000005</v>
      </c>
      <c r="C124">
        <v>1.3373999999999999</v>
      </c>
      <c r="D124">
        <v>2.2071999999999998</v>
      </c>
      <c r="E124">
        <v>0.89510000000000001</v>
      </c>
      <c r="F124">
        <v>1.2693000000000001</v>
      </c>
      <c r="G124">
        <v>2.2471999999999999</v>
      </c>
      <c r="I124" s="6" t="str">
        <f t="shared" si="60"/>
        <v>Sortino Ratio</v>
      </c>
      <c r="J124" s="2">
        <f t="shared" si="70"/>
        <v>0.89570000000000005</v>
      </c>
      <c r="K124" s="2">
        <f t="shared" si="71"/>
        <v>1.3373999999999999</v>
      </c>
      <c r="L124" s="2">
        <f t="shared" si="72"/>
        <v>2.2071999999999998</v>
      </c>
    </row>
    <row r="125" spans="1:12" x14ac:dyDescent="0.25">
      <c r="A125" t="s">
        <v>98</v>
      </c>
      <c r="B125">
        <v>0.7974</v>
      </c>
      <c r="C125">
        <v>1.27</v>
      </c>
      <c r="D125">
        <v>4.9850000000000003</v>
      </c>
      <c r="E125">
        <v>0.78369999999999995</v>
      </c>
      <c r="F125">
        <v>1.0584</v>
      </c>
      <c r="G125">
        <v>3.8706</v>
      </c>
      <c r="I125" s="6" t="str">
        <f t="shared" si="60"/>
        <v>MAR Ratio</v>
      </c>
      <c r="J125" s="2">
        <f t="shared" si="70"/>
        <v>0.7974</v>
      </c>
      <c r="K125" s="2">
        <f t="shared" si="71"/>
        <v>1.27</v>
      </c>
      <c r="L125" s="2">
        <f t="shared" si="72"/>
        <v>4.9850000000000003</v>
      </c>
    </row>
    <row r="126" spans="1:12" ht="15.75" thickBot="1" x14ac:dyDescent="0.3">
      <c r="A126" t="s">
        <v>85</v>
      </c>
      <c r="B126">
        <v>3.7682000000000002</v>
      </c>
      <c r="C126">
        <v>1.8946000000000001</v>
      </c>
      <c r="D126">
        <v>0.71909999999999996</v>
      </c>
      <c r="E126">
        <v>3.5653999999999999</v>
      </c>
      <c r="F126">
        <v>2.1745000000000001</v>
      </c>
      <c r="G126">
        <v>0.75239999999999996</v>
      </c>
      <c r="I126" s="7" t="str">
        <f t="shared" si="60"/>
        <v>Ulcer Index</v>
      </c>
      <c r="J126" s="26">
        <f t="shared" si="70"/>
        <v>3.7682000000000002</v>
      </c>
      <c r="K126" s="26">
        <f t="shared" si="71"/>
        <v>1.8946000000000001</v>
      </c>
      <c r="L126" s="26">
        <f t="shared" si="72"/>
        <v>0.71909999999999996</v>
      </c>
    </row>
    <row r="128" spans="1:12" ht="15.75" thickBot="1" x14ac:dyDescent="0.3">
      <c r="A128" s="29" t="s">
        <v>131</v>
      </c>
    </row>
    <row r="129" spans="1:12" ht="15.75" thickBot="1" x14ac:dyDescent="0.3">
      <c r="B129" t="str">
        <f>E111</f>
        <v>SAMAF B&amp;H</v>
      </c>
      <c r="C129" t="str">
        <f t="shared" ref="C129:D129" si="73">F111</f>
        <v>SAMAF Timing</v>
      </c>
      <c r="D129" t="str">
        <f t="shared" si="73"/>
        <v>SAMAF Multi</v>
      </c>
      <c r="I129" s="8"/>
      <c r="J129" s="4" t="str">
        <f>B129</f>
        <v>SAMAF B&amp;H</v>
      </c>
      <c r="K129" s="4" t="str">
        <f>C129</f>
        <v>SAMAF Timing</v>
      </c>
      <c r="L129" s="4" t="str">
        <f>D129</f>
        <v>SAMAF Multi</v>
      </c>
    </row>
    <row r="130" spans="1:12" x14ac:dyDescent="0.25">
      <c r="A130" t="s">
        <v>88</v>
      </c>
      <c r="B130">
        <f t="shared" ref="B130:B144" si="74">E112</f>
        <v>15.060499999999999</v>
      </c>
      <c r="C130">
        <f t="shared" ref="C130:C144" si="75">F112</f>
        <v>14.417299999999999</v>
      </c>
      <c r="D130">
        <f t="shared" ref="D130:D144" si="76">G112</f>
        <v>14.572100000000001</v>
      </c>
      <c r="I130" s="5" t="str">
        <f t="shared" ref="I130:I144" si="77">A130</f>
        <v>CAGR</v>
      </c>
      <c r="J130" s="27">
        <f>B130/100</f>
        <v>0.15060499999999999</v>
      </c>
      <c r="K130" s="27">
        <f>C130/100</f>
        <v>0.144173</v>
      </c>
      <c r="L130" s="27">
        <f>D130/100</f>
        <v>0.14572100000000002</v>
      </c>
    </row>
    <row r="131" spans="1:12" x14ac:dyDescent="0.25">
      <c r="A131" t="s">
        <v>7</v>
      </c>
      <c r="B131">
        <f t="shared" si="74"/>
        <v>9.2195</v>
      </c>
      <c r="C131">
        <f t="shared" si="75"/>
        <v>7.1337000000000002</v>
      </c>
      <c r="D131">
        <f t="shared" si="76"/>
        <v>5.3647999999999998</v>
      </c>
      <c r="I131" s="6" t="str">
        <f t="shared" si="77"/>
        <v>Volatility</v>
      </c>
      <c r="J131" s="1">
        <f>B131/100</f>
        <v>9.2194999999999999E-2</v>
      </c>
      <c r="K131" s="1">
        <f>C131/100</f>
        <v>7.1336999999999998E-2</v>
      </c>
      <c r="L131" s="1">
        <f>D131/100</f>
        <v>5.3648000000000001E-2</v>
      </c>
    </row>
    <row r="132" spans="1:12" x14ac:dyDescent="0.25">
      <c r="A132" t="s">
        <v>89</v>
      </c>
      <c r="B132">
        <f t="shared" si="74"/>
        <v>-0.30159999999999998</v>
      </c>
      <c r="C132">
        <f t="shared" si="75"/>
        <v>0.1022</v>
      </c>
      <c r="D132">
        <f t="shared" si="76"/>
        <v>0.41399999999999998</v>
      </c>
      <c r="I132" s="6" t="str">
        <f t="shared" si="77"/>
        <v>Skew</v>
      </c>
      <c r="J132" s="2">
        <f>B132</f>
        <v>-0.30159999999999998</v>
      </c>
      <c r="K132" s="2">
        <f>C132</f>
        <v>0.1022</v>
      </c>
      <c r="L132" s="2">
        <f>D132</f>
        <v>0.41399999999999998</v>
      </c>
    </row>
    <row r="133" spans="1:12" x14ac:dyDescent="0.25">
      <c r="A133" t="s">
        <v>90</v>
      </c>
      <c r="B133">
        <f t="shared" si="74"/>
        <v>2.6728999999999998</v>
      </c>
      <c r="C133">
        <f t="shared" si="75"/>
        <v>1.875</v>
      </c>
      <c r="D133">
        <f t="shared" si="76"/>
        <v>1.0356000000000001</v>
      </c>
      <c r="I133" s="6" t="str">
        <f t="shared" si="77"/>
        <v>Kurtosis</v>
      </c>
      <c r="J133" s="2">
        <f>B133</f>
        <v>2.6728999999999998</v>
      </c>
      <c r="K133" s="2">
        <f>C133</f>
        <v>1.875</v>
      </c>
      <c r="L133" s="2">
        <f>D133</f>
        <v>1.0356000000000001</v>
      </c>
    </row>
    <row r="134" spans="1:12" x14ac:dyDescent="0.25">
      <c r="A134" t="s">
        <v>10</v>
      </c>
      <c r="B134">
        <f t="shared" si="74"/>
        <v>6.1896000000000004</v>
      </c>
      <c r="C134">
        <f t="shared" si="75"/>
        <v>6.1896000000000004</v>
      </c>
      <c r="D134">
        <f t="shared" si="76"/>
        <v>6.1896000000000004</v>
      </c>
      <c r="I134" s="6" t="str">
        <f t="shared" si="77"/>
        <v>Inflation CAGR</v>
      </c>
      <c r="J134" s="9">
        <f>B134/100</f>
        <v>6.1896000000000007E-2</v>
      </c>
      <c r="K134" s="9">
        <f>C134/100</f>
        <v>6.1896000000000007E-2</v>
      </c>
      <c r="L134" s="9">
        <f>D134/100</f>
        <v>6.1896000000000007E-2</v>
      </c>
    </row>
    <row r="135" spans="1:12" x14ac:dyDescent="0.25">
      <c r="A135" t="s">
        <v>91</v>
      </c>
      <c r="B135">
        <f t="shared" si="74"/>
        <v>100</v>
      </c>
      <c r="C135">
        <f t="shared" si="75"/>
        <v>78.790599999999998</v>
      </c>
      <c r="D135">
        <f t="shared" si="76"/>
        <v>0</v>
      </c>
      <c r="I135" s="6" t="str">
        <f t="shared" si="77"/>
        <v>% in the Market</v>
      </c>
      <c r="J135" s="9">
        <f>B135/100</f>
        <v>1</v>
      </c>
      <c r="K135" s="9">
        <f>C135/100</f>
        <v>0.787906</v>
      </c>
      <c r="L135" s="9">
        <f>D135/100</f>
        <v>0</v>
      </c>
    </row>
    <row r="136" spans="1:12" x14ac:dyDescent="0.25">
      <c r="A136" t="s">
        <v>92</v>
      </c>
      <c r="B136">
        <f t="shared" si="74"/>
        <v>70.397099999999995</v>
      </c>
      <c r="C136">
        <f t="shared" si="75"/>
        <v>72.924199999999999</v>
      </c>
      <c r="D136">
        <f t="shared" si="76"/>
        <v>78.700400000000002</v>
      </c>
      <c r="I136" s="6" t="str">
        <f t="shared" si="77"/>
        <v>% positive Months</v>
      </c>
      <c r="J136" s="1">
        <f>B136/100</f>
        <v>0.7039709999999999</v>
      </c>
      <c r="K136" s="1">
        <f>C136/100</f>
        <v>0.72924199999999995</v>
      </c>
      <c r="L136" s="1">
        <f>D136/100</f>
        <v>0.78700400000000004</v>
      </c>
    </row>
    <row r="137" spans="1:12" x14ac:dyDescent="0.25">
      <c r="A137" t="s">
        <v>93</v>
      </c>
      <c r="B137">
        <f t="shared" si="74"/>
        <v>9.6266999999999996</v>
      </c>
      <c r="C137">
        <f t="shared" si="75"/>
        <v>9.7960999999999991</v>
      </c>
      <c r="D137">
        <f t="shared" si="76"/>
        <v>7.2846000000000002</v>
      </c>
      <c r="I137" s="6" t="str">
        <f t="shared" si="77"/>
        <v>Best Month</v>
      </c>
      <c r="J137" s="1">
        <f>B137/100</f>
        <v>9.6266999999999991E-2</v>
      </c>
      <c r="K137" s="1">
        <f>C137/100</f>
        <v>9.7960999999999993E-2</v>
      </c>
      <c r="L137" s="1">
        <f>D137/100</f>
        <v>7.2846000000000008E-2</v>
      </c>
    </row>
    <row r="138" spans="1:12" x14ac:dyDescent="0.25">
      <c r="A138" t="s">
        <v>94</v>
      </c>
      <c r="B138">
        <f t="shared" si="74"/>
        <v>-12.607100000000001</v>
      </c>
      <c r="C138">
        <f t="shared" si="75"/>
        <v>-7.7583000000000002</v>
      </c>
      <c r="D138">
        <f t="shared" si="76"/>
        <v>-2.7145000000000001</v>
      </c>
      <c r="I138" s="6" t="str">
        <f t="shared" si="77"/>
        <v>Worst Month</v>
      </c>
      <c r="J138" s="1">
        <f>B138/100</f>
        <v>-0.12607100000000002</v>
      </c>
      <c r="K138" s="1">
        <f>C138/100</f>
        <v>-7.7582999999999999E-2</v>
      </c>
      <c r="L138" s="1">
        <f>D138/100</f>
        <v>-2.7145000000000002E-2</v>
      </c>
    </row>
    <row r="139" spans="1:12" x14ac:dyDescent="0.25">
      <c r="A139" t="s">
        <v>95</v>
      </c>
      <c r="B139">
        <f t="shared" si="74"/>
        <v>-19.218</v>
      </c>
      <c r="C139">
        <f t="shared" si="75"/>
        <v>-13.622400000000001</v>
      </c>
      <c r="D139">
        <f t="shared" si="76"/>
        <v>-3.7648999999999999</v>
      </c>
      <c r="I139" s="6" t="str">
        <f t="shared" si="77"/>
        <v>Max Drawdown</v>
      </c>
      <c r="J139" s="1">
        <f>B139/100</f>
        <v>-0.19217999999999999</v>
      </c>
      <c r="K139" s="1">
        <f>C139/100</f>
        <v>-0.13622400000000001</v>
      </c>
      <c r="L139" s="1">
        <f>D139/100</f>
        <v>-3.7649000000000002E-2</v>
      </c>
    </row>
    <row r="140" spans="1:12" x14ac:dyDescent="0.25">
      <c r="A140" t="s">
        <v>96</v>
      </c>
      <c r="B140">
        <f t="shared" si="74"/>
        <v>1.2761</v>
      </c>
      <c r="C140">
        <f t="shared" si="75"/>
        <v>0.94489999999999996</v>
      </c>
      <c r="D140">
        <f t="shared" si="76"/>
        <v>0.25840000000000002</v>
      </c>
      <c r="I140" s="6" t="str">
        <f t="shared" si="77"/>
        <v>Max Drawdown / CAGR</v>
      </c>
      <c r="J140" s="2">
        <f>B140</f>
        <v>1.2761</v>
      </c>
      <c r="K140" s="2">
        <f>C140</f>
        <v>0.94489999999999996</v>
      </c>
      <c r="L140" s="2">
        <f>D140</f>
        <v>0.25840000000000002</v>
      </c>
    </row>
    <row r="141" spans="1:12" x14ac:dyDescent="0.25">
      <c r="A141" t="s">
        <v>105</v>
      </c>
      <c r="B141">
        <f t="shared" si="74"/>
        <v>0.51729999999999998</v>
      </c>
      <c r="C141">
        <f t="shared" si="75"/>
        <v>0.58650000000000002</v>
      </c>
      <c r="D141">
        <f t="shared" si="76"/>
        <v>0.8075</v>
      </c>
      <c r="I141" s="6" t="str">
        <f t="shared" si="77"/>
        <v>Sharpe Ratio (9.84%)</v>
      </c>
      <c r="J141" s="2">
        <f>B141</f>
        <v>0.51729999999999998</v>
      </c>
      <c r="K141" s="2">
        <f>C141</f>
        <v>0.58650000000000002</v>
      </c>
      <c r="L141" s="2">
        <f>D141</f>
        <v>0.8075</v>
      </c>
    </row>
    <row r="142" spans="1:12" x14ac:dyDescent="0.25">
      <c r="A142" t="s">
        <v>84</v>
      </c>
      <c r="B142">
        <f t="shared" si="74"/>
        <v>0.89510000000000001</v>
      </c>
      <c r="C142">
        <f t="shared" si="75"/>
        <v>1.2693000000000001</v>
      </c>
      <c r="D142">
        <f t="shared" si="76"/>
        <v>2.2471999999999999</v>
      </c>
      <c r="I142" s="6" t="str">
        <f t="shared" si="77"/>
        <v>Sortino Ratio</v>
      </c>
      <c r="J142" s="2">
        <f>B142</f>
        <v>0.89510000000000001</v>
      </c>
      <c r="K142" s="2">
        <f>C142</f>
        <v>1.2693000000000001</v>
      </c>
      <c r="L142" s="2">
        <f>D142</f>
        <v>2.2471999999999999</v>
      </c>
    </row>
    <row r="143" spans="1:12" x14ac:dyDescent="0.25">
      <c r="A143" t="s">
        <v>98</v>
      </c>
      <c r="B143">
        <f t="shared" si="74"/>
        <v>0.78369999999999995</v>
      </c>
      <c r="C143">
        <f t="shared" si="75"/>
        <v>1.0584</v>
      </c>
      <c r="D143">
        <f t="shared" si="76"/>
        <v>3.8706</v>
      </c>
      <c r="I143" s="6" t="str">
        <f t="shared" si="77"/>
        <v>MAR Ratio</v>
      </c>
      <c r="J143" s="2">
        <f>B143</f>
        <v>0.78369999999999995</v>
      </c>
      <c r="K143" s="2">
        <f>C143</f>
        <v>1.0584</v>
      </c>
      <c r="L143" s="2">
        <f>D143</f>
        <v>3.8706</v>
      </c>
    </row>
    <row r="144" spans="1:12" ht="15.75" thickBot="1" x14ac:dyDescent="0.3">
      <c r="A144" t="s">
        <v>85</v>
      </c>
      <c r="B144">
        <f t="shared" si="74"/>
        <v>3.5653999999999999</v>
      </c>
      <c r="C144">
        <f t="shared" si="75"/>
        <v>2.1745000000000001</v>
      </c>
      <c r="D144">
        <f t="shared" si="76"/>
        <v>0.75239999999999996</v>
      </c>
      <c r="I144" s="7" t="str">
        <f t="shared" si="77"/>
        <v>Ulcer Index</v>
      </c>
      <c r="J144" s="26">
        <f>B144</f>
        <v>3.5653999999999999</v>
      </c>
      <c r="K144" s="26">
        <f>C144</f>
        <v>2.1745000000000001</v>
      </c>
      <c r="L144" s="26">
        <f>D144</f>
        <v>0.75239999999999996</v>
      </c>
    </row>
  </sheetData>
  <conditionalFormatting sqref="J14:N14">
    <cfRule type="colorScale" priority="61">
      <colorScale>
        <cfvo type="min"/>
        <cfvo type="max"/>
        <color rgb="FFFCFCFF"/>
        <color rgb="FF63BE7B"/>
      </colorScale>
    </cfRule>
  </conditionalFormatting>
  <conditionalFormatting sqref="J12:N12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J16:N16">
    <cfRule type="colorScale" priority="59">
      <colorScale>
        <cfvo type="min"/>
        <cfvo type="max"/>
        <color rgb="FFFCFCFF"/>
        <color rgb="FF63BE7B"/>
      </colorScale>
    </cfRule>
  </conditionalFormatting>
  <conditionalFormatting sqref="J15:N15">
    <cfRule type="colorScale" priority="58">
      <colorScale>
        <cfvo type="min"/>
        <cfvo type="max"/>
        <color rgb="FFFCFCFF"/>
        <color rgb="FF63BE7B"/>
      </colorScale>
    </cfRule>
  </conditionalFormatting>
  <conditionalFormatting sqref="J30:N3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J48:N4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J86:N8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J84:N8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1">
      <colorScale>
        <cfvo type="min"/>
        <cfvo type="max"/>
        <color rgb="FFF8696B"/>
        <color rgb="FFFCFCFF"/>
      </colorScale>
    </cfRule>
  </conditionalFormatting>
  <conditionalFormatting sqref="J87:N8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J88:N8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J50:N5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J51:N5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J52:N5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J32:N3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J33:N3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J34:N34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J104:N10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J102:N10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">
      <colorScale>
        <cfvo type="min"/>
        <cfvo type="max"/>
        <color rgb="FFF8696B"/>
        <color rgb="FFFCFCFF"/>
      </colorScale>
    </cfRule>
  </conditionalFormatting>
  <conditionalFormatting sqref="J105:N10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J106:N10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J68:N6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J66:N6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3">
      <colorScale>
        <cfvo type="min"/>
        <cfvo type="max"/>
        <color rgb="FFF8696B"/>
        <color rgb="FFFCFCFF"/>
      </colorScale>
    </cfRule>
  </conditionalFormatting>
  <conditionalFormatting sqref="J69:N6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J70:N7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J123:L1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J121:L1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rgb="FFF8696B"/>
        <color rgb="FFFCFCFF"/>
      </colorScale>
    </cfRule>
  </conditionalFormatting>
  <conditionalFormatting sqref="J124:L1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J125:L1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J141:L14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J139:L1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J142:L1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J143:L1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11" zoomScale="55" zoomScaleNormal="55" workbookViewId="0">
      <selection activeCell="J148" sqref="J148:P163"/>
    </sheetView>
  </sheetViews>
  <sheetFormatPr defaultRowHeight="15" x14ac:dyDescent="0.25"/>
  <cols>
    <col min="1" max="1" width="21.7109375" customWidth="1"/>
    <col min="2" max="2" width="8.7109375" customWidth="1"/>
    <col min="3" max="3" width="10.140625" customWidth="1"/>
    <col min="4" max="4" width="14.85546875" customWidth="1"/>
    <col min="5" max="5" width="11.140625" customWidth="1"/>
    <col min="6" max="7" width="18.7109375" customWidth="1"/>
    <col min="8" max="8" width="11" customWidth="1"/>
    <col min="9" max="9" width="2.42578125" customWidth="1"/>
    <col min="10" max="10" width="23.140625" bestFit="1" customWidth="1"/>
    <col min="11" max="11" width="9.7109375" bestFit="1" customWidth="1"/>
    <col min="12" max="12" width="10.7109375" bestFit="1" customWidth="1"/>
    <col min="13" max="13" width="15.7109375" bestFit="1" customWidth="1"/>
    <col min="14" max="14" width="15" bestFit="1" customWidth="1"/>
    <col min="15" max="15" width="12.140625" bestFit="1" customWidth="1"/>
    <col min="16" max="16" width="11" customWidth="1"/>
    <col min="17" max="19" width="5.42578125" customWidth="1"/>
    <col min="20" max="21" width="6.140625" customWidth="1"/>
  </cols>
  <sheetData>
    <row r="1" spans="1:16" ht="15.75" thickBot="1" x14ac:dyDescent="0.3">
      <c r="A1" s="29" t="s">
        <v>109</v>
      </c>
      <c r="J1" s="42"/>
      <c r="K1" s="42"/>
      <c r="L1" s="42"/>
      <c r="M1" s="42"/>
      <c r="N1" s="42"/>
      <c r="O1" s="42"/>
    </row>
    <row r="2" spans="1:16" ht="15.75" thickBot="1" x14ac:dyDescent="0.3">
      <c r="B2" t="s">
        <v>0</v>
      </c>
      <c r="C2" t="s">
        <v>43</v>
      </c>
      <c r="D2" t="s">
        <v>44</v>
      </c>
      <c r="E2" t="s">
        <v>45</v>
      </c>
      <c r="F2" t="s">
        <v>4</v>
      </c>
      <c r="J2" s="30"/>
      <c r="K2" s="31" t="str">
        <f>B2</f>
        <v>TBILLS</v>
      </c>
      <c r="L2" s="32" t="str">
        <f>C2</f>
        <v>JALSH</v>
      </c>
      <c r="M2" s="32" t="str">
        <f>D2</f>
        <v>MSCIWORLD</v>
      </c>
      <c r="N2" s="32" t="str">
        <f>E2</f>
        <v>SA10YR</v>
      </c>
      <c r="O2" s="32" t="str">
        <f t="shared" ref="O2" si="0">F2</f>
        <v>GSCI</v>
      </c>
    </row>
    <row r="3" spans="1:16" x14ac:dyDescent="0.25">
      <c r="A3" t="s">
        <v>6</v>
      </c>
      <c r="B3">
        <v>10.53</v>
      </c>
      <c r="C3">
        <v>18.48</v>
      </c>
      <c r="D3">
        <v>15.87</v>
      </c>
      <c r="E3">
        <v>12</v>
      </c>
      <c r="F3">
        <v>13.6</v>
      </c>
      <c r="J3" s="33" t="str">
        <f>A3</f>
        <v>Return</v>
      </c>
      <c r="K3" s="34">
        <f t="shared" ref="K3:O4" si="1">B3/100</f>
        <v>0.10529999999999999</v>
      </c>
      <c r="L3" s="34">
        <f t="shared" si="1"/>
        <v>0.18479999999999999</v>
      </c>
      <c r="M3" s="34">
        <f t="shared" si="1"/>
        <v>0.15869999999999998</v>
      </c>
      <c r="N3" s="34">
        <f t="shared" si="1"/>
        <v>0.12</v>
      </c>
      <c r="O3" s="34">
        <f t="shared" si="1"/>
        <v>0.13600000000000001</v>
      </c>
    </row>
    <row r="4" spans="1:16" x14ac:dyDescent="0.25">
      <c r="A4" t="s">
        <v>7</v>
      </c>
      <c r="B4">
        <v>1.26</v>
      </c>
      <c r="C4">
        <v>20.99</v>
      </c>
      <c r="D4">
        <v>17.420000000000002</v>
      </c>
      <c r="E4">
        <v>7.35</v>
      </c>
      <c r="F4">
        <v>22.88</v>
      </c>
      <c r="J4" s="33" t="str">
        <f>A4</f>
        <v>Volatility</v>
      </c>
      <c r="K4" s="34">
        <f t="shared" si="1"/>
        <v>1.26E-2</v>
      </c>
      <c r="L4" s="34">
        <f t="shared" si="1"/>
        <v>0.20989999999999998</v>
      </c>
      <c r="M4" s="34">
        <f t="shared" si="1"/>
        <v>0.17420000000000002</v>
      </c>
      <c r="N4" s="34">
        <f t="shared" si="1"/>
        <v>7.3499999999999996E-2</v>
      </c>
      <c r="O4" s="34">
        <f t="shared" si="1"/>
        <v>0.2288</v>
      </c>
    </row>
    <row r="5" spans="1:16" x14ac:dyDescent="0.25">
      <c r="A5" t="s">
        <v>121</v>
      </c>
      <c r="B5">
        <v>0</v>
      </c>
      <c r="C5">
        <v>0.34</v>
      </c>
      <c r="D5">
        <v>0.28000000000000003</v>
      </c>
      <c r="E5">
        <v>0.18</v>
      </c>
      <c r="F5">
        <v>0.12</v>
      </c>
      <c r="J5" s="33" t="str">
        <f>A5</f>
        <v>Sharpe (10.53%)</v>
      </c>
      <c r="K5" s="38">
        <f>B5</f>
        <v>0</v>
      </c>
      <c r="L5" s="38">
        <f>C5</f>
        <v>0.34</v>
      </c>
      <c r="M5" s="38">
        <f>D5</f>
        <v>0.28000000000000003</v>
      </c>
      <c r="N5" s="38">
        <f>E5</f>
        <v>0.18</v>
      </c>
      <c r="O5" s="38">
        <f t="shared" ref="O5" si="2">F5</f>
        <v>0.12</v>
      </c>
    </row>
    <row r="6" spans="1:16" x14ac:dyDescent="0.25">
      <c r="A6" t="s">
        <v>9</v>
      </c>
      <c r="B6">
        <v>0</v>
      </c>
      <c r="C6">
        <v>-42.45</v>
      </c>
      <c r="D6">
        <v>-49.9</v>
      </c>
      <c r="E6">
        <v>-18.63</v>
      </c>
      <c r="F6">
        <v>-64.08</v>
      </c>
      <c r="J6" s="33" t="str">
        <f>A6</f>
        <v>MaxDD</v>
      </c>
      <c r="K6" s="34">
        <f>-B6/100</f>
        <v>0</v>
      </c>
      <c r="L6" s="35">
        <f>C6/100</f>
        <v>-0.42450000000000004</v>
      </c>
      <c r="M6" s="35">
        <f>D6/100</f>
        <v>-0.499</v>
      </c>
      <c r="N6" s="35">
        <f>E6/100</f>
        <v>-0.18629999999999999</v>
      </c>
      <c r="O6" s="35">
        <f>F6/100</f>
        <v>-0.64080000000000004</v>
      </c>
    </row>
    <row r="7" spans="1:16" ht="15.75" thickBot="1" x14ac:dyDescent="0.3">
      <c r="A7" t="s">
        <v>10</v>
      </c>
      <c r="B7">
        <v>9.48</v>
      </c>
      <c r="C7">
        <v>9.48</v>
      </c>
      <c r="D7">
        <v>9.48</v>
      </c>
      <c r="E7">
        <v>9.48</v>
      </c>
      <c r="F7">
        <v>9.48</v>
      </c>
      <c r="J7" s="36" t="str">
        <f>A7</f>
        <v>Inflation CAGR</v>
      </c>
      <c r="K7" s="37">
        <f>B7/100</f>
        <v>9.4800000000000009E-2</v>
      </c>
      <c r="L7" s="37">
        <f>C7/100</f>
        <v>9.4800000000000009E-2</v>
      </c>
      <c r="M7" s="37">
        <f>D7/100</f>
        <v>9.4800000000000009E-2</v>
      </c>
      <c r="N7" s="37">
        <f>E7/100</f>
        <v>9.4800000000000009E-2</v>
      </c>
      <c r="O7" s="37">
        <f t="shared" ref="O7" si="3">F7/100</f>
        <v>9.4800000000000009E-2</v>
      </c>
    </row>
    <row r="8" spans="1:16" x14ac:dyDescent="0.25">
      <c r="M8" s="54"/>
      <c r="N8" s="54"/>
      <c r="O8" s="54"/>
    </row>
    <row r="9" spans="1:16" ht="15.75" thickBot="1" x14ac:dyDescent="0.3">
      <c r="A9" s="29" t="s">
        <v>43</v>
      </c>
    </row>
    <row r="10" spans="1:16" ht="15.75" thickBot="1" x14ac:dyDescent="0.3">
      <c r="B10" t="s">
        <v>53</v>
      </c>
      <c r="C10" t="s">
        <v>79</v>
      </c>
      <c r="D10" t="s">
        <v>82</v>
      </c>
      <c r="E10" t="s">
        <v>124</v>
      </c>
      <c r="F10" t="s">
        <v>103</v>
      </c>
      <c r="G10" t="s">
        <v>104</v>
      </c>
      <c r="J10" s="8"/>
      <c r="K10" s="4" t="str">
        <f>B10</f>
        <v>B&amp;H</v>
      </c>
      <c r="L10" s="4" t="str">
        <f>C10</f>
        <v>Timing</v>
      </c>
      <c r="M10" s="4" t="str">
        <f>D10</f>
        <v>Timing Delayed</v>
      </c>
      <c r="N10" s="4" t="str">
        <f>E10</f>
        <v>Timing Band</v>
      </c>
      <c r="O10" s="4" t="str">
        <f t="shared" ref="O10:P10" si="4">F10</f>
        <v>Multi Timing</v>
      </c>
      <c r="P10" s="4" t="str">
        <f t="shared" si="4"/>
        <v>Multi Strat</v>
      </c>
    </row>
    <row r="11" spans="1:16" x14ac:dyDescent="0.25">
      <c r="A11" t="s">
        <v>88</v>
      </c>
      <c r="B11">
        <v>18.635000000000002</v>
      </c>
      <c r="C11">
        <v>16.133800000000001</v>
      </c>
      <c r="D11">
        <v>16.117000000000001</v>
      </c>
      <c r="E11">
        <v>16.341899999999999</v>
      </c>
      <c r="F11">
        <v>18.285599999999999</v>
      </c>
      <c r="G11">
        <v>17.497399999999999</v>
      </c>
      <c r="J11" s="5" t="str">
        <f t="shared" ref="J11:J25" si="5">A11</f>
        <v>CAGR</v>
      </c>
      <c r="K11" s="27">
        <f t="shared" ref="K11:N12" si="6">B11/100</f>
        <v>0.18635000000000002</v>
      </c>
      <c r="L11" s="27">
        <f t="shared" si="6"/>
        <v>0.16133800000000001</v>
      </c>
      <c r="M11" s="27">
        <f t="shared" si="6"/>
        <v>0.16117000000000001</v>
      </c>
      <c r="N11" s="27">
        <f t="shared" si="6"/>
        <v>0.16341899999999998</v>
      </c>
      <c r="O11" s="27">
        <f t="shared" ref="O11:P12" si="7">F11/100</f>
        <v>0.18285599999999999</v>
      </c>
      <c r="P11" s="27">
        <f t="shared" si="7"/>
        <v>0.17497399999999999</v>
      </c>
    </row>
    <row r="12" spans="1:16" x14ac:dyDescent="0.25">
      <c r="A12" t="s">
        <v>7</v>
      </c>
      <c r="B12">
        <v>20.985499999999998</v>
      </c>
      <c r="C12">
        <v>17.2623</v>
      </c>
      <c r="D12">
        <v>15.961399999999999</v>
      </c>
      <c r="E12">
        <v>16.476800000000001</v>
      </c>
      <c r="F12">
        <v>14.895899999999999</v>
      </c>
      <c r="G12">
        <v>13.3588</v>
      </c>
      <c r="J12" s="6" t="str">
        <f t="shared" si="5"/>
        <v>Volatility</v>
      </c>
      <c r="K12" s="1">
        <f t="shared" si="6"/>
        <v>0.20985499999999999</v>
      </c>
      <c r="L12" s="1">
        <f t="shared" si="6"/>
        <v>0.172623</v>
      </c>
      <c r="M12" s="1">
        <f t="shared" si="6"/>
        <v>0.15961400000000001</v>
      </c>
      <c r="N12" s="1">
        <f t="shared" si="6"/>
        <v>0.164768</v>
      </c>
      <c r="O12" s="1">
        <f t="shared" si="7"/>
        <v>0.14895899999999998</v>
      </c>
      <c r="P12" s="1">
        <f t="shared" si="7"/>
        <v>0.13358800000000001</v>
      </c>
    </row>
    <row r="13" spans="1:16" x14ac:dyDescent="0.25">
      <c r="A13" t="s">
        <v>89</v>
      </c>
      <c r="B13">
        <v>-0.45490000000000003</v>
      </c>
      <c r="C13">
        <v>-0.65939999999999999</v>
      </c>
      <c r="D13">
        <v>-0.31900000000000001</v>
      </c>
      <c r="E13">
        <v>-0.2823</v>
      </c>
      <c r="F13">
        <v>1.4200000000000001E-2</v>
      </c>
      <c r="G13">
        <v>0.20219999999999999</v>
      </c>
      <c r="J13" s="6" t="str">
        <f t="shared" si="5"/>
        <v>Skew</v>
      </c>
      <c r="K13" s="2">
        <f t="shared" ref="K13:N14" si="8">B13</f>
        <v>-0.45490000000000003</v>
      </c>
      <c r="L13" s="2">
        <f t="shared" si="8"/>
        <v>-0.65939999999999999</v>
      </c>
      <c r="M13" s="2">
        <f t="shared" si="8"/>
        <v>-0.31900000000000001</v>
      </c>
      <c r="N13" s="2">
        <f t="shared" si="8"/>
        <v>-0.2823</v>
      </c>
      <c r="O13" s="2">
        <f t="shared" ref="O13:P14" si="9">F13</f>
        <v>1.4200000000000001E-2</v>
      </c>
      <c r="P13" s="2">
        <f t="shared" si="9"/>
        <v>0.20219999999999999</v>
      </c>
    </row>
    <row r="14" spans="1:16" x14ac:dyDescent="0.25">
      <c r="A14" t="s">
        <v>90</v>
      </c>
      <c r="B14">
        <v>1.7036</v>
      </c>
      <c r="C14">
        <v>4.3994</v>
      </c>
      <c r="D14">
        <v>3.0352999999999999</v>
      </c>
      <c r="E14">
        <v>2.5173000000000001</v>
      </c>
      <c r="F14">
        <v>2.5668000000000002</v>
      </c>
      <c r="G14">
        <v>2.6579999999999999</v>
      </c>
      <c r="J14" s="6" t="str">
        <f t="shared" si="5"/>
        <v>Kurtosis</v>
      </c>
      <c r="K14" s="2">
        <f t="shared" si="8"/>
        <v>1.7036</v>
      </c>
      <c r="L14" s="2">
        <f t="shared" si="8"/>
        <v>4.3994</v>
      </c>
      <c r="M14" s="2">
        <f t="shared" si="8"/>
        <v>3.0352999999999999</v>
      </c>
      <c r="N14" s="2">
        <f t="shared" si="8"/>
        <v>2.5173000000000001</v>
      </c>
      <c r="O14" s="2">
        <f t="shared" si="9"/>
        <v>2.5668000000000002</v>
      </c>
      <c r="P14" s="2">
        <f t="shared" si="9"/>
        <v>2.6579999999999999</v>
      </c>
    </row>
    <row r="15" spans="1:16" x14ac:dyDescent="0.25">
      <c r="A15" t="s">
        <v>10</v>
      </c>
      <c r="B15">
        <v>9.4771000000000001</v>
      </c>
      <c r="C15">
        <v>9.4771000000000001</v>
      </c>
      <c r="D15">
        <v>9.4771000000000001</v>
      </c>
      <c r="E15">
        <v>9.4771000000000001</v>
      </c>
      <c r="F15">
        <v>9.4771000000000001</v>
      </c>
      <c r="G15">
        <v>9.4771000000000001</v>
      </c>
      <c r="J15" s="6" t="str">
        <f t="shared" si="5"/>
        <v>Inflation CAGR</v>
      </c>
      <c r="K15" s="9">
        <f t="shared" ref="K15:N20" si="10">B15/100</f>
        <v>9.4770999999999994E-2</v>
      </c>
      <c r="L15" s="9">
        <f t="shared" si="10"/>
        <v>9.4770999999999994E-2</v>
      </c>
      <c r="M15" s="9">
        <f t="shared" si="10"/>
        <v>9.4770999999999994E-2</v>
      </c>
      <c r="N15" s="9">
        <f t="shared" si="10"/>
        <v>9.4770999999999994E-2</v>
      </c>
      <c r="O15" s="9">
        <f t="shared" ref="O15:P20" si="11">F15/100</f>
        <v>9.4770999999999994E-2</v>
      </c>
      <c r="P15" s="9">
        <f t="shared" si="11"/>
        <v>9.4770999999999994E-2</v>
      </c>
    </row>
    <row r="16" spans="1:16" x14ac:dyDescent="0.25">
      <c r="A16" t="s">
        <v>91</v>
      </c>
      <c r="B16">
        <v>100</v>
      </c>
      <c r="C16">
        <v>75.415899999999993</v>
      </c>
      <c r="D16">
        <v>69.316100000000006</v>
      </c>
      <c r="E16">
        <v>73.752300000000005</v>
      </c>
      <c r="F16">
        <v>69.377700000000004</v>
      </c>
      <c r="G16">
        <v>62.877400000000002</v>
      </c>
      <c r="J16" s="6" t="str">
        <f t="shared" si="5"/>
        <v>% in the Market</v>
      </c>
      <c r="K16" s="9">
        <f t="shared" si="10"/>
        <v>1</v>
      </c>
      <c r="L16" s="9">
        <f t="shared" si="10"/>
        <v>0.75415899999999991</v>
      </c>
      <c r="M16" s="9">
        <f t="shared" si="10"/>
        <v>0.69316100000000003</v>
      </c>
      <c r="N16" s="9">
        <f t="shared" si="10"/>
        <v>0.73752300000000004</v>
      </c>
      <c r="O16" s="9">
        <f t="shared" si="11"/>
        <v>0.69377700000000009</v>
      </c>
      <c r="P16" s="9">
        <f t="shared" si="11"/>
        <v>0.62877400000000006</v>
      </c>
    </row>
    <row r="17" spans="1:16" x14ac:dyDescent="0.25">
      <c r="A17" t="s">
        <v>92</v>
      </c>
      <c r="B17">
        <v>61.922400000000003</v>
      </c>
      <c r="C17">
        <v>71.534199999999998</v>
      </c>
      <c r="D17">
        <v>74.122</v>
      </c>
      <c r="E17">
        <v>71.903899999999993</v>
      </c>
      <c r="F17">
        <v>69.870599999999996</v>
      </c>
      <c r="G17">
        <v>71.164500000000004</v>
      </c>
      <c r="J17" s="6" t="str">
        <f t="shared" si="5"/>
        <v>% positive Months</v>
      </c>
      <c r="K17" s="1">
        <f t="shared" si="10"/>
        <v>0.619224</v>
      </c>
      <c r="L17" s="1">
        <f t="shared" si="10"/>
        <v>0.71534200000000003</v>
      </c>
      <c r="M17" s="1">
        <f t="shared" si="10"/>
        <v>0.74121999999999999</v>
      </c>
      <c r="N17" s="1">
        <f t="shared" si="10"/>
        <v>0.71903899999999998</v>
      </c>
      <c r="O17" s="1">
        <f t="shared" si="11"/>
        <v>0.69870599999999994</v>
      </c>
      <c r="P17" s="1">
        <f t="shared" si="11"/>
        <v>0.71164500000000008</v>
      </c>
    </row>
    <row r="18" spans="1:16" x14ac:dyDescent="0.25">
      <c r="A18" t="s">
        <v>93</v>
      </c>
      <c r="B18">
        <v>18.278400000000001</v>
      </c>
      <c r="C18">
        <v>17.704899999999999</v>
      </c>
      <c r="D18">
        <v>17.704899999999999</v>
      </c>
      <c r="E18">
        <v>17.704899999999999</v>
      </c>
      <c r="F18">
        <v>17.704899999999999</v>
      </c>
      <c r="G18">
        <v>17.184000000000001</v>
      </c>
      <c r="J18" s="6" t="str">
        <f t="shared" si="5"/>
        <v>Best Month</v>
      </c>
      <c r="K18" s="1">
        <f t="shared" si="10"/>
        <v>0.182784</v>
      </c>
      <c r="L18" s="1">
        <f t="shared" si="10"/>
        <v>0.17704899999999998</v>
      </c>
      <c r="M18" s="1">
        <f t="shared" si="10"/>
        <v>0.17704899999999998</v>
      </c>
      <c r="N18" s="1">
        <f t="shared" si="10"/>
        <v>0.17704899999999998</v>
      </c>
      <c r="O18" s="1">
        <f t="shared" si="11"/>
        <v>0.17704899999999998</v>
      </c>
      <c r="P18" s="1">
        <f t="shared" si="11"/>
        <v>0.17184000000000002</v>
      </c>
    </row>
    <row r="19" spans="1:16" x14ac:dyDescent="0.25">
      <c r="A19" t="s">
        <v>94</v>
      </c>
      <c r="B19">
        <v>-29.579599999999999</v>
      </c>
      <c r="C19">
        <v>-29.579599999999999</v>
      </c>
      <c r="D19">
        <v>-23.41</v>
      </c>
      <c r="E19">
        <v>-23.41</v>
      </c>
      <c r="F19">
        <v>-19.192299999999999</v>
      </c>
      <c r="G19">
        <v>-15.3658</v>
      </c>
      <c r="J19" s="6" t="str">
        <f t="shared" si="5"/>
        <v>Worst Month</v>
      </c>
      <c r="K19" s="1">
        <f t="shared" si="10"/>
        <v>-0.295796</v>
      </c>
      <c r="L19" s="1">
        <f t="shared" si="10"/>
        <v>-0.295796</v>
      </c>
      <c r="M19" s="1">
        <f t="shared" si="10"/>
        <v>-0.2341</v>
      </c>
      <c r="N19" s="1">
        <f t="shared" si="10"/>
        <v>-0.2341</v>
      </c>
      <c r="O19" s="1">
        <f t="shared" si="11"/>
        <v>-0.19192299999999998</v>
      </c>
      <c r="P19" s="1">
        <f t="shared" si="11"/>
        <v>-0.15365799999999999</v>
      </c>
    </row>
    <row r="20" spans="1:16" x14ac:dyDescent="0.25">
      <c r="A20" t="s">
        <v>95</v>
      </c>
      <c r="B20">
        <v>-42.452199999999998</v>
      </c>
      <c r="C20">
        <v>-47.020099999999999</v>
      </c>
      <c r="D20">
        <v>-42.338200000000001</v>
      </c>
      <c r="E20">
        <v>-48.983600000000003</v>
      </c>
      <c r="F20">
        <v>-29.304300000000001</v>
      </c>
      <c r="G20">
        <v>-29.1599</v>
      </c>
      <c r="J20" s="6" t="str">
        <f t="shared" si="5"/>
        <v>Max Drawdown</v>
      </c>
      <c r="K20" s="1">
        <f t="shared" si="10"/>
        <v>-0.42452199999999995</v>
      </c>
      <c r="L20" s="1">
        <f t="shared" si="10"/>
        <v>-0.47020099999999998</v>
      </c>
      <c r="M20" s="1">
        <f t="shared" si="10"/>
        <v>-0.42338199999999998</v>
      </c>
      <c r="N20" s="1">
        <f t="shared" si="10"/>
        <v>-0.48983600000000005</v>
      </c>
      <c r="O20" s="1">
        <f t="shared" si="11"/>
        <v>-0.293043</v>
      </c>
      <c r="P20" s="1">
        <f t="shared" si="11"/>
        <v>-0.291599</v>
      </c>
    </row>
    <row r="21" spans="1:16" x14ac:dyDescent="0.25">
      <c r="A21" t="s">
        <v>96</v>
      </c>
      <c r="B21">
        <v>2.2780999999999998</v>
      </c>
      <c r="C21">
        <v>2.9144000000000001</v>
      </c>
      <c r="D21">
        <v>2.6269</v>
      </c>
      <c r="E21">
        <v>2.9973999999999998</v>
      </c>
      <c r="F21">
        <v>1.6026</v>
      </c>
      <c r="G21">
        <v>1.6665000000000001</v>
      </c>
      <c r="J21" s="6" t="str">
        <f t="shared" si="5"/>
        <v>Max Drawdown / CAGR</v>
      </c>
      <c r="K21" s="2">
        <f t="shared" ref="K21:N25" si="12">B21</f>
        <v>2.2780999999999998</v>
      </c>
      <c r="L21" s="2">
        <f t="shared" si="12"/>
        <v>2.9144000000000001</v>
      </c>
      <c r="M21" s="2">
        <f t="shared" si="12"/>
        <v>2.6269</v>
      </c>
      <c r="N21" s="2">
        <f t="shared" si="12"/>
        <v>2.9973999999999998</v>
      </c>
      <c r="O21" s="2">
        <f t="shared" ref="O21:P25" si="13">F21</f>
        <v>1.6026</v>
      </c>
      <c r="P21" s="2">
        <f t="shared" si="13"/>
        <v>1.6665000000000001</v>
      </c>
    </row>
    <row r="22" spans="1:16" x14ac:dyDescent="0.25">
      <c r="A22" t="s">
        <v>97</v>
      </c>
      <c r="B22">
        <v>0.34329999999999999</v>
      </c>
      <c r="C22">
        <v>0.29499999999999998</v>
      </c>
      <c r="D22">
        <v>0.31850000000000001</v>
      </c>
      <c r="E22">
        <v>0.32119999999999999</v>
      </c>
      <c r="F22">
        <v>0.4708</v>
      </c>
      <c r="G22">
        <v>0.47289999999999999</v>
      </c>
      <c r="J22" s="6" t="str">
        <f t="shared" si="5"/>
        <v>Sharpe Ratio (10.52%)</v>
      </c>
      <c r="K22" s="2">
        <f t="shared" si="12"/>
        <v>0.34329999999999999</v>
      </c>
      <c r="L22" s="2">
        <f t="shared" si="12"/>
        <v>0.29499999999999998</v>
      </c>
      <c r="M22" s="2">
        <f t="shared" si="12"/>
        <v>0.31850000000000001</v>
      </c>
      <c r="N22" s="2">
        <f t="shared" si="12"/>
        <v>0.32119999999999999</v>
      </c>
      <c r="O22" s="2">
        <f t="shared" si="13"/>
        <v>0.4708</v>
      </c>
      <c r="P22" s="2">
        <f t="shared" si="13"/>
        <v>0.47289999999999999</v>
      </c>
    </row>
    <row r="23" spans="1:16" x14ac:dyDescent="0.25">
      <c r="A23" t="s">
        <v>84</v>
      </c>
      <c r="B23">
        <v>0.44069999999999998</v>
      </c>
      <c r="C23">
        <v>0.4476</v>
      </c>
      <c r="D23">
        <v>0.49590000000000001</v>
      </c>
      <c r="E23">
        <v>0.49209999999999998</v>
      </c>
      <c r="F23">
        <v>0.64870000000000005</v>
      </c>
      <c r="G23">
        <v>0.7127</v>
      </c>
      <c r="J23" s="6" t="str">
        <f t="shared" si="5"/>
        <v>Sortino Ratio</v>
      </c>
      <c r="K23" s="2">
        <f t="shared" si="12"/>
        <v>0.44069999999999998</v>
      </c>
      <c r="L23" s="2">
        <f t="shared" si="12"/>
        <v>0.4476</v>
      </c>
      <c r="M23" s="2">
        <f t="shared" si="12"/>
        <v>0.49590000000000001</v>
      </c>
      <c r="N23" s="2">
        <f t="shared" si="12"/>
        <v>0.49209999999999998</v>
      </c>
      <c r="O23" s="2">
        <f t="shared" ref="O23:P23" si="14">F23</f>
        <v>0.64870000000000005</v>
      </c>
      <c r="P23" s="2">
        <f t="shared" si="14"/>
        <v>0.7127</v>
      </c>
    </row>
    <row r="24" spans="1:16" x14ac:dyDescent="0.25">
      <c r="A24" t="s">
        <v>98</v>
      </c>
      <c r="B24">
        <v>0.439</v>
      </c>
      <c r="C24">
        <v>0.34310000000000002</v>
      </c>
      <c r="D24">
        <v>0.38069999999999998</v>
      </c>
      <c r="E24">
        <v>0.33360000000000001</v>
      </c>
      <c r="F24">
        <v>0.624</v>
      </c>
      <c r="G24">
        <v>0.60009999999999997</v>
      </c>
      <c r="J24" s="6" t="str">
        <f t="shared" si="5"/>
        <v>MAR Ratio</v>
      </c>
      <c r="K24" s="2">
        <f t="shared" si="12"/>
        <v>0.439</v>
      </c>
      <c r="L24" s="2">
        <f t="shared" si="12"/>
        <v>0.34310000000000002</v>
      </c>
      <c r="M24" s="2">
        <f t="shared" si="12"/>
        <v>0.38069999999999998</v>
      </c>
      <c r="N24" s="2">
        <f t="shared" si="12"/>
        <v>0.33360000000000001</v>
      </c>
      <c r="O24" s="2">
        <f t="shared" ref="O24:P24" si="15">F24</f>
        <v>0.624</v>
      </c>
      <c r="P24" s="2">
        <f t="shared" si="15"/>
        <v>0.60009999999999997</v>
      </c>
    </row>
    <row r="25" spans="1:16" ht="15.75" thickBot="1" x14ac:dyDescent="0.3">
      <c r="A25" t="s">
        <v>85</v>
      </c>
      <c r="B25">
        <v>13.117699999999999</v>
      </c>
      <c r="C25">
        <v>16.582000000000001</v>
      </c>
      <c r="D25">
        <v>14.6332</v>
      </c>
      <c r="E25">
        <v>16.4712</v>
      </c>
      <c r="F25">
        <v>9.0653000000000006</v>
      </c>
      <c r="G25">
        <v>8.5176999999999996</v>
      </c>
      <c r="J25" s="7" t="str">
        <f t="shared" si="5"/>
        <v>Ulcer Index</v>
      </c>
      <c r="K25" s="26">
        <f t="shared" si="12"/>
        <v>13.117699999999999</v>
      </c>
      <c r="L25" s="26">
        <f t="shared" si="12"/>
        <v>16.582000000000001</v>
      </c>
      <c r="M25" s="26">
        <f t="shared" si="12"/>
        <v>14.6332</v>
      </c>
      <c r="N25" s="26">
        <f t="shared" si="12"/>
        <v>16.4712</v>
      </c>
      <c r="O25" s="26">
        <f t="shared" si="13"/>
        <v>9.0653000000000006</v>
      </c>
      <c r="P25" s="26">
        <f t="shared" si="13"/>
        <v>8.5176999999999996</v>
      </c>
    </row>
    <row r="27" spans="1:16" ht="15.75" thickBot="1" x14ac:dyDescent="0.3">
      <c r="A27" s="29" t="s">
        <v>44</v>
      </c>
    </row>
    <row r="28" spans="1:16" ht="15.75" thickBot="1" x14ac:dyDescent="0.3">
      <c r="B28" t="s">
        <v>53</v>
      </c>
      <c r="C28" t="s">
        <v>79</v>
      </c>
      <c r="D28" t="s">
        <v>82</v>
      </c>
      <c r="E28" t="s">
        <v>124</v>
      </c>
      <c r="F28" t="s">
        <v>103</v>
      </c>
      <c r="G28" t="s">
        <v>104</v>
      </c>
      <c r="J28" s="8"/>
      <c r="K28" s="4" t="str">
        <f>B28</f>
        <v>B&amp;H</v>
      </c>
      <c r="L28" s="4" t="str">
        <f>C28</f>
        <v>Timing</v>
      </c>
      <c r="M28" s="4" t="str">
        <f>D28</f>
        <v>Timing Delayed</v>
      </c>
      <c r="N28" s="4" t="str">
        <f>E28</f>
        <v>Timing Band</v>
      </c>
      <c r="O28" s="4" t="str">
        <f t="shared" ref="O28:P28" si="16">F28</f>
        <v>Multi Timing</v>
      </c>
      <c r="P28" s="4" t="str">
        <f t="shared" si="16"/>
        <v>Multi Strat</v>
      </c>
    </row>
    <row r="29" spans="1:16" x14ac:dyDescent="0.25">
      <c r="A29" t="s">
        <v>88</v>
      </c>
      <c r="B29">
        <v>16.245799999999999</v>
      </c>
      <c r="C29">
        <v>17.3263</v>
      </c>
      <c r="D29">
        <v>17.216999999999999</v>
      </c>
      <c r="E29">
        <v>17.123000000000001</v>
      </c>
      <c r="F29">
        <v>15.864599999999999</v>
      </c>
      <c r="G29">
        <v>15.793799999999999</v>
      </c>
      <c r="J29" s="5" t="str">
        <f t="shared" ref="J29:J43" si="17">A29</f>
        <v>CAGR</v>
      </c>
      <c r="K29" s="27">
        <f t="shared" ref="K29:N30" si="18">B29/100</f>
        <v>0.16245799999999999</v>
      </c>
      <c r="L29" s="27">
        <f t="shared" si="18"/>
        <v>0.173263</v>
      </c>
      <c r="M29" s="27">
        <f t="shared" si="18"/>
        <v>0.17216999999999999</v>
      </c>
      <c r="N29" s="27">
        <f t="shared" si="18"/>
        <v>0.17123000000000002</v>
      </c>
      <c r="O29" s="27">
        <f t="shared" ref="O29:P30" si="19">F29/100</f>
        <v>0.15864599999999998</v>
      </c>
      <c r="P29" s="27">
        <f t="shared" si="19"/>
        <v>0.157938</v>
      </c>
    </row>
    <row r="30" spans="1:16" x14ac:dyDescent="0.25">
      <c r="A30" t="s">
        <v>7</v>
      </c>
      <c r="B30">
        <v>17.5655</v>
      </c>
      <c r="C30">
        <v>15.072900000000001</v>
      </c>
      <c r="D30">
        <v>14.5518</v>
      </c>
      <c r="E30">
        <v>14.623799999999999</v>
      </c>
      <c r="F30">
        <v>13.5329</v>
      </c>
      <c r="G30">
        <v>12.2789</v>
      </c>
      <c r="J30" s="6" t="str">
        <f t="shared" si="17"/>
        <v>Volatility</v>
      </c>
      <c r="K30" s="1">
        <f t="shared" si="18"/>
        <v>0.17565500000000001</v>
      </c>
      <c r="L30" s="1">
        <f t="shared" si="18"/>
        <v>0.150729</v>
      </c>
      <c r="M30" s="1">
        <f t="shared" si="18"/>
        <v>0.14551800000000001</v>
      </c>
      <c r="N30" s="1">
        <f t="shared" si="18"/>
        <v>0.14623799999999998</v>
      </c>
      <c r="O30" s="1">
        <f t="shared" si="19"/>
        <v>0.135329</v>
      </c>
      <c r="P30" s="1">
        <f t="shared" si="19"/>
        <v>0.122789</v>
      </c>
    </row>
    <row r="31" spans="1:16" x14ac:dyDescent="0.25">
      <c r="A31" t="s">
        <v>89</v>
      </c>
      <c r="B31">
        <v>0.39510000000000001</v>
      </c>
      <c r="C31">
        <v>0.69389999999999996</v>
      </c>
      <c r="D31">
        <v>0.77839999999999998</v>
      </c>
      <c r="E31">
        <v>0.73799999999999999</v>
      </c>
      <c r="F31">
        <v>0.88270000000000004</v>
      </c>
      <c r="G31">
        <v>1.1424000000000001</v>
      </c>
      <c r="J31" s="6" t="str">
        <f t="shared" si="17"/>
        <v>Skew</v>
      </c>
      <c r="K31" s="2">
        <f t="shared" ref="K31:N32" si="20">B31</f>
        <v>0.39510000000000001</v>
      </c>
      <c r="L31" s="2">
        <f t="shared" si="20"/>
        <v>0.69389999999999996</v>
      </c>
      <c r="M31" s="2">
        <f t="shared" si="20"/>
        <v>0.77839999999999998</v>
      </c>
      <c r="N31" s="2">
        <f t="shared" si="20"/>
        <v>0.73799999999999999</v>
      </c>
      <c r="O31" s="2">
        <f t="shared" ref="O31:P32" si="21">F31</f>
        <v>0.88270000000000004</v>
      </c>
      <c r="P31" s="2">
        <f t="shared" si="21"/>
        <v>1.1424000000000001</v>
      </c>
    </row>
    <row r="32" spans="1:16" x14ac:dyDescent="0.25">
      <c r="A32" t="s">
        <v>90</v>
      </c>
      <c r="B32">
        <v>2.9388999999999998</v>
      </c>
      <c r="C32">
        <v>5.8638000000000003</v>
      </c>
      <c r="D32">
        <v>6.8281999999999998</v>
      </c>
      <c r="E32">
        <v>6.6243999999999996</v>
      </c>
      <c r="F32">
        <v>7.3281999999999998</v>
      </c>
      <c r="G32">
        <v>10.4511</v>
      </c>
      <c r="J32" s="6" t="str">
        <f t="shared" si="17"/>
        <v>Kurtosis</v>
      </c>
      <c r="K32" s="2">
        <f t="shared" si="20"/>
        <v>2.9388999999999998</v>
      </c>
      <c r="L32" s="2">
        <f t="shared" si="20"/>
        <v>5.8638000000000003</v>
      </c>
      <c r="M32" s="2">
        <f t="shared" si="20"/>
        <v>6.8281999999999998</v>
      </c>
      <c r="N32" s="2">
        <f t="shared" si="20"/>
        <v>6.6243999999999996</v>
      </c>
      <c r="O32" s="2">
        <f t="shared" si="21"/>
        <v>7.3281999999999998</v>
      </c>
      <c r="P32" s="2">
        <f t="shared" si="21"/>
        <v>10.4511</v>
      </c>
    </row>
    <row r="33" spans="1:16" x14ac:dyDescent="0.25">
      <c r="A33" t="s">
        <v>10</v>
      </c>
      <c r="B33">
        <v>9.4771000000000001</v>
      </c>
      <c r="C33">
        <v>9.4771000000000001</v>
      </c>
      <c r="D33">
        <v>9.4771000000000001</v>
      </c>
      <c r="E33">
        <v>9.4771000000000001</v>
      </c>
      <c r="F33">
        <v>9.4771000000000001</v>
      </c>
      <c r="G33">
        <v>9.4771000000000001</v>
      </c>
      <c r="J33" s="6" t="str">
        <f t="shared" si="17"/>
        <v>Inflation CAGR</v>
      </c>
      <c r="K33" s="9">
        <f t="shared" ref="K33:N38" si="22">B33/100</f>
        <v>9.4770999999999994E-2</v>
      </c>
      <c r="L33" s="9">
        <f t="shared" si="22"/>
        <v>9.4770999999999994E-2</v>
      </c>
      <c r="M33" s="9">
        <f t="shared" si="22"/>
        <v>9.4770999999999994E-2</v>
      </c>
      <c r="N33" s="9">
        <f t="shared" si="22"/>
        <v>9.4770999999999994E-2</v>
      </c>
      <c r="O33" s="9">
        <f t="shared" ref="O33:P38" si="23">F33/100</f>
        <v>9.4770999999999994E-2</v>
      </c>
      <c r="P33" s="9">
        <f t="shared" si="23"/>
        <v>9.4770999999999994E-2</v>
      </c>
    </row>
    <row r="34" spans="1:16" x14ac:dyDescent="0.25">
      <c r="A34" t="s">
        <v>91</v>
      </c>
      <c r="B34">
        <v>100</v>
      </c>
      <c r="C34">
        <v>77.449200000000005</v>
      </c>
      <c r="D34">
        <v>71.903899999999993</v>
      </c>
      <c r="E34">
        <v>73.197800000000001</v>
      </c>
      <c r="F34">
        <v>70.918099999999995</v>
      </c>
      <c r="G34">
        <v>61.716999999999999</v>
      </c>
      <c r="J34" s="6" t="str">
        <f t="shared" si="17"/>
        <v>% in the Market</v>
      </c>
      <c r="K34" s="9">
        <f t="shared" si="22"/>
        <v>1</v>
      </c>
      <c r="L34" s="9">
        <f t="shared" si="22"/>
        <v>0.77449200000000007</v>
      </c>
      <c r="M34" s="9">
        <f t="shared" si="22"/>
        <v>0.71903899999999998</v>
      </c>
      <c r="N34" s="9">
        <f t="shared" si="22"/>
        <v>0.73197800000000002</v>
      </c>
      <c r="O34" s="9">
        <f t="shared" si="23"/>
        <v>0.70918099999999995</v>
      </c>
      <c r="P34" s="9">
        <f t="shared" si="23"/>
        <v>0.61717</v>
      </c>
    </row>
    <row r="35" spans="1:16" x14ac:dyDescent="0.25">
      <c r="A35" t="s">
        <v>92</v>
      </c>
      <c r="B35">
        <v>62.846600000000002</v>
      </c>
      <c r="C35">
        <v>73.567499999999995</v>
      </c>
      <c r="D35">
        <v>75.785600000000002</v>
      </c>
      <c r="E35">
        <v>75.600700000000003</v>
      </c>
      <c r="F35">
        <v>71.718999999999994</v>
      </c>
      <c r="G35">
        <v>74.491699999999994</v>
      </c>
      <c r="J35" s="6" t="str">
        <f t="shared" si="17"/>
        <v>% positive Months</v>
      </c>
      <c r="K35" s="1">
        <f t="shared" si="22"/>
        <v>0.62846599999999997</v>
      </c>
      <c r="L35" s="1">
        <f t="shared" si="22"/>
        <v>0.73567499999999997</v>
      </c>
      <c r="M35" s="1">
        <f t="shared" si="22"/>
        <v>0.75785599999999997</v>
      </c>
      <c r="N35" s="1">
        <f t="shared" si="22"/>
        <v>0.75600699999999998</v>
      </c>
      <c r="O35" s="1">
        <f t="shared" si="23"/>
        <v>0.71718999999999999</v>
      </c>
      <c r="P35" s="1">
        <f t="shared" si="23"/>
        <v>0.74491699999999994</v>
      </c>
    </row>
    <row r="36" spans="1:16" x14ac:dyDescent="0.25">
      <c r="A36" t="s">
        <v>93</v>
      </c>
      <c r="B36">
        <v>29.187799999999999</v>
      </c>
      <c r="C36">
        <v>29.187799999999999</v>
      </c>
      <c r="D36">
        <v>29.187799999999999</v>
      </c>
      <c r="E36">
        <v>29.187799999999999</v>
      </c>
      <c r="F36">
        <v>29.187799999999999</v>
      </c>
      <c r="G36">
        <v>29.187799999999999</v>
      </c>
      <c r="J36" s="6" t="str">
        <f t="shared" si="17"/>
        <v>Best Month</v>
      </c>
      <c r="K36" s="1">
        <f t="shared" si="22"/>
        <v>0.29187799999999997</v>
      </c>
      <c r="L36" s="1">
        <f t="shared" si="22"/>
        <v>0.29187799999999997</v>
      </c>
      <c r="M36" s="1">
        <f t="shared" si="22"/>
        <v>0.29187799999999997</v>
      </c>
      <c r="N36" s="1">
        <f t="shared" si="22"/>
        <v>0.29187799999999997</v>
      </c>
      <c r="O36" s="1">
        <f t="shared" si="23"/>
        <v>0.29187799999999997</v>
      </c>
      <c r="P36" s="1">
        <f t="shared" si="23"/>
        <v>0.29187799999999997</v>
      </c>
    </row>
    <row r="37" spans="1:16" x14ac:dyDescent="0.25">
      <c r="A37" t="s">
        <v>94</v>
      </c>
      <c r="B37">
        <v>-19.428000000000001</v>
      </c>
      <c r="C37">
        <v>-19.428000000000001</v>
      </c>
      <c r="D37">
        <v>-19.428000000000001</v>
      </c>
      <c r="E37">
        <v>-19.428000000000001</v>
      </c>
      <c r="F37">
        <v>-16.090199999999999</v>
      </c>
      <c r="G37">
        <v>-16.090199999999999</v>
      </c>
      <c r="J37" s="6" t="str">
        <f t="shared" si="17"/>
        <v>Worst Month</v>
      </c>
      <c r="K37" s="1">
        <f t="shared" si="22"/>
        <v>-0.19428000000000001</v>
      </c>
      <c r="L37" s="1">
        <f t="shared" si="22"/>
        <v>-0.19428000000000001</v>
      </c>
      <c r="M37" s="1">
        <f t="shared" si="22"/>
        <v>-0.19428000000000001</v>
      </c>
      <c r="N37" s="1">
        <f t="shared" si="22"/>
        <v>-0.19428000000000001</v>
      </c>
      <c r="O37" s="1">
        <f t="shared" si="23"/>
        <v>-0.16090199999999999</v>
      </c>
      <c r="P37" s="1">
        <f t="shared" si="23"/>
        <v>-0.16090199999999999</v>
      </c>
    </row>
    <row r="38" spans="1:16" x14ac:dyDescent="0.25">
      <c r="A38" t="s">
        <v>95</v>
      </c>
      <c r="B38">
        <v>-49.895400000000002</v>
      </c>
      <c r="C38">
        <v>-20.5441</v>
      </c>
      <c r="D38">
        <v>-20.5441</v>
      </c>
      <c r="E38">
        <v>-20.5441</v>
      </c>
      <c r="F38">
        <v>-19.166599999999999</v>
      </c>
      <c r="G38">
        <v>-16.090199999999999</v>
      </c>
      <c r="J38" s="6" t="str">
        <f t="shared" si="17"/>
        <v>Max Drawdown</v>
      </c>
      <c r="K38" s="1">
        <f t="shared" si="22"/>
        <v>-0.49895400000000001</v>
      </c>
      <c r="L38" s="1">
        <f t="shared" si="22"/>
        <v>-0.20544100000000001</v>
      </c>
      <c r="M38" s="1">
        <f t="shared" si="22"/>
        <v>-0.20544100000000001</v>
      </c>
      <c r="N38" s="1">
        <f t="shared" si="22"/>
        <v>-0.20544100000000001</v>
      </c>
      <c r="O38" s="1">
        <f t="shared" si="23"/>
        <v>-0.191666</v>
      </c>
      <c r="P38" s="1">
        <f t="shared" si="23"/>
        <v>-0.16090199999999999</v>
      </c>
    </row>
    <row r="39" spans="1:16" x14ac:dyDescent="0.25">
      <c r="A39" t="s">
        <v>96</v>
      </c>
      <c r="B39">
        <v>3.0712999999999999</v>
      </c>
      <c r="C39">
        <v>1.1857</v>
      </c>
      <c r="D39">
        <v>1.1932</v>
      </c>
      <c r="E39">
        <v>1.1998</v>
      </c>
      <c r="F39">
        <v>1.2081</v>
      </c>
      <c r="G39">
        <v>1.0187999999999999</v>
      </c>
      <c r="J39" s="6" t="str">
        <f t="shared" si="17"/>
        <v>Max Drawdown / CAGR</v>
      </c>
      <c r="K39" s="2">
        <f t="shared" ref="K39:N43" si="24">B39</f>
        <v>3.0712999999999999</v>
      </c>
      <c r="L39" s="2">
        <f t="shared" si="24"/>
        <v>1.1857</v>
      </c>
      <c r="M39" s="2">
        <f t="shared" si="24"/>
        <v>1.1932</v>
      </c>
      <c r="N39" s="2">
        <f t="shared" si="24"/>
        <v>1.1998</v>
      </c>
      <c r="O39" s="2">
        <f t="shared" ref="O39:P43" si="25">F39</f>
        <v>1.2081</v>
      </c>
      <c r="P39" s="2">
        <f t="shared" si="25"/>
        <v>1.0187999999999999</v>
      </c>
    </row>
    <row r="40" spans="1:16" x14ac:dyDescent="0.25">
      <c r="A40" t="s">
        <v>97</v>
      </c>
      <c r="B40">
        <v>0.27650000000000002</v>
      </c>
      <c r="C40">
        <v>0.41210000000000002</v>
      </c>
      <c r="D40">
        <v>0.42009999999999997</v>
      </c>
      <c r="E40">
        <v>0.41239999999999999</v>
      </c>
      <c r="F40">
        <v>0.3513</v>
      </c>
      <c r="G40">
        <v>0.38879999999999998</v>
      </c>
      <c r="J40" s="6" t="str">
        <f t="shared" si="17"/>
        <v>Sharpe Ratio (10.52%)</v>
      </c>
      <c r="K40" s="2">
        <f t="shared" si="24"/>
        <v>0.27650000000000002</v>
      </c>
      <c r="L40" s="2">
        <f t="shared" si="24"/>
        <v>0.41210000000000002</v>
      </c>
      <c r="M40" s="2">
        <f t="shared" si="24"/>
        <v>0.42009999999999997</v>
      </c>
      <c r="N40" s="2">
        <f t="shared" si="24"/>
        <v>0.41239999999999999</v>
      </c>
      <c r="O40" s="2">
        <f t="shared" si="25"/>
        <v>0.3513</v>
      </c>
      <c r="P40" s="2">
        <f t="shared" si="25"/>
        <v>0.38879999999999998</v>
      </c>
    </row>
    <row r="41" spans="1:16" x14ac:dyDescent="0.25">
      <c r="A41" t="s">
        <v>84</v>
      </c>
      <c r="B41">
        <v>0.49859999999999999</v>
      </c>
      <c r="C41">
        <v>0.63629999999999998</v>
      </c>
      <c r="D41">
        <v>0.65969999999999995</v>
      </c>
      <c r="E41">
        <v>0.64770000000000005</v>
      </c>
      <c r="F41">
        <v>0.6512</v>
      </c>
      <c r="G41">
        <v>0.73309999999999997</v>
      </c>
      <c r="J41" s="6" t="str">
        <f t="shared" si="17"/>
        <v>Sortino Ratio</v>
      </c>
      <c r="K41" s="2">
        <f t="shared" si="24"/>
        <v>0.49859999999999999</v>
      </c>
      <c r="L41" s="2">
        <f t="shared" si="24"/>
        <v>0.63629999999999998</v>
      </c>
      <c r="M41" s="2">
        <f t="shared" si="24"/>
        <v>0.65969999999999995</v>
      </c>
      <c r="N41" s="2">
        <f t="shared" si="24"/>
        <v>0.64770000000000005</v>
      </c>
      <c r="O41" s="2">
        <f t="shared" si="25"/>
        <v>0.6512</v>
      </c>
      <c r="P41" s="2">
        <f t="shared" si="25"/>
        <v>0.73309999999999997</v>
      </c>
    </row>
    <row r="42" spans="1:16" x14ac:dyDescent="0.25">
      <c r="A42" t="s">
        <v>98</v>
      </c>
      <c r="B42">
        <v>0.3256</v>
      </c>
      <c r="C42">
        <v>0.84340000000000004</v>
      </c>
      <c r="D42">
        <v>0.83809999999999996</v>
      </c>
      <c r="E42">
        <v>0.83350000000000002</v>
      </c>
      <c r="F42">
        <v>0.82769999999999999</v>
      </c>
      <c r="G42">
        <v>0.98160000000000003</v>
      </c>
      <c r="J42" s="6" t="str">
        <f t="shared" si="17"/>
        <v>MAR Ratio</v>
      </c>
      <c r="K42" s="2">
        <f t="shared" si="24"/>
        <v>0.3256</v>
      </c>
      <c r="L42" s="2">
        <f t="shared" si="24"/>
        <v>0.84340000000000004</v>
      </c>
      <c r="M42" s="2">
        <f t="shared" si="24"/>
        <v>0.83809999999999996</v>
      </c>
      <c r="N42" s="2">
        <f t="shared" si="24"/>
        <v>0.83350000000000002</v>
      </c>
      <c r="O42" s="2">
        <f t="shared" si="25"/>
        <v>0.82769999999999999</v>
      </c>
      <c r="P42" s="2">
        <f t="shared" si="25"/>
        <v>0.98160000000000003</v>
      </c>
    </row>
    <row r="43" spans="1:16" ht="15.75" thickBot="1" x14ac:dyDescent="0.3">
      <c r="A43" t="s">
        <v>85</v>
      </c>
      <c r="B43">
        <v>17.139399999999998</v>
      </c>
      <c r="C43">
        <v>6.0629</v>
      </c>
      <c r="D43">
        <v>5.1646000000000001</v>
      </c>
      <c r="E43">
        <v>5.6422999999999996</v>
      </c>
      <c r="F43">
        <v>6.1689999999999996</v>
      </c>
      <c r="G43">
        <v>4.2191000000000001</v>
      </c>
      <c r="J43" s="7" t="str">
        <f t="shared" si="17"/>
        <v>Ulcer Index</v>
      </c>
      <c r="K43" s="26">
        <f t="shared" si="24"/>
        <v>17.139399999999998</v>
      </c>
      <c r="L43" s="26">
        <f t="shared" si="24"/>
        <v>6.0629</v>
      </c>
      <c r="M43" s="26">
        <f t="shared" si="24"/>
        <v>5.1646000000000001</v>
      </c>
      <c r="N43" s="26">
        <f t="shared" si="24"/>
        <v>5.6422999999999996</v>
      </c>
      <c r="O43" s="26">
        <f t="shared" si="25"/>
        <v>6.1689999999999996</v>
      </c>
      <c r="P43" s="26">
        <f t="shared" si="25"/>
        <v>4.2191000000000001</v>
      </c>
    </row>
    <row r="45" spans="1:16" ht="15.75" thickBot="1" x14ac:dyDescent="0.3">
      <c r="A45" s="29" t="s">
        <v>45</v>
      </c>
    </row>
    <row r="46" spans="1:16" ht="15.75" thickBot="1" x14ac:dyDescent="0.3">
      <c r="B46" t="s">
        <v>53</v>
      </c>
      <c r="C46" t="s">
        <v>79</v>
      </c>
      <c r="D46" t="s">
        <v>82</v>
      </c>
      <c r="E46" t="s">
        <v>124</v>
      </c>
      <c r="F46" t="s">
        <v>103</v>
      </c>
      <c r="G46" t="s">
        <v>104</v>
      </c>
      <c r="J46" s="8"/>
      <c r="K46" s="4" t="str">
        <f>B46</f>
        <v>B&amp;H</v>
      </c>
      <c r="L46" s="4" t="str">
        <f>C46</f>
        <v>Timing</v>
      </c>
      <c r="M46" s="4" t="str">
        <f>D46</f>
        <v>Timing Delayed</v>
      </c>
      <c r="N46" s="4" t="str">
        <f>E46</f>
        <v>Timing Band</v>
      </c>
      <c r="O46" s="4" t="str">
        <f t="shared" ref="O46:P46" si="26">F46</f>
        <v>Multi Timing</v>
      </c>
      <c r="P46" s="4" t="str">
        <f t="shared" si="26"/>
        <v>Multi Strat</v>
      </c>
    </row>
    <row r="47" spans="1:16" x14ac:dyDescent="0.25">
      <c r="A47" t="s">
        <v>88</v>
      </c>
      <c r="B47">
        <v>11.9984</v>
      </c>
      <c r="C47">
        <v>12.187200000000001</v>
      </c>
      <c r="D47">
        <v>12.1967</v>
      </c>
      <c r="E47">
        <v>12.531599999999999</v>
      </c>
      <c r="F47">
        <v>13.279500000000001</v>
      </c>
      <c r="G47">
        <v>12.802</v>
      </c>
      <c r="J47" s="5" t="str">
        <f t="shared" ref="J47:J61" si="27">A47</f>
        <v>CAGR</v>
      </c>
      <c r="K47" s="27">
        <f t="shared" ref="K47:N48" si="28">B47/100</f>
        <v>0.11998400000000001</v>
      </c>
      <c r="L47" s="27">
        <f t="shared" si="28"/>
        <v>0.12187200000000001</v>
      </c>
      <c r="M47" s="27">
        <f t="shared" si="28"/>
        <v>0.12196699999999999</v>
      </c>
      <c r="N47" s="27">
        <f t="shared" si="28"/>
        <v>0.12531599999999998</v>
      </c>
      <c r="O47" s="27">
        <f t="shared" ref="O47:P48" si="29">F47/100</f>
        <v>0.132795</v>
      </c>
      <c r="P47" s="27">
        <f t="shared" si="29"/>
        <v>0.12801999999999999</v>
      </c>
    </row>
    <row r="48" spans="1:16" x14ac:dyDescent="0.25">
      <c r="A48" t="s">
        <v>7</v>
      </c>
      <c r="B48">
        <v>7.3456000000000001</v>
      </c>
      <c r="C48">
        <v>6.6177999999999999</v>
      </c>
      <c r="D48">
        <v>6.5004999999999997</v>
      </c>
      <c r="E48">
        <v>6.3226000000000004</v>
      </c>
      <c r="F48">
        <v>5.9306999999999999</v>
      </c>
      <c r="G48">
        <v>5.2685000000000004</v>
      </c>
      <c r="J48" s="6" t="str">
        <f t="shared" si="27"/>
        <v>Volatility</v>
      </c>
      <c r="K48" s="1">
        <f t="shared" si="28"/>
        <v>7.3456000000000007E-2</v>
      </c>
      <c r="L48" s="1">
        <f t="shared" si="28"/>
        <v>6.6178000000000001E-2</v>
      </c>
      <c r="M48" s="1">
        <f t="shared" si="28"/>
        <v>6.5004999999999993E-2</v>
      </c>
      <c r="N48" s="1">
        <f t="shared" si="28"/>
        <v>6.3226000000000004E-2</v>
      </c>
      <c r="O48" s="1">
        <f t="shared" si="29"/>
        <v>5.9306999999999999E-2</v>
      </c>
      <c r="P48" s="1">
        <f t="shared" si="29"/>
        <v>5.2685000000000003E-2</v>
      </c>
    </row>
    <row r="49" spans="1:16" x14ac:dyDescent="0.25">
      <c r="A49" t="s">
        <v>89</v>
      </c>
      <c r="B49">
        <v>0.19670000000000001</v>
      </c>
      <c r="C49">
        <v>5.0999999999999997E-2</v>
      </c>
      <c r="D49">
        <v>6.1800000000000001E-2</v>
      </c>
      <c r="E49">
        <v>0.17100000000000001</v>
      </c>
      <c r="F49">
        <v>0.43580000000000002</v>
      </c>
      <c r="G49">
        <v>0.46800000000000003</v>
      </c>
      <c r="J49" s="6" t="str">
        <f t="shared" si="27"/>
        <v>Skew</v>
      </c>
      <c r="K49" s="2">
        <f t="shared" ref="K49:N50" si="30">B49</f>
        <v>0.19670000000000001</v>
      </c>
      <c r="L49" s="2">
        <f t="shared" si="30"/>
        <v>5.0999999999999997E-2</v>
      </c>
      <c r="M49" s="2">
        <f t="shared" si="30"/>
        <v>6.1800000000000001E-2</v>
      </c>
      <c r="N49" s="2">
        <f t="shared" si="30"/>
        <v>0.17100000000000001</v>
      </c>
      <c r="O49" s="2">
        <f t="shared" ref="O49:P50" si="31">F49</f>
        <v>0.43580000000000002</v>
      </c>
      <c r="P49" s="2">
        <f t="shared" si="31"/>
        <v>0.46800000000000003</v>
      </c>
    </row>
    <row r="50" spans="1:16" x14ac:dyDescent="0.25">
      <c r="A50" t="s">
        <v>90</v>
      </c>
      <c r="B50">
        <v>1.8201000000000001</v>
      </c>
      <c r="C50">
        <v>2.2111000000000001</v>
      </c>
      <c r="D50">
        <v>2.4771000000000001</v>
      </c>
      <c r="E50">
        <v>2.4847999999999999</v>
      </c>
      <c r="F50">
        <v>2.7084999999999999</v>
      </c>
      <c r="G50">
        <v>3.6400999999999999</v>
      </c>
      <c r="J50" s="6" t="str">
        <f t="shared" si="27"/>
        <v>Kurtosis</v>
      </c>
      <c r="K50" s="2">
        <f t="shared" si="30"/>
        <v>1.8201000000000001</v>
      </c>
      <c r="L50" s="2">
        <f t="shared" si="30"/>
        <v>2.2111000000000001</v>
      </c>
      <c r="M50" s="2">
        <f t="shared" si="30"/>
        <v>2.4771000000000001</v>
      </c>
      <c r="N50" s="2">
        <f t="shared" si="30"/>
        <v>2.4847999999999999</v>
      </c>
      <c r="O50" s="2">
        <f t="shared" si="31"/>
        <v>2.7084999999999999</v>
      </c>
      <c r="P50" s="2">
        <f t="shared" si="31"/>
        <v>3.6400999999999999</v>
      </c>
    </row>
    <row r="51" spans="1:16" x14ac:dyDescent="0.25">
      <c r="A51" t="s">
        <v>10</v>
      </c>
      <c r="B51">
        <v>9.4771000000000001</v>
      </c>
      <c r="C51">
        <v>9.4771000000000001</v>
      </c>
      <c r="D51">
        <v>9.4771000000000001</v>
      </c>
      <c r="E51">
        <v>9.4771000000000001</v>
      </c>
      <c r="F51">
        <v>9.4771000000000001</v>
      </c>
      <c r="G51">
        <v>9.4771000000000001</v>
      </c>
      <c r="J51" s="6" t="str">
        <f t="shared" si="27"/>
        <v>Inflation CAGR</v>
      </c>
      <c r="K51" s="9">
        <f t="shared" ref="K51:N56" si="32">B51/100</f>
        <v>9.4770999999999994E-2</v>
      </c>
      <c r="L51" s="9">
        <f t="shared" si="32"/>
        <v>9.4770999999999994E-2</v>
      </c>
      <c r="M51" s="9">
        <f t="shared" si="32"/>
        <v>9.4770999999999994E-2</v>
      </c>
      <c r="N51" s="9">
        <f t="shared" si="32"/>
        <v>9.4770999999999994E-2</v>
      </c>
      <c r="O51" s="9">
        <f t="shared" ref="O51:P56" si="33">F51/100</f>
        <v>9.4770999999999994E-2</v>
      </c>
      <c r="P51" s="9">
        <f t="shared" si="33"/>
        <v>9.4770999999999994E-2</v>
      </c>
    </row>
    <row r="52" spans="1:16" x14ac:dyDescent="0.25">
      <c r="A52" t="s">
        <v>91</v>
      </c>
      <c r="B52">
        <v>100</v>
      </c>
      <c r="C52">
        <v>87.430700000000002</v>
      </c>
      <c r="D52">
        <v>83.364099999999993</v>
      </c>
      <c r="E52">
        <v>0</v>
      </c>
      <c r="F52">
        <v>80.2834</v>
      </c>
      <c r="G52">
        <v>67.529300000000006</v>
      </c>
      <c r="J52" s="6" t="str">
        <f t="shared" si="27"/>
        <v>% in the Market</v>
      </c>
      <c r="K52" s="9">
        <f t="shared" si="32"/>
        <v>1</v>
      </c>
      <c r="L52" s="9">
        <f t="shared" si="32"/>
        <v>0.87430700000000006</v>
      </c>
      <c r="M52" s="9">
        <f t="shared" si="32"/>
        <v>0.83364099999999997</v>
      </c>
      <c r="N52" s="9">
        <f t="shared" si="32"/>
        <v>0</v>
      </c>
      <c r="O52" s="9">
        <f t="shared" si="33"/>
        <v>0.80283400000000005</v>
      </c>
      <c r="P52" s="9">
        <f t="shared" si="33"/>
        <v>0.67529300000000003</v>
      </c>
    </row>
    <row r="53" spans="1:16" x14ac:dyDescent="0.25">
      <c r="A53" t="s">
        <v>92</v>
      </c>
      <c r="B53">
        <v>73.567499999999995</v>
      </c>
      <c r="C53">
        <v>77.818899999999999</v>
      </c>
      <c r="D53">
        <v>78.927899999999994</v>
      </c>
      <c r="E53">
        <v>80.221800000000002</v>
      </c>
      <c r="F53">
        <v>80.961200000000005</v>
      </c>
      <c r="G53">
        <v>84.473200000000006</v>
      </c>
      <c r="J53" s="6" t="str">
        <f t="shared" si="27"/>
        <v>% positive Months</v>
      </c>
      <c r="K53" s="1">
        <f t="shared" si="32"/>
        <v>0.73567499999999997</v>
      </c>
      <c r="L53" s="1">
        <f t="shared" si="32"/>
        <v>0.77818900000000002</v>
      </c>
      <c r="M53" s="1">
        <f t="shared" si="32"/>
        <v>0.78927899999999995</v>
      </c>
      <c r="N53" s="1">
        <f t="shared" si="32"/>
        <v>0.80221799999999999</v>
      </c>
      <c r="O53" s="1">
        <f t="shared" si="33"/>
        <v>0.809612</v>
      </c>
      <c r="P53" s="1">
        <f t="shared" si="33"/>
        <v>0.84473200000000004</v>
      </c>
    </row>
    <row r="54" spans="1:16" x14ac:dyDescent="0.25">
      <c r="A54" t="s">
        <v>93</v>
      </c>
      <c r="B54">
        <v>10.1432</v>
      </c>
      <c r="C54">
        <v>9.0917999999999992</v>
      </c>
      <c r="D54">
        <v>9.0917999999999992</v>
      </c>
      <c r="E54">
        <v>9.0917999999999992</v>
      </c>
      <c r="F54">
        <v>9.0917999999999992</v>
      </c>
      <c r="G54">
        <v>9.0917999999999992</v>
      </c>
      <c r="J54" s="6" t="str">
        <f t="shared" si="27"/>
        <v>Best Month</v>
      </c>
      <c r="K54" s="1">
        <f t="shared" si="32"/>
        <v>0.10143200000000001</v>
      </c>
      <c r="L54" s="1">
        <f t="shared" si="32"/>
        <v>9.0917999999999999E-2</v>
      </c>
      <c r="M54" s="1">
        <f t="shared" si="32"/>
        <v>9.0917999999999999E-2</v>
      </c>
      <c r="N54" s="1">
        <f t="shared" si="32"/>
        <v>9.0917999999999999E-2</v>
      </c>
      <c r="O54" s="1">
        <f t="shared" si="33"/>
        <v>9.0917999999999999E-2</v>
      </c>
      <c r="P54" s="1">
        <f t="shared" si="33"/>
        <v>9.0917999999999999E-2</v>
      </c>
    </row>
    <row r="55" spans="1:16" x14ac:dyDescent="0.25">
      <c r="A55" t="s">
        <v>94</v>
      </c>
      <c r="B55">
        <v>-6.6748000000000003</v>
      </c>
      <c r="C55">
        <v>-6.6748000000000003</v>
      </c>
      <c r="D55">
        <v>-6.6748000000000003</v>
      </c>
      <c r="E55">
        <v>-5.1443000000000003</v>
      </c>
      <c r="F55">
        <v>-5.0349000000000004</v>
      </c>
      <c r="G55">
        <v>-5.0349000000000004</v>
      </c>
      <c r="J55" s="6" t="str">
        <f t="shared" si="27"/>
        <v>Worst Month</v>
      </c>
      <c r="K55" s="1">
        <f t="shared" si="32"/>
        <v>-6.6748000000000002E-2</v>
      </c>
      <c r="L55" s="1">
        <f t="shared" si="32"/>
        <v>-6.6748000000000002E-2</v>
      </c>
      <c r="M55" s="1">
        <f t="shared" si="32"/>
        <v>-6.6748000000000002E-2</v>
      </c>
      <c r="N55" s="1">
        <f t="shared" si="32"/>
        <v>-5.1443000000000003E-2</v>
      </c>
      <c r="O55" s="1">
        <f t="shared" si="33"/>
        <v>-5.0349000000000005E-2</v>
      </c>
      <c r="P55" s="1">
        <f t="shared" si="33"/>
        <v>-5.0349000000000005E-2</v>
      </c>
    </row>
    <row r="56" spans="1:16" x14ac:dyDescent="0.25">
      <c r="A56" t="s">
        <v>95</v>
      </c>
      <c r="B56">
        <v>-18.631399999999999</v>
      </c>
      <c r="C56">
        <v>-11.3467</v>
      </c>
      <c r="D56">
        <v>-11.3467</v>
      </c>
      <c r="E56">
        <v>-11.3467</v>
      </c>
      <c r="F56">
        <v>-7.0632000000000001</v>
      </c>
      <c r="G56">
        <v>-6.1443000000000003</v>
      </c>
      <c r="J56" s="6" t="str">
        <f t="shared" si="27"/>
        <v>Max Drawdown</v>
      </c>
      <c r="K56" s="1">
        <f t="shared" si="32"/>
        <v>-0.18631399999999998</v>
      </c>
      <c r="L56" s="1">
        <f t="shared" si="32"/>
        <v>-0.113467</v>
      </c>
      <c r="M56" s="1">
        <f t="shared" si="32"/>
        <v>-0.113467</v>
      </c>
      <c r="N56" s="1">
        <f t="shared" si="32"/>
        <v>-0.113467</v>
      </c>
      <c r="O56" s="1">
        <f t="shared" si="33"/>
        <v>-7.0632E-2</v>
      </c>
      <c r="P56" s="1">
        <f t="shared" si="33"/>
        <v>-6.1443000000000005E-2</v>
      </c>
    </row>
    <row r="57" spans="1:16" x14ac:dyDescent="0.25">
      <c r="A57" t="s">
        <v>96</v>
      </c>
      <c r="B57">
        <v>1.5528</v>
      </c>
      <c r="C57">
        <v>0.93100000000000005</v>
      </c>
      <c r="D57">
        <v>0.93030000000000002</v>
      </c>
      <c r="E57">
        <v>0.90539999999999998</v>
      </c>
      <c r="F57">
        <v>0.53190000000000004</v>
      </c>
      <c r="G57">
        <v>0.48</v>
      </c>
      <c r="J57" s="6" t="str">
        <f t="shared" si="27"/>
        <v>Max Drawdown / CAGR</v>
      </c>
      <c r="K57" s="2">
        <f t="shared" ref="K57:N61" si="34">B57</f>
        <v>1.5528</v>
      </c>
      <c r="L57" s="2">
        <f t="shared" si="34"/>
        <v>0.93100000000000005</v>
      </c>
      <c r="M57" s="2">
        <f t="shared" si="34"/>
        <v>0.93030000000000002</v>
      </c>
      <c r="N57" s="2">
        <f t="shared" si="34"/>
        <v>0.90539999999999998</v>
      </c>
      <c r="O57" s="2">
        <f t="shared" ref="O57:P61" si="35">F57</f>
        <v>0.53190000000000004</v>
      </c>
      <c r="P57" s="2">
        <f t="shared" si="35"/>
        <v>0.48</v>
      </c>
    </row>
    <row r="58" spans="1:16" x14ac:dyDescent="0.25">
      <c r="A58" t="s">
        <v>97</v>
      </c>
      <c r="B58">
        <v>0.1825</v>
      </c>
      <c r="C58">
        <v>0.22869999999999999</v>
      </c>
      <c r="D58">
        <v>0.23419999999999999</v>
      </c>
      <c r="E58">
        <v>0.28939999999999999</v>
      </c>
      <c r="F58">
        <v>0.42399999999999999</v>
      </c>
      <c r="G58">
        <v>0.39460000000000001</v>
      </c>
      <c r="J58" s="6" t="str">
        <f t="shared" si="27"/>
        <v>Sharpe Ratio (10.52%)</v>
      </c>
      <c r="K58" s="2">
        <f t="shared" si="34"/>
        <v>0.1825</v>
      </c>
      <c r="L58" s="2">
        <f t="shared" si="34"/>
        <v>0.22869999999999999</v>
      </c>
      <c r="M58" s="2">
        <f t="shared" si="34"/>
        <v>0.23419999999999999</v>
      </c>
      <c r="N58" s="2">
        <f t="shared" si="34"/>
        <v>0.28939999999999999</v>
      </c>
      <c r="O58" s="2">
        <f t="shared" si="35"/>
        <v>0.42399999999999999</v>
      </c>
      <c r="P58" s="2">
        <f t="shared" si="35"/>
        <v>0.39460000000000001</v>
      </c>
    </row>
    <row r="59" spans="1:16" x14ac:dyDescent="0.25">
      <c r="A59" t="s">
        <v>84</v>
      </c>
      <c r="B59">
        <v>0.93630000000000002</v>
      </c>
      <c r="C59">
        <v>1.0511999999999999</v>
      </c>
      <c r="D59">
        <v>1.0714999999999999</v>
      </c>
      <c r="E59">
        <v>1.1705000000000001</v>
      </c>
      <c r="F59">
        <v>1.49</v>
      </c>
      <c r="G59">
        <v>1.66</v>
      </c>
      <c r="J59" s="6" t="str">
        <f t="shared" si="27"/>
        <v>Sortino Ratio</v>
      </c>
      <c r="K59" s="2">
        <f t="shared" si="34"/>
        <v>0.93630000000000002</v>
      </c>
      <c r="L59" s="2">
        <f t="shared" si="34"/>
        <v>1.0511999999999999</v>
      </c>
      <c r="M59" s="2">
        <f t="shared" si="34"/>
        <v>1.0714999999999999</v>
      </c>
      <c r="N59" s="2">
        <f t="shared" si="34"/>
        <v>1.1705000000000001</v>
      </c>
      <c r="O59" s="2">
        <f t="shared" si="35"/>
        <v>1.49</v>
      </c>
      <c r="P59" s="2">
        <f t="shared" si="35"/>
        <v>1.66</v>
      </c>
    </row>
    <row r="60" spans="1:16" x14ac:dyDescent="0.25">
      <c r="A60" t="s">
        <v>98</v>
      </c>
      <c r="B60">
        <v>0.64400000000000002</v>
      </c>
      <c r="C60">
        <v>1.0741000000000001</v>
      </c>
      <c r="D60">
        <v>1.0749</v>
      </c>
      <c r="E60">
        <v>1.1044</v>
      </c>
      <c r="F60">
        <v>1.8801000000000001</v>
      </c>
      <c r="G60">
        <v>2.0834999999999999</v>
      </c>
      <c r="J60" s="6" t="str">
        <f t="shared" si="27"/>
        <v>MAR Ratio</v>
      </c>
      <c r="K60" s="2">
        <f t="shared" si="34"/>
        <v>0.64400000000000002</v>
      </c>
      <c r="L60" s="2">
        <f t="shared" si="34"/>
        <v>1.0741000000000001</v>
      </c>
      <c r="M60" s="2">
        <f t="shared" si="34"/>
        <v>1.0749</v>
      </c>
      <c r="N60" s="2">
        <f t="shared" si="34"/>
        <v>1.1044</v>
      </c>
      <c r="O60" s="2">
        <f t="shared" si="35"/>
        <v>1.8801000000000001</v>
      </c>
      <c r="P60" s="2">
        <f t="shared" si="35"/>
        <v>2.0834999999999999</v>
      </c>
    </row>
    <row r="61" spans="1:16" ht="15.75" thickBot="1" x14ac:dyDescent="0.3">
      <c r="A61" t="s">
        <v>85</v>
      </c>
      <c r="B61">
        <v>3.4655999999999998</v>
      </c>
      <c r="C61">
        <v>2.6997</v>
      </c>
      <c r="D61">
        <v>2.5118</v>
      </c>
      <c r="E61">
        <v>2.2810999999999999</v>
      </c>
      <c r="F61">
        <v>1.4809000000000001</v>
      </c>
      <c r="G61">
        <v>1.2111000000000001</v>
      </c>
      <c r="J61" s="7" t="str">
        <f t="shared" si="27"/>
        <v>Ulcer Index</v>
      </c>
      <c r="K61" s="26">
        <f t="shared" si="34"/>
        <v>3.4655999999999998</v>
      </c>
      <c r="L61" s="26">
        <f t="shared" si="34"/>
        <v>2.6997</v>
      </c>
      <c r="M61" s="26">
        <f t="shared" si="34"/>
        <v>2.5118</v>
      </c>
      <c r="N61" s="26">
        <f t="shared" si="34"/>
        <v>2.2810999999999999</v>
      </c>
      <c r="O61" s="26">
        <f t="shared" si="35"/>
        <v>1.4809000000000001</v>
      </c>
      <c r="P61" s="26">
        <f t="shared" si="35"/>
        <v>1.2111000000000001</v>
      </c>
    </row>
    <row r="63" spans="1:16" ht="15.75" thickBot="1" x14ac:dyDescent="0.3">
      <c r="A63" s="29" t="s">
        <v>4</v>
      </c>
    </row>
    <row r="64" spans="1:16" ht="15.75" thickBot="1" x14ac:dyDescent="0.3">
      <c r="B64" t="s">
        <v>53</v>
      </c>
      <c r="C64" t="s">
        <v>79</v>
      </c>
      <c r="D64" t="s">
        <v>82</v>
      </c>
      <c r="E64" t="s">
        <v>124</v>
      </c>
      <c r="F64" t="s">
        <v>103</v>
      </c>
      <c r="G64" t="s">
        <v>104</v>
      </c>
      <c r="J64" s="8"/>
      <c r="K64" s="4" t="str">
        <f>B64</f>
        <v>B&amp;H</v>
      </c>
      <c r="L64" s="4" t="str">
        <f>C64</f>
        <v>Timing</v>
      </c>
      <c r="M64" s="4" t="str">
        <f>D64</f>
        <v>Timing Delayed</v>
      </c>
      <c r="N64" s="4" t="str">
        <f>E64</f>
        <v>Timing Band</v>
      </c>
      <c r="O64" s="4" t="str">
        <f t="shared" ref="O64:P64" si="36">F64</f>
        <v>Multi Timing</v>
      </c>
      <c r="P64" s="4" t="str">
        <f t="shared" si="36"/>
        <v>Multi Strat</v>
      </c>
    </row>
    <row r="65" spans="1:16" x14ac:dyDescent="0.25">
      <c r="A65" t="s">
        <v>88</v>
      </c>
      <c r="B65">
        <v>13.8462</v>
      </c>
      <c r="C65">
        <v>13.418200000000001</v>
      </c>
      <c r="D65">
        <v>11.1568</v>
      </c>
      <c r="E65">
        <v>12.1066</v>
      </c>
      <c r="F65">
        <v>15.494400000000001</v>
      </c>
      <c r="G65">
        <v>14.138999999999999</v>
      </c>
      <c r="J65" s="5" t="str">
        <f t="shared" ref="J65:J79" si="37">A65</f>
        <v>CAGR</v>
      </c>
      <c r="K65" s="27">
        <f t="shared" ref="K65:N66" si="38">B65/100</f>
        <v>0.138462</v>
      </c>
      <c r="L65" s="27">
        <f t="shared" si="38"/>
        <v>0.134182</v>
      </c>
      <c r="M65" s="27">
        <f t="shared" si="38"/>
        <v>0.111568</v>
      </c>
      <c r="N65" s="27">
        <f t="shared" si="38"/>
        <v>0.12106600000000001</v>
      </c>
      <c r="O65" s="27">
        <f t="shared" ref="O65:P66" si="39">F65/100</f>
        <v>0.154944</v>
      </c>
      <c r="P65" s="27">
        <f t="shared" si="39"/>
        <v>0.14138999999999999</v>
      </c>
    </row>
    <row r="66" spans="1:16" x14ac:dyDescent="0.25">
      <c r="A66" t="s">
        <v>7</v>
      </c>
      <c r="B66">
        <v>22.911100000000001</v>
      </c>
      <c r="C66">
        <v>19.043700000000001</v>
      </c>
      <c r="D66">
        <v>17.379000000000001</v>
      </c>
      <c r="E66">
        <v>18.748100000000001</v>
      </c>
      <c r="F66">
        <v>17.105399999999999</v>
      </c>
      <c r="G66">
        <v>15.2173</v>
      </c>
      <c r="J66" s="6" t="str">
        <f t="shared" si="37"/>
        <v>Volatility</v>
      </c>
      <c r="K66" s="1">
        <f t="shared" si="38"/>
        <v>0.22911100000000001</v>
      </c>
      <c r="L66" s="1">
        <f t="shared" si="38"/>
        <v>0.19043700000000002</v>
      </c>
      <c r="M66" s="1">
        <f t="shared" si="38"/>
        <v>0.17379</v>
      </c>
      <c r="N66" s="1">
        <f t="shared" si="38"/>
        <v>0.18748100000000001</v>
      </c>
      <c r="O66" s="1">
        <f t="shared" si="39"/>
        <v>0.17105399999999998</v>
      </c>
      <c r="P66" s="1">
        <f t="shared" si="39"/>
        <v>0.152173</v>
      </c>
    </row>
    <row r="67" spans="1:16" x14ac:dyDescent="0.25">
      <c r="A67" t="s">
        <v>89</v>
      </c>
      <c r="B67">
        <v>0.20780000000000001</v>
      </c>
      <c r="C67">
        <v>0.58609999999999995</v>
      </c>
      <c r="D67">
        <v>0.1956</v>
      </c>
      <c r="E67">
        <v>0.62539999999999996</v>
      </c>
      <c r="F67">
        <v>0.87960000000000005</v>
      </c>
      <c r="G67">
        <v>0.51459999999999995</v>
      </c>
      <c r="J67" s="6" t="str">
        <f t="shared" si="37"/>
        <v>Skew</v>
      </c>
      <c r="K67" s="2">
        <f t="shared" ref="K67:N68" si="40">B67</f>
        <v>0.20780000000000001</v>
      </c>
      <c r="L67" s="2">
        <f t="shared" si="40"/>
        <v>0.58609999999999995</v>
      </c>
      <c r="M67" s="2">
        <f t="shared" si="40"/>
        <v>0.1956</v>
      </c>
      <c r="N67" s="2">
        <f t="shared" si="40"/>
        <v>0.62539999999999996</v>
      </c>
      <c r="O67" s="2">
        <f t="shared" ref="O67:P68" si="41">F67</f>
        <v>0.87960000000000005</v>
      </c>
      <c r="P67" s="2">
        <f t="shared" si="41"/>
        <v>0.51459999999999995</v>
      </c>
    </row>
    <row r="68" spans="1:16" x14ac:dyDescent="0.25">
      <c r="A68" t="s">
        <v>90</v>
      </c>
      <c r="B68">
        <v>1.4793000000000001</v>
      </c>
      <c r="C68">
        <v>4.1276999999999999</v>
      </c>
      <c r="D68">
        <v>3.5823999999999998</v>
      </c>
      <c r="E68">
        <v>4.5225999999999997</v>
      </c>
      <c r="F68">
        <v>5.0343999999999998</v>
      </c>
      <c r="G68">
        <v>4.3125999999999998</v>
      </c>
      <c r="J68" s="6" t="str">
        <f t="shared" si="37"/>
        <v>Kurtosis</v>
      </c>
      <c r="K68" s="2">
        <f t="shared" si="40"/>
        <v>1.4793000000000001</v>
      </c>
      <c r="L68" s="2">
        <f t="shared" si="40"/>
        <v>4.1276999999999999</v>
      </c>
      <c r="M68" s="2">
        <f t="shared" si="40"/>
        <v>3.5823999999999998</v>
      </c>
      <c r="N68" s="2">
        <f t="shared" si="40"/>
        <v>4.5225999999999997</v>
      </c>
      <c r="O68" s="2">
        <f t="shared" si="41"/>
        <v>5.0343999999999998</v>
      </c>
      <c r="P68" s="2">
        <f t="shared" si="41"/>
        <v>4.3125999999999998</v>
      </c>
    </row>
    <row r="69" spans="1:16" x14ac:dyDescent="0.25">
      <c r="A69" t="s">
        <v>10</v>
      </c>
      <c r="B69">
        <v>9.4771000000000001</v>
      </c>
      <c r="C69">
        <v>9.4771000000000001</v>
      </c>
      <c r="D69">
        <v>9.4771000000000001</v>
      </c>
      <c r="E69">
        <v>9.4771000000000001</v>
      </c>
      <c r="F69">
        <v>9.4771000000000001</v>
      </c>
      <c r="G69">
        <v>9.4771000000000001</v>
      </c>
      <c r="J69" s="6" t="str">
        <f t="shared" si="37"/>
        <v>Inflation CAGR</v>
      </c>
      <c r="K69" s="9">
        <f t="shared" ref="K69:N74" si="42">B69/100</f>
        <v>9.4770999999999994E-2</v>
      </c>
      <c r="L69" s="9">
        <f t="shared" si="42"/>
        <v>9.4770999999999994E-2</v>
      </c>
      <c r="M69" s="9">
        <f t="shared" si="42"/>
        <v>9.4770999999999994E-2</v>
      </c>
      <c r="N69" s="9">
        <f t="shared" si="42"/>
        <v>9.4770999999999994E-2</v>
      </c>
      <c r="O69" s="9">
        <f t="shared" ref="O69:P74" si="43">F69/100</f>
        <v>9.4770999999999994E-2</v>
      </c>
      <c r="P69" s="9">
        <f t="shared" si="43"/>
        <v>9.4770999999999994E-2</v>
      </c>
    </row>
    <row r="70" spans="1:16" x14ac:dyDescent="0.25">
      <c r="A70" t="s">
        <v>91</v>
      </c>
      <c r="B70">
        <v>100</v>
      </c>
      <c r="C70">
        <v>69.316100000000006</v>
      </c>
      <c r="D70">
        <v>62.292099999999998</v>
      </c>
      <c r="E70">
        <v>65.619200000000006</v>
      </c>
      <c r="F70">
        <v>64.941500000000005</v>
      </c>
      <c r="G70">
        <v>56.479799999999997</v>
      </c>
      <c r="J70" s="6" t="str">
        <f t="shared" si="37"/>
        <v>% in the Market</v>
      </c>
      <c r="K70" s="9">
        <f t="shared" si="42"/>
        <v>1</v>
      </c>
      <c r="L70" s="9">
        <f t="shared" si="42"/>
        <v>0.69316100000000003</v>
      </c>
      <c r="M70" s="9">
        <f t="shared" si="42"/>
        <v>0.62292099999999995</v>
      </c>
      <c r="N70" s="9">
        <f t="shared" si="42"/>
        <v>0.65619200000000011</v>
      </c>
      <c r="O70" s="9">
        <f t="shared" si="43"/>
        <v>0.64941500000000008</v>
      </c>
      <c r="P70" s="9">
        <f t="shared" si="43"/>
        <v>0.56479800000000002</v>
      </c>
    </row>
    <row r="71" spans="1:16" x14ac:dyDescent="0.25">
      <c r="A71" t="s">
        <v>92</v>
      </c>
      <c r="B71">
        <v>59.889099999999999</v>
      </c>
      <c r="C71">
        <v>72.458399999999997</v>
      </c>
      <c r="D71">
        <v>74.676500000000004</v>
      </c>
      <c r="E71">
        <v>73.382599999999996</v>
      </c>
      <c r="F71">
        <v>70.240300000000005</v>
      </c>
      <c r="G71">
        <v>71.903899999999993</v>
      </c>
      <c r="J71" s="6" t="str">
        <f t="shared" si="37"/>
        <v>% positive Months</v>
      </c>
      <c r="K71" s="1">
        <f t="shared" si="42"/>
        <v>0.59889099999999995</v>
      </c>
      <c r="L71" s="1">
        <f t="shared" si="42"/>
        <v>0.72458400000000001</v>
      </c>
      <c r="M71" s="1">
        <f t="shared" si="42"/>
        <v>0.74676500000000001</v>
      </c>
      <c r="N71" s="1">
        <f t="shared" si="42"/>
        <v>0.73382599999999998</v>
      </c>
      <c r="O71" s="1">
        <f t="shared" si="43"/>
        <v>0.702403</v>
      </c>
      <c r="P71" s="1">
        <f t="shared" si="43"/>
        <v>0.71903899999999998</v>
      </c>
    </row>
    <row r="72" spans="1:16" x14ac:dyDescent="0.25">
      <c r="A72" t="s">
        <v>93</v>
      </c>
      <c r="B72">
        <v>30.088200000000001</v>
      </c>
      <c r="C72">
        <v>30.088200000000001</v>
      </c>
      <c r="D72">
        <v>25.903400000000001</v>
      </c>
      <c r="E72">
        <v>30.088200000000001</v>
      </c>
      <c r="F72">
        <v>30.088200000000001</v>
      </c>
      <c r="G72">
        <v>22.724900000000002</v>
      </c>
      <c r="J72" s="6" t="str">
        <f t="shared" si="37"/>
        <v>Best Month</v>
      </c>
      <c r="K72" s="1">
        <f t="shared" si="42"/>
        <v>0.30088199999999998</v>
      </c>
      <c r="L72" s="1">
        <f t="shared" si="42"/>
        <v>0.30088199999999998</v>
      </c>
      <c r="M72" s="1">
        <f t="shared" si="42"/>
        <v>0.25903399999999999</v>
      </c>
      <c r="N72" s="1">
        <f t="shared" si="42"/>
        <v>0.30088199999999998</v>
      </c>
      <c r="O72" s="1">
        <f t="shared" si="43"/>
        <v>0.30088199999999998</v>
      </c>
      <c r="P72" s="1">
        <f t="shared" si="43"/>
        <v>0.22724900000000001</v>
      </c>
    </row>
    <row r="73" spans="1:16" x14ac:dyDescent="0.25">
      <c r="A73" t="s">
        <v>94</v>
      </c>
      <c r="B73">
        <v>-19.153600000000001</v>
      </c>
      <c r="C73">
        <v>-19.153600000000001</v>
      </c>
      <c r="D73">
        <v>-19.153600000000001</v>
      </c>
      <c r="E73">
        <v>-19.153600000000001</v>
      </c>
      <c r="F73">
        <v>-17.574400000000001</v>
      </c>
      <c r="G73">
        <v>-17.574400000000001</v>
      </c>
      <c r="J73" s="6" t="str">
        <f t="shared" si="37"/>
        <v>Worst Month</v>
      </c>
      <c r="K73" s="1">
        <f t="shared" si="42"/>
        <v>-0.19153600000000001</v>
      </c>
      <c r="L73" s="1">
        <f t="shared" si="42"/>
        <v>-0.19153600000000001</v>
      </c>
      <c r="M73" s="1">
        <f t="shared" si="42"/>
        <v>-0.19153600000000001</v>
      </c>
      <c r="N73" s="1">
        <f t="shared" si="42"/>
        <v>-0.19153600000000001</v>
      </c>
      <c r="O73" s="1">
        <f t="shared" si="43"/>
        <v>-0.17574400000000001</v>
      </c>
      <c r="P73" s="1">
        <f t="shared" si="43"/>
        <v>-0.17574400000000001</v>
      </c>
    </row>
    <row r="74" spans="1:16" x14ac:dyDescent="0.25">
      <c r="A74" t="s">
        <v>95</v>
      </c>
      <c r="B74">
        <v>-64.075500000000005</v>
      </c>
      <c r="C74">
        <v>-33.502200000000002</v>
      </c>
      <c r="D74">
        <v>-38.706699999999998</v>
      </c>
      <c r="E74">
        <v>-32.057400000000001</v>
      </c>
      <c r="F74">
        <v>-30.962700000000002</v>
      </c>
      <c r="G74">
        <v>-24.641100000000002</v>
      </c>
      <c r="J74" s="6" t="str">
        <f t="shared" si="37"/>
        <v>Max Drawdown</v>
      </c>
      <c r="K74" s="1">
        <f t="shared" si="42"/>
        <v>-0.64075500000000007</v>
      </c>
      <c r="L74" s="1">
        <f t="shared" si="42"/>
        <v>-0.33502200000000004</v>
      </c>
      <c r="M74" s="1">
        <f t="shared" si="42"/>
        <v>-0.38706699999999999</v>
      </c>
      <c r="N74" s="1">
        <f t="shared" si="42"/>
        <v>-0.32057400000000003</v>
      </c>
      <c r="O74" s="1">
        <f t="shared" si="43"/>
        <v>-0.30962700000000004</v>
      </c>
      <c r="P74" s="1">
        <f t="shared" si="43"/>
        <v>-0.24641100000000002</v>
      </c>
    </row>
    <row r="75" spans="1:16" x14ac:dyDescent="0.25">
      <c r="A75" t="s">
        <v>96</v>
      </c>
      <c r="B75">
        <v>4.6276999999999999</v>
      </c>
      <c r="C75">
        <v>2.4967999999999999</v>
      </c>
      <c r="D75">
        <v>3.4693000000000001</v>
      </c>
      <c r="E75">
        <v>2.6478999999999999</v>
      </c>
      <c r="F75">
        <v>1.9983</v>
      </c>
      <c r="G75">
        <v>1.7427999999999999</v>
      </c>
      <c r="J75" s="6" t="str">
        <f t="shared" si="37"/>
        <v>Max Drawdown / CAGR</v>
      </c>
      <c r="K75" s="2">
        <f t="shared" ref="K75:N79" si="44">B75</f>
        <v>4.6276999999999999</v>
      </c>
      <c r="L75" s="2">
        <f t="shared" si="44"/>
        <v>2.4967999999999999</v>
      </c>
      <c r="M75" s="2">
        <f t="shared" si="44"/>
        <v>3.4693000000000001</v>
      </c>
      <c r="N75" s="2">
        <f t="shared" si="44"/>
        <v>2.6478999999999999</v>
      </c>
      <c r="O75" s="2">
        <f t="shared" ref="O75:P79" si="45">F75</f>
        <v>1.9983</v>
      </c>
      <c r="P75" s="2">
        <f t="shared" si="45"/>
        <v>1.7427999999999999</v>
      </c>
    </row>
    <row r="76" spans="1:16" x14ac:dyDescent="0.25">
      <c r="A76" t="s">
        <v>97</v>
      </c>
      <c r="B76">
        <v>0.12089999999999999</v>
      </c>
      <c r="C76">
        <v>0.12570000000000001</v>
      </c>
      <c r="D76">
        <v>1.9300000000000001E-2</v>
      </c>
      <c r="E76">
        <v>6.4000000000000001E-2</v>
      </c>
      <c r="F76">
        <v>0.25069999999999998</v>
      </c>
      <c r="G76">
        <v>0.20250000000000001</v>
      </c>
      <c r="J76" s="6" t="str">
        <f t="shared" si="37"/>
        <v>Sharpe Ratio (10.52%)</v>
      </c>
      <c r="K76" s="2">
        <f t="shared" si="44"/>
        <v>0.12089999999999999</v>
      </c>
      <c r="L76" s="2">
        <f t="shared" si="44"/>
        <v>0.12570000000000001</v>
      </c>
      <c r="M76" s="2">
        <f t="shared" si="44"/>
        <v>1.9300000000000001E-2</v>
      </c>
      <c r="N76" s="2">
        <f t="shared" si="44"/>
        <v>6.4000000000000001E-2</v>
      </c>
      <c r="O76" s="2">
        <f t="shared" si="45"/>
        <v>0.25069999999999998</v>
      </c>
      <c r="P76" s="2">
        <f t="shared" si="45"/>
        <v>0.20250000000000001</v>
      </c>
    </row>
    <row r="77" spans="1:16" x14ac:dyDescent="0.25">
      <c r="A77" t="s">
        <v>84</v>
      </c>
      <c r="B77">
        <v>0.33040000000000003</v>
      </c>
      <c r="C77">
        <v>0.38300000000000001</v>
      </c>
      <c r="D77">
        <v>0.33069999999999999</v>
      </c>
      <c r="E77">
        <v>0.35149999999999998</v>
      </c>
      <c r="F77">
        <v>0.51249999999999996</v>
      </c>
      <c r="G77">
        <v>0.49990000000000001</v>
      </c>
      <c r="J77" s="6" t="str">
        <f t="shared" si="37"/>
        <v>Sortino Ratio</v>
      </c>
      <c r="K77" s="2">
        <f t="shared" si="44"/>
        <v>0.33040000000000003</v>
      </c>
      <c r="L77" s="2">
        <f t="shared" si="44"/>
        <v>0.38300000000000001</v>
      </c>
      <c r="M77" s="2">
        <f t="shared" si="44"/>
        <v>0.33069999999999999</v>
      </c>
      <c r="N77" s="2">
        <f t="shared" si="44"/>
        <v>0.35149999999999998</v>
      </c>
      <c r="O77" s="2">
        <f t="shared" ref="O77:P78" si="46">F77</f>
        <v>0.51249999999999996</v>
      </c>
      <c r="P77" s="2">
        <f t="shared" si="46"/>
        <v>0.49990000000000001</v>
      </c>
    </row>
    <row r="78" spans="1:16" x14ac:dyDescent="0.25">
      <c r="A78" t="s">
        <v>98</v>
      </c>
      <c r="B78">
        <v>0.21609999999999999</v>
      </c>
      <c r="C78">
        <v>0.40050000000000002</v>
      </c>
      <c r="D78">
        <v>0.28820000000000001</v>
      </c>
      <c r="E78">
        <v>0.37769999999999998</v>
      </c>
      <c r="F78">
        <v>0.50039999999999996</v>
      </c>
      <c r="G78">
        <v>0.57379999999999998</v>
      </c>
      <c r="J78" s="6" t="str">
        <f t="shared" si="37"/>
        <v>MAR Ratio</v>
      </c>
      <c r="K78" s="2">
        <f t="shared" si="44"/>
        <v>0.21609999999999999</v>
      </c>
      <c r="L78" s="2">
        <f t="shared" si="44"/>
        <v>0.40050000000000002</v>
      </c>
      <c r="M78" s="2">
        <f t="shared" si="44"/>
        <v>0.28820000000000001</v>
      </c>
      <c r="N78" s="2">
        <f t="shared" si="44"/>
        <v>0.37769999999999998</v>
      </c>
      <c r="O78" s="2">
        <f t="shared" si="46"/>
        <v>0.50039999999999996</v>
      </c>
      <c r="P78" s="2">
        <f t="shared" si="46"/>
        <v>0.57379999999999998</v>
      </c>
    </row>
    <row r="79" spans="1:16" ht="15.75" thickBot="1" x14ac:dyDescent="0.3">
      <c r="A79" t="s">
        <v>85</v>
      </c>
      <c r="B79">
        <v>30.1968</v>
      </c>
      <c r="C79">
        <v>12.3611</v>
      </c>
      <c r="D79">
        <v>14.6167</v>
      </c>
      <c r="E79">
        <v>13.7181</v>
      </c>
      <c r="F79">
        <v>8.9809000000000001</v>
      </c>
      <c r="G79">
        <v>7.8587999999999996</v>
      </c>
      <c r="J79" s="7" t="str">
        <f t="shared" si="37"/>
        <v>Ulcer Index</v>
      </c>
      <c r="K79" s="26">
        <f t="shared" si="44"/>
        <v>30.1968</v>
      </c>
      <c r="L79" s="26">
        <f t="shared" si="44"/>
        <v>12.3611</v>
      </c>
      <c r="M79" s="26">
        <f t="shared" si="44"/>
        <v>14.6167</v>
      </c>
      <c r="N79" s="26">
        <f t="shared" si="44"/>
        <v>13.7181</v>
      </c>
      <c r="O79" s="26">
        <f t="shared" si="45"/>
        <v>8.9809000000000001</v>
      </c>
      <c r="P79" s="26">
        <f t="shared" si="45"/>
        <v>7.8587999999999996</v>
      </c>
    </row>
    <row r="81" spans="1:16" ht="15.75" thickBot="1" x14ac:dyDescent="0.3">
      <c r="A81" s="29" t="s">
        <v>37</v>
      </c>
    </row>
    <row r="82" spans="1:16" ht="15.75" thickBot="1" x14ac:dyDescent="0.3">
      <c r="B82" t="s">
        <v>53</v>
      </c>
      <c r="C82" t="s">
        <v>79</v>
      </c>
      <c r="D82" t="s">
        <v>82</v>
      </c>
      <c r="E82" t="s">
        <v>124</v>
      </c>
      <c r="F82" t="s">
        <v>103</v>
      </c>
      <c r="G82" t="s">
        <v>104</v>
      </c>
      <c r="J82" s="8"/>
      <c r="K82" s="4" t="str">
        <f>B82</f>
        <v>B&amp;H</v>
      </c>
      <c r="L82" s="4" t="str">
        <f>C82</f>
        <v>Timing</v>
      </c>
      <c r="M82" s="4" t="str">
        <f>D82</f>
        <v>Timing Delayed</v>
      </c>
      <c r="N82" s="4" t="str">
        <f>E82</f>
        <v>Timing Band</v>
      </c>
      <c r="O82" s="4" t="str">
        <f t="shared" ref="O82:P82" si="47">F82</f>
        <v>Multi Timing</v>
      </c>
      <c r="P82" s="4" t="str">
        <f t="shared" si="47"/>
        <v>Multi Strat</v>
      </c>
    </row>
    <row r="83" spans="1:16" x14ac:dyDescent="0.25">
      <c r="A83" t="s">
        <v>88</v>
      </c>
      <c r="B83">
        <v>16.3611</v>
      </c>
      <c r="C83">
        <v>15.6275</v>
      </c>
      <c r="D83">
        <v>14.924200000000001</v>
      </c>
      <c r="E83">
        <v>15.3203</v>
      </c>
      <c r="F83">
        <v>16.392299999999999</v>
      </c>
      <c r="G83">
        <v>15.589499999999999</v>
      </c>
      <c r="J83" s="5" t="str">
        <f t="shared" ref="J83:J97" si="48">A83</f>
        <v>CAGR</v>
      </c>
      <c r="K83" s="27">
        <f t="shared" ref="K83:N84" si="49">B83/100</f>
        <v>0.16361100000000001</v>
      </c>
      <c r="L83" s="27">
        <f t="shared" si="49"/>
        <v>0.156275</v>
      </c>
      <c r="M83" s="27">
        <f t="shared" si="49"/>
        <v>0.14924200000000001</v>
      </c>
      <c r="N83" s="27">
        <f t="shared" si="49"/>
        <v>0.15320300000000001</v>
      </c>
      <c r="O83" s="27">
        <f t="shared" ref="O83:P84" si="50">F83/100</f>
        <v>0.16392299999999999</v>
      </c>
      <c r="P83" s="27">
        <f t="shared" si="50"/>
        <v>0.15589500000000001</v>
      </c>
    </row>
    <row r="84" spans="1:16" x14ac:dyDescent="0.25">
      <c r="A84" t="s">
        <v>7</v>
      </c>
      <c r="B84">
        <v>10.9521</v>
      </c>
      <c r="C84">
        <v>8.7628000000000004</v>
      </c>
      <c r="D84">
        <v>7.9588000000000001</v>
      </c>
      <c r="E84">
        <v>8.5411000000000001</v>
      </c>
      <c r="F84">
        <v>7.8746</v>
      </c>
      <c r="G84">
        <v>7.0060000000000002</v>
      </c>
      <c r="J84" s="6" t="str">
        <f t="shared" si="48"/>
        <v>Volatility</v>
      </c>
      <c r="K84" s="1">
        <f t="shared" si="49"/>
        <v>0.10952099999999999</v>
      </c>
      <c r="L84" s="1">
        <f t="shared" si="49"/>
        <v>8.7627999999999998E-2</v>
      </c>
      <c r="M84" s="1">
        <f t="shared" si="49"/>
        <v>7.9588000000000006E-2</v>
      </c>
      <c r="N84" s="1">
        <f t="shared" si="49"/>
        <v>8.5411000000000001E-2</v>
      </c>
      <c r="O84" s="1">
        <f t="shared" si="50"/>
        <v>7.8745999999999997E-2</v>
      </c>
      <c r="P84" s="1">
        <f t="shared" si="50"/>
        <v>7.0059999999999997E-2</v>
      </c>
    </row>
    <row r="85" spans="1:16" x14ac:dyDescent="0.25">
      <c r="A85" t="s">
        <v>89</v>
      </c>
      <c r="B85">
        <v>5.0500000000000003E-2</v>
      </c>
      <c r="C85">
        <v>8.0799999999999997E-2</v>
      </c>
      <c r="D85">
        <v>-0.17749999999999999</v>
      </c>
      <c r="E85">
        <v>0.1933</v>
      </c>
      <c r="F85">
        <v>0.36280000000000001</v>
      </c>
      <c r="G85">
        <v>0.31979999999999997</v>
      </c>
      <c r="J85" s="6" t="str">
        <f t="shared" si="48"/>
        <v>Skew</v>
      </c>
      <c r="K85" s="2">
        <f t="shared" ref="K85:N86" si="51">B85</f>
        <v>5.0500000000000003E-2</v>
      </c>
      <c r="L85" s="2">
        <f t="shared" si="51"/>
        <v>8.0799999999999997E-2</v>
      </c>
      <c r="M85" s="2">
        <f t="shared" si="51"/>
        <v>-0.17749999999999999</v>
      </c>
      <c r="N85" s="2">
        <f t="shared" si="51"/>
        <v>0.1933</v>
      </c>
      <c r="O85" s="2">
        <f t="shared" ref="O85:P86" si="52">F85</f>
        <v>0.36280000000000001</v>
      </c>
      <c r="P85" s="2">
        <f t="shared" si="52"/>
        <v>0.31979999999999997</v>
      </c>
    </row>
    <row r="86" spans="1:16" x14ac:dyDescent="0.25">
      <c r="A86" t="s">
        <v>90</v>
      </c>
      <c r="B86">
        <v>1.7385999999999999</v>
      </c>
      <c r="C86">
        <v>3.9622000000000002</v>
      </c>
      <c r="D86">
        <v>2.516</v>
      </c>
      <c r="E86">
        <v>4.1359000000000004</v>
      </c>
      <c r="F86">
        <v>3.3592</v>
      </c>
      <c r="G86">
        <v>3.3068</v>
      </c>
      <c r="J86" s="6" t="str">
        <f t="shared" si="48"/>
        <v>Kurtosis</v>
      </c>
      <c r="K86" s="2">
        <f t="shared" si="51"/>
        <v>1.7385999999999999</v>
      </c>
      <c r="L86" s="2">
        <f t="shared" si="51"/>
        <v>3.9622000000000002</v>
      </c>
      <c r="M86" s="2">
        <f t="shared" si="51"/>
        <v>2.516</v>
      </c>
      <c r="N86" s="2">
        <f t="shared" si="51"/>
        <v>4.1359000000000004</v>
      </c>
      <c r="O86" s="2">
        <f t="shared" si="52"/>
        <v>3.3592</v>
      </c>
      <c r="P86" s="2">
        <f t="shared" si="52"/>
        <v>3.3068</v>
      </c>
    </row>
    <row r="87" spans="1:16" x14ac:dyDescent="0.25">
      <c r="A87" t="s">
        <v>10</v>
      </c>
      <c r="B87">
        <v>9.4771000000000001</v>
      </c>
      <c r="C87">
        <v>9.4771000000000001</v>
      </c>
      <c r="D87">
        <v>9.4771000000000001</v>
      </c>
      <c r="E87">
        <v>9.4771000000000001</v>
      </c>
      <c r="F87">
        <v>9.4771000000000001</v>
      </c>
      <c r="G87">
        <v>9.4771000000000001</v>
      </c>
      <c r="J87" s="6" t="str">
        <f t="shared" si="48"/>
        <v>Inflation CAGR</v>
      </c>
      <c r="K87" s="9">
        <f t="shared" ref="K87:N92" si="53">B87/100</f>
        <v>9.4770999999999994E-2</v>
      </c>
      <c r="L87" s="9">
        <f t="shared" si="53"/>
        <v>9.4770999999999994E-2</v>
      </c>
      <c r="M87" s="9">
        <f t="shared" si="53"/>
        <v>9.4770999999999994E-2</v>
      </c>
      <c r="N87" s="9">
        <f t="shared" si="53"/>
        <v>9.4770999999999994E-2</v>
      </c>
      <c r="O87" s="9">
        <f t="shared" ref="O87:P92" si="54">F87/100</f>
        <v>9.4770999999999994E-2</v>
      </c>
      <c r="P87" s="9">
        <f t="shared" si="54"/>
        <v>9.4770999999999994E-2</v>
      </c>
    </row>
    <row r="88" spans="1:16" x14ac:dyDescent="0.25">
      <c r="A88" t="s">
        <v>91</v>
      </c>
      <c r="B88">
        <v>100</v>
      </c>
      <c r="C88">
        <v>77.403000000000006</v>
      </c>
      <c r="D88">
        <v>71.718999999999994</v>
      </c>
      <c r="E88">
        <v>73.244</v>
      </c>
      <c r="F88">
        <v>71.380200000000002</v>
      </c>
      <c r="G88">
        <v>61.932600000000001</v>
      </c>
      <c r="J88" s="6" t="str">
        <f t="shared" si="48"/>
        <v>% in the Market</v>
      </c>
      <c r="K88" s="9">
        <f t="shared" si="53"/>
        <v>1</v>
      </c>
      <c r="L88" s="9">
        <f t="shared" si="53"/>
        <v>0.77403000000000011</v>
      </c>
      <c r="M88" s="9">
        <f t="shared" si="53"/>
        <v>0.71718999999999999</v>
      </c>
      <c r="N88" s="9">
        <f t="shared" si="53"/>
        <v>0.73243999999999998</v>
      </c>
      <c r="O88" s="9">
        <f t="shared" si="54"/>
        <v>0.71380200000000005</v>
      </c>
      <c r="P88" s="9">
        <f t="shared" si="54"/>
        <v>0.61932600000000004</v>
      </c>
    </row>
    <row r="89" spans="1:16" x14ac:dyDescent="0.25">
      <c r="A89" t="s">
        <v>92</v>
      </c>
      <c r="B89">
        <v>66.543400000000005</v>
      </c>
      <c r="C89">
        <v>71.903899999999993</v>
      </c>
      <c r="D89">
        <v>73.197800000000001</v>
      </c>
      <c r="E89">
        <v>72.273600000000002</v>
      </c>
      <c r="F89">
        <v>74.861400000000003</v>
      </c>
      <c r="G89">
        <v>75.231099999999998</v>
      </c>
      <c r="J89" s="6" t="str">
        <f t="shared" si="48"/>
        <v>% positive Months</v>
      </c>
      <c r="K89" s="1">
        <f t="shared" si="53"/>
        <v>0.66543400000000008</v>
      </c>
      <c r="L89" s="1">
        <f t="shared" si="53"/>
        <v>0.71903899999999998</v>
      </c>
      <c r="M89" s="1">
        <f t="shared" si="53"/>
        <v>0.73197800000000002</v>
      </c>
      <c r="N89" s="1">
        <f t="shared" si="53"/>
        <v>0.72273600000000005</v>
      </c>
      <c r="O89" s="1">
        <f t="shared" si="54"/>
        <v>0.748614</v>
      </c>
      <c r="P89" s="1">
        <f t="shared" si="54"/>
        <v>0.75231099999999995</v>
      </c>
    </row>
    <row r="90" spans="1:16" x14ac:dyDescent="0.25">
      <c r="A90" t="s">
        <v>93</v>
      </c>
      <c r="B90">
        <v>16.340299999999999</v>
      </c>
      <c r="C90">
        <v>16.340299999999999</v>
      </c>
      <c r="D90">
        <v>10.329599999999999</v>
      </c>
      <c r="E90">
        <v>16.340299999999999</v>
      </c>
      <c r="F90">
        <v>15.106199999999999</v>
      </c>
      <c r="G90">
        <v>12.7121</v>
      </c>
      <c r="J90" s="6" t="str">
        <f t="shared" si="48"/>
        <v>Best Month</v>
      </c>
      <c r="K90" s="1">
        <f t="shared" si="53"/>
        <v>0.16340299999999999</v>
      </c>
      <c r="L90" s="1">
        <f t="shared" si="53"/>
        <v>0.16340299999999999</v>
      </c>
      <c r="M90" s="1">
        <f t="shared" si="53"/>
        <v>0.103296</v>
      </c>
      <c r="N90" s="1">
        <f t="shared" si="53"/>
        <v>0.16340299999999999</v>
      </c>
      <c r="O90" s="1">
        <f t="shared" si="54"/>
        <v>0.151062</v>
      </c>
      <c r="P90" s="1">
        <f t="shared" si="54"/>
        <v>0.12712099999999998</v>
      </c>
    </row>
    <row r="91" spans="1:16" x14ac:dyDescent="0.25">
      <c r="A91" t="s">
        <v>94</v>
      </c>
      <c r="B91">
        <v>-10.983700000000001</v>
      </c>
      <c r="C91">
        <v>-10.983700000000001</v>
      </c>
      <c r="D91">
        <v>-10.983700000000001</v>
      </c>
      <c r="E91">
        <v>-10.983700000000001</v>
      </c>
      <c r="F91">
        <v>-7.2934000000000001</v>
      </c>
      <c r="G91">
        <v>-7.1498999999999997</v>
      </c>
      <c r="J91" s="6" t="str">
        <f t="shared" si="48"/>
        <v>Worst Month</v>
      </c>
      <c r="K91" s="1">
        <f t="shared" si="53"/>
        <v>-0.109837</v>
      </c>
      <c r="L91" s="1">
        <f t="shared" si="53"/>
        <v>-0.109837</v>
      </c>
      <c r="M91" s="1">
        <f t="shared" si="53"/>
        <v>-0.109837</v>
      </c>
      <c r="N91" s="1">
        <f t="shared" si="53"/>
        <v>-0.109837</v>
      </c>
      <c r="O91" s="1">
        <f t="shared" si="54"/>
        <v>-7.2933999999999999E-2</v>
      </c>
      <c r="P91" s="1">
        <f t="shared" si="54"/>
        <v>-7.1498999999999993E-2</v>
      </c>
    </row>
    <row r="92" spans="1:16" x14ac:dyDescent="0.25">
      <c r="A92" t="s">
        <v>95</v>
      </c>
      <c r="B92">
        <v>-30.613399999999999</v>
      </c>
      <c r="C92">
        <v>-11.5876</v>
      </c>
      <c r="D92">
        <v>-11.5876</v>
      </c>
      <c r="E92">
        <v>-11.5876</v>
      </c>
      <c r="F92">
        <v>-7.2934000000000001</v>
      </c>
      <c r="G92">
        <v>-7.1498999999999997</v>
      </c>
      <c r="J92" s="6" t="str">
        <f t="shared" si="48"/>
        <v>Max Drawdown</v>
      </c>
      <c r="K92" s="1">
        <f t="shared" si="53"/>
        <v>-0.30613399999999996</v>
      </c>
      <c r="L92" s="1">
        <f t="shared" si="53"/>
        <v>-0.11587600000000001</v>
      </c>
      <c r="M92" s="1">
        <f t="shared" si="53"/>
        <v>-0.11587600000000001</v>
      </c>
      <c r="N92" s="1">
        <f t="shared" si="53"/>
        <v>-0.11587600000000001</v>
      </c>
      <c r="O92" s="1">
        <f t="shared" si="54"/>
        <v>-7.2933999999999999E-2</v>
      </c>
      <c r="P92" s="1">
        <f t="shared" si="54"/>
        <v>-7.1498999999999993E-2</v>
      </c>
    </row>
    <row r="93" spans="1:16" x14ac:dyDescent="0.25">
      <c r="A93" t="s">
        <v>96</v>
      </c>
      <c r="B93">
        <v>1.8711</v>
      </c>
      <c r="C93">
        <v>0.74150000000000005</v>
      </c>
      <c r="D93">
        <v>0.77639999999999998</v>
      </c>
      <c r="E93">
        <v>0.75639999999999996</v>
      </c>
      <c r="F93">
        <v>0.44490000000000002</v>
      </c>
      <c r="G93">
        <v>0.45860000000000001</v>
      </c>
      <c r="J93" s="6" t="str">
        <f t="shared" si="48"/>
        <v>Max Drawdown / CAGR</v>
      </c>
      <c r="K93" s="2">
        <f t="shared" ref="K93:N97" si="55">B93</f>
        <v>1.8711</v>
      </c>
      <c r="L93" s="2">
        <f t="shared" si="55"/>
        <v>0.74150000000000005</v>
      </c>
      <c r="M93" s="2">
        <f t="shared" si="55"/>
        <v>0.77639999999999998</v>
      </c>
      <c r="N93" s="2">
        <f t="shared" si="55"/>
        <v>0.75639999999999996</v>
      </c>
      <c r="O93" s="2">
        <f t="shared" ref="O93:P97" si="56">F93</f>
        <v>0.44490000000000002</v>
      </c>
      <c r="P93" s="2">
        <f t="shared" si="56"/>
        <v>0.45860000000000001</v>
      </c>
    </row>
    <row r="94" spans="1:16" x14ac:dyDescent="0.25">
      <c r="A94" t="s">
        <v>97</v>
      </c>
      <c r="B94">
        <v>0.46820000000000001</v>
      </c>
      <c r="C94">
        <v>0.52429999999999999</v>
      </c>
      <c r="D94">
        <v>0.49669999999999997</v>
      </c>
      <c r="E94">
        <v>0.50549999999999995</v>
      </c>
      <c r="F94">
        <v>0.66669999999999996</v>
      </c>
      <c r="G94">
        <v>0.64970000000000006</v>
      </c>
      <c r="J94" s="6" t="str">
        <f t="shared" si="48"/>
        <v>Sharpe Ratio (10.52%)</v>
      </c>
      <c r="K94" s="2">
        <f t="shared" si="55"/>
        <v>0.46820000000000001</v>
      </c>
      <c r="L94" s="2">
        <f t="shared" si="55"/>
        <v>0.52429999999999999</v>
      </c>
      <c r="M94" s="2">
        <f t="shared" si="55"/>
        <v>0.49669999999999997</v>
      </c>
      <c r="N94" s="2">
        <f t="shared" si="55"/>
        <v>0.50549999999999995</v>
      </c>
      <c r="O94" s="2">
        <f t="shared" si="56"/>
        <v>0.66669999999999996</v>
      </c>
      <c r="P94" s="2">
        <f t="shared" si="56"/>
        <v>0.64970000000000006</v>
      </c>
    </row>
    <row r="95" spans="1:16" x14ac:dyDescent="0.25">
      <c r="A95" t="s">
        <v>84</v>
      </c>
      <c r="B95">
        <v>0.82720000000000005</v>
      </c>
      <c r="C95">
        <v>1.0073000000000001</v>
      </c>
      <c r="D95">
        <v>1.0673999999999999</v>
      </c>
      <c r="E95">
        <v>1.0358000000000001</v>
      </c>
      <c r="F95">
        <v>1.3208</v>
      </c>
      <c r="G95">
        <v>1.4487000000000001</v>
      </c>
      <c r="J95" s="6" t="str">
        <f t="shared" si="48"/>
        <v>Sortino Ratio</v>
      </c>
      <c r="K95" s="2">
        <f t="shared" si="55"/>
        <v>0.82720000000000005</v>
      </c>
      <c r="L95" s="2">
        <f t="shared" si="55"/>
        <v>1.0073000000000001</v>
      </c>
      <c r="M95" s="2">
        <f t="shared" si="55"/>
        <v>1.0673999999999999</v>
      </c>
      <c r="N95" s="2">
        <f t="shared" si="55"/>
        <v>1.0358000000000001</v>
      </c>
      <c r="O95" s="2">
        <f t="shared" si="56"/>
        <v>1.3208</v>
      </c>
      <c r="P95" s="2">
        <f t="shared" si="56"/>
        <v>1.4487000000000001</v>
      </c>
    </row>
    <row r="96" spans="1:16" x14ac:dyDescent="0.25">
      <c r="A96" t="s">
        <v>98</v>
      </c>
      <c r="B96">
        <v>0.53439999999999999</v>
      </c>
      <c r="C96">
        <v>1.3486</v>
      </c>
      <c r="D96">
        <v>1.2879</v>
      </c>
      <c r="E96">
        <v>1.3221000000000001</v>
      </c>
      <c r="F96">
        <v>2.2475000000000001</v>
      </c>
      <c r="G96">
        <v>2.1804000000000001</v>
      </c>
      <c r="J96" s="6" t="str">
        <f t="shared" si="48"/>
        <v>MAR Ratio</v>
      </c>
      <c r="K96" s="2">
        <f t="shared" si="55"/>
        <v>0.53439999999999999</v>
      </c>
      <c r="L96" s="2">
        <f t="shared" si="55"/>
        <v>1.3486</v>
      </c>
      <c r="M96" s="2">
        <f t="shared" si="55"/>
        <v>1.2879</v>
      </c>
      <c r="N96" s="2">
        <f t="shared" si="55"/>
        <v>1.3221000000000001</v>
      </c>
      <c r="O96" s="2">
        <f t="shared" si="56"/>
        <v>2.2475000000000001</v>
      </c>
      <c r="P96" s="2">
        <f t="shared" si="56"/>
        <v>2.1804000000000001</v>
      </c>
    </row>
    <row r="97" spans="1:16" ht="15.75" thickBot="1" x14ac:dyDescent="0.3">
      <c r="A97" t="s">
        <v>85</v>
      </c>
      <c r="B97">
        <v>6.3480999999999996</v>
      </c>
      <c r="C97">
        <v>2.5962000000000001</v>
      </c>
      <c r="D97">
        <v>2.5821999999999998</v>
      </c>
      <c r="E97">
        <v>2.6012</v>
      </c>
      <c r="F97">
        <v>1.7378</v>
      </c>
      <c r="G97">
        <v>1.474</v>
      </c>
      <c r="J97" s="7" t="str">
        <f t="shared" si="48"/>
        <v>Ulcer Index</v>
      </c>
      <c r="K97" s="26">
        <f t="shared" si="55"/>
        <v>6.3480999999999996</v>
      </c>
      <c r="L97" s="26">
        <f t="shared" si="55"/>
        <v>2.5962000000000001</v>
      </c>
      <c r="M97" s="26">
        <f t="shared" si="55"/>
        <v>2.5821999999999998</v>
      </c>
      <c r="N97" s="26">
        <f t="shared" si="55"/>
        <v>2.6012</v>
      </c>
      <c r="O97" s="26">
        <f t="shared" si="56"/>
        <v>1.7378</v>
      </c>
      <c r="P97" s="26">
        <f t="shared" si="56"/>
        <v>1.474</v>
      </c>
    </row>
    <row r="99" spans="1:16" ht="15.75" thickBot="1" x14ac:dyDescent="0.3">
      <c r="A99" s="29" t="s">
        <v>122</v>
      </c>
      <c r="J99" s="42"/>
      <c r="K99" s="42"/>
      <c r="L99" s="42"/>
      <c r="M99" s="42"/>
      <c r="N99" s="42"/>
      <c r="O99" s="42"/>
    </row>
    <row r="100" spans="1:16" ht="15.75" thickBot="1" x14ac:dyDescent="0.3">
      <c r="B100" t="s">
        <v>0</v>
      </c>
      <c r="C100" t="s">
        <v>43</v>
      </c>
      <c r="D100" t="s">
        <v>44</v>
      </c>
      <c r="E100" t="s">
        <v>45</v>
      </c>
      <c r="F100" t="s">
        <v>4</v>
      </c>
      <c r="H100" t="s">
        <v>49</v>
      </c>
      <c r="J100" s="30"/>
      <c r="K100" s="31" t="str">
        <f>B100</f>
        <v>TBILLS</v>
      </c>
      <c r="L100" s="32" t="str">
        <f>C100</f>
        <v>JALSH</v>
      </c>
      <c r="M100" s="32" t="str">
        <f>D100</f>
        <v>MSCIWORLD</v>
      </c>
      <c r="N100" s="32" t="str">
        <f>E100</f>
        <v>SA10YR</v>
      </c>
      <c r="O100" s="32" t="str">
        <f>F100</f>
        <v>GSCI</v>
      </c>
      <c r="P100" s="32" t="str">
        <f t="shared" ref="P100" si="57">H100</f>
        <v>JASPY</v>
      </c>
    </row>
    <row r="101" spans="1:16" x14ac:dyDescent="0.25">
      <c r="A101" t="s">
        <v>6</v>
      </c>
      <c r="B101">
        <v>9.84</v>
      </c>
      <c r="C101">
        <v>14.59</v>
      </c>
      <c r="D101">
        <v>13.54</v>
      </c>
      <c r="E101">
        <v>11.74</v>
      </c>
      <c r="F101">
        <v>6.85</v>
      </c>
      <c r="H101">
        <v>19.399999999999999</v>
      </c>
      <c r="J101" s="33" t="str">
        <f>A101</f>
        <v>Return</v>
      </c>
      <c r="K101" s="34">
        <f t="shared" ref="K101:K102" si="58">B101/100</f>
        <v>9.8400000000000001E-2</v>
      </c>
      <c r="L101" s="34">
        <f t="shared" ref="L101:L102" si="59">C101/100</f>
        <v>0.1459</v>
      </c>
      <c r="M101" s="34">
        <f t="shared" ref="M101:M102" si="60">D101/100</f>
        <v>0.13539999999999999</v>
      </c>
      <c r="N101" s="34">
        <f t="shared" ref="N101:N102" si="61">E101/100</f>
        <v>0.1174</v>
      </c>
      <c r="O101" s="34">
        <f>F101/100</f>
        <v>6.8499999999999991E-2</v>
      </c>
      <c r="P101" s="34">
        <f t="shared" ref="P101:P102" si="62">H101/100</f>
        <v>0.19399999999999998</v>
      </c>
    </row>
    <row r="102" spans="1:16" x14ac:dyDescent="0.25">
      <c r="A102" t="s">
        <v>7</v>
      </c>
      <c r="B102">
        <v>1.01</v>
      </c>
      <c r="C102">
        <v>18.37</v>
      </c>
      <c r="D102">
        <v>16.32</v>
      </c>
      <c r="E102">
        <v>8.0399999999999991</v>
      </c>
      <c r="F102">
        <v>23.01</v>
      </c>
      <c r="H102">
        <v>15.85</v>
      </c>
      <c r="J102" s="33" t="str">
        <f>A102</f>
        <v>Volatility</v>
      </c>
      <c r="K102" s="34">
        <f t="shared" si="58"/>
        <v>1.01E-2</v>
      </c>
      <c r="L102" s="34">
        <f t="shared" si="59"/>
        <v>0.1837</v>
      </c>
      <c r="M102" s="34">
        <f t="shared" si="60"/>
        <v>0.16320000000000001</v>
      </c>
      <c r="N102" s="34">
        <f t="shared" si="61"/>
        <v>8.0399999999999985E-2</v>
      </c>
      <c r="O102" s="34">
        <f>F102/100</f>
        <v>0.23010000000000003</v>
      </c>
      <c r="P102" s="34">
        <f t="shared" si="62"/>
        <v>0.1585</v>
      </c>
    </row>
    <row r="103" spans="1:16" x14ac:dyDescent="0.25">
      <c r="A103" t="s">
        <v>55</v>
      </c>
      <c r="B103">
        <v>-0.14000000000000001</v>
      </c>
      <c r="C103">
        <v>0.23</v>
      </c>
      <c r="D103">
        <v>0.2</v>
      </c>
      <c r="E103">
        <v>0.19</v>
      </c>
      <c r="F103">
        <v>-0.13</v>
      </c>
      <c r="H103">
        <v>0.54</v>
      </c>
      <c r="J103" s="33" t="str">
        <f>A103</f>
        <v>Sharpe (9.84%)</v>
      </c>
      <c r="K103" s="38">
        <f>B103</f>
        <v>-0.14000000000000001</v>
      </c>
      <c r="L103" s="38">
        <f>C103</f>
        <v>0.23</v>
      </c>
      <c r="M103" s="38">
        <f>D103</f>
        <v>0.2</v>
      </c>
      <c r="N103" s="38">
        <f>E103</f>
        <v>0.19</v>
      </c>
      <c r="O103" s="38">
        <f>F103</f>
        <v>-0.13</v>
      </c>
      <c r="P103" s="38">
        <f t="shared" ref="P103" si="63">H103</f>
        <v>0.54</v>
      </c>
    </row>
    <row r="104" spans="1:16" x14ac:dyDescent="0.25">
      <c r="A104" t="s">
        <v>9</v>
      </c>
      <c r="B104">
        <v>0</v>
      </c>
      <c r="C104">
        <v>-40.44</v>
      </c>
      <c r="D104">
        <v>-49.9</v>
      </c>
      <c r="E104">
        <v>-18.63</v>
      </c>
      <c r="F104">
        <v>-64.08</v>
      </c>
      <c r="H104">
        <v>-31.87</v>
      </c>
      <c r="J104" s="33" t="str">
        <f>A104</f>
        <v>MaxDD</v>
      </c>
      <c r="K104" s="34">
        <f>-B104/100</f>
        <v>0</v>
      </c>
      <c r="L104" s="35">
        <f>C104/100</f>
        <v>-0.40439999999999998</v>
      </c>
      <c r="M104" s="35">
        <f t="shared" ref="M104" si="64">D104/100</f>
        <v>-0.499</v>
      </c>
      <c r="N104" s="35">
        <f t="shared" ref="N104" si="65">E104/100</f>
        <v>-0.18629999999999999</v>
      </c>
      <c r="O104" s="35">
        <f>F104/100</f>
        <v>-0.64080000000000004</v>
      </c>
      <c r="P104" s="35">
        <f t="shared" ref="P104:P105" si="66">H104/100</f>
        <v>-0.31869999999999998</v>
      </c>
    </row>
    <row r="105" spans="1:16" ht="15.75" thickBot="1" x14ac:dyDescent="0.3">
      <c r="A105" t="s">
        <v>10</v>
      </c>
      <c r="B105">
        <v>6.19</v>
      </c>
      <c r="C105">
        <v>6.19</v>
      </c>
      <c r="D105">
        <v>6.19</v>
      </c>
      <c r="E105">
        <v>6.19</v>
      </c>
      <c r="F105">
        <v>6.19</v>
      </c>
      <c r="H105">
        <v>6.19</v>
      </c>
      <c r="J105" s="36" t="str">
        <f>A105</f>
        <v>Inflation CAGR</v>
      </c>
      <c r="K105" s="37">
        <f>B105/100</f>
        <v>6.1900000000000004E-2</v>
      </c>
      <c r="L105" s="37">
        <f>C105/100</f>
        <v>6.1900000000000004E-2</v>
      </c>
      <c r="M105" s="37">
        <f>D105/100</f>
        <v>6.1900000000000004E-2</v>
      </c>
      <c r="N105" s="37">
        <f>E105/100</f>
        <v>6.1900000000000004E-2</v>
      </c>
      <c r="O105" s="37">
        <f>F105/100</f>
        <v>6.1900000000000004E-2</v>
      </c>
      <c r="P105" s="37">
        <f t="shared" si="66"/>
        <v>6.1900000000000004E-2</v>
      </c>
    </row>
    <row r="108" spans="1:16" ht="15.75" thickBot="1" x14ac:dyDescent="0.3">
      <c r="A108" s="29" t="s">
        <v>49</v>
      </c>
    </row>
    <row r="109" spans="1:16" ht="15.75" thickBot="1" x14ac:dyDescent="0.3">
      <c r="B109" t="s">
        <v>53</v>
      </c>
      <c r="C109" t="s">
        <v>79</v>
      </c>
      <c r="D109" t="s">
        <v>82</v>
      </c>
      <c r="E109" t="s">
        <v>124</v>
      </c>
      <c r="F109" t="s">
        <v>103</v>
      </c>
      <c r="G109" t="s">
        <v>104</v>
      </c>
      <c r="J109" s="8"/>
      <c r="K109" s="4" t="str">
        <f>B109</f>
        <v>B&amp;H</v>
      </c>
      <c r="L109" s="4" t="str">
        <f>C109</f>
        <v>Timing</v>
      </c>
      <c r="M109" s="4" t="str">
        <f>D109</f>
        <v>Timing Delayed</v>
      </c>
      <c r="N109" s="4" t="str">
        <f>E109</f>
        <v>Timing Band</v>
      </c>
      <c r="O109" s="4" t="str">
        <f t="shared" ref="O109:P109" si="67">F109</f>
        <v>Multi Timing</v>
      </c>
      <c r="P109" s="4" t="str">
        <f t="shared" si="67"/>
        <v>Multi Strat</v>
      </c>
    </row>
    <row r="110" spans="1:16" x14ac:dyDescent="0.25">
      <c r="A110" t="s">
        <v>88</v>
      </c>
      <c r="B110">
        <v>19.402200000000001</v>
      </c>
      <c r="C110">
        <v>17.712299999999999</v>
      </c>
      <c r="D110">
        <v>17.596299999999999</v>
      </c>
      <c r="E110">
        <v>18.017499999999998</v>
      </c>
      <c r="F110">
        <v>19.2393</v>
      </c>
      <c r="G110">
        <v>17.928999999999998</v>
      </c>
      <c r="J110" s="5" t="str">
        <f t="shared" ref="J110:J124" si="68">A110</f>
        <v>CAGR</v>
      </c>
      <c r="K110" s="27">
        <f t="shared" ref="K110:K111" si="69">B110/100</f>
        <v>0.194022</v>
      </c>
      <c r="L110" s="27">
        <f t="shared" ref="L110:L111" si="70">C110/100</f>
        <v>0.177123</v>
      </c>
      <c r="M110" s="27">
        <f t="shared" ref="M110:M111" si="71">D110/100</f>
        <v>0.17596299999999998</v>
      </c>
      <c r="N110" s="27">
        <f t="shared" ref="N110:N111" si="72">E110/100</f>
        <v>0.18017499999999997</v>
      </c>
      <c r="O110" s="27">
        <f t="shared" ref="O110:P111" si="73">F110/100</f>
        <v>0.19239300000000001</v>
      </c>
      <c r="P110" s="27">
        <f t="shared" si="73"/>
        <v>0.17928999999999998</v>
      </c>
    </row>
    <row r="111" spans="1:16" x14ac:dyDescent="0.25">
      <c r="A111" t="s">
        <v>7</v>
      </c>
      <c r="B111">
        <v>15.847899999999999</v>
      </c>
      <c r="C111">
        <v>13.2613</v>
      </c>
      <c r="D111">
        <v>12.8695</v>
      </c>
      <c r="E111">
        <v>13.022399999999999</v>
      </c>
      <c r="F111">
        <v>11.526999999999999</v>
      </c>
      <c r="G111">
        <v>10.2722</v>
      </c>
      <c r="J111" s="6" t="str">
        <f t="shared" si="68"/>
        <v>Volatility</v>
      </c>
      <c r="K111" s="1">
        <f t="shared" si="69"/>
        <v>0.15847899999999998</v>
      </c>
      <c r="L111" s="1">
        <f t="shared" si="70"/>
        <v>0.13261300000000001</v>
      </c>
      <c r="M111" s="1">
        <f t="shared" si="71"/>
        <v>0.128695</v>
      </c>
      <c r="N111" s="1">
        <f t="shared" si="72"/>
        <v>0.13022400000000001</v>
      </c>
      <c r="O111" s="1">
        <f t="shared" si="73"/>
        <v>0.11527</v>
      </c>
      <c r="P111" s="1">
        <f t="shared" si="73"/>
        <v>0.10272199999999999</v>
      </c>
    </row>
    <row r="112" spans="1:16" x14ac:dyDescent="0.25">
      <c r="A112" t="s">
        <v>89</v>
      </c>
      <c r="B112">
        <v>-0.05</v>
      </c>
      <c r="C112">
        <v>-0.18290000000000001</v>
      </c>
      <c r="D112">
        <v>-0.154</v>
      </c>
      <c r="E112">
        <v>-0.17349999999999999</v>
      </c>
      <c r="F112">
        <v>0.109</v>
      </c>
      <c r="G112">
        <v>0.1178</v>
      </c>
      <c r="J112" s="6" t="str">
        <f t="shared" si="68"/>
        <v>Skew</v>
      </c>
      <c r="K112" s="2">
        <f t="shared" ref="K112:K113" si="74">B112</f>
        <v>-0.05</v>
      </c>
      <c r="L112" s="2">
        <f t="shared" ref="L112:L113" si="75">C112</f>
        <v>-0.18290000000000001</v>
      </c>
      <c r="M112" s="2">
        <f t="shared" ref="M112:M113" si="76">D112</f>
        <v>-0.154</v>
      </c>
      <c r="N112" s="2">
        <f t="shared" ref="N112:N113" si="77">E112</f>
        <v>-0.17349999999999999</v>
      </c>
      <c r="O112" s="2">
        <f t="shared" ref="O112:P113" si="78">F112</f>
        <v>0.109</v>
      </c>
      <c r="P112" s="2">
        <f t="shared" si="78"/>
        <v>0.1178</v>
      </c>
    </row>
    <row r="113" spans="1:16" x14ac:dyDescent="0.25">
      <c r="A113" t="s">
        <v>90</v>
      </c>
      <c r="B113">
        <v>1.1495</v>
      </c>
      <c r="C113">
        <v>2.3534000000000002</v>
      </c>
      <c r="D113">
        <v>2.8633999999999999</v>
      </c>
      <c r="E113">
        <v>2.6229</v>
      </c>
      <c r="F113">
        <v>2.0082</v>
      </c>
      <c r="G113">
        <v>2.1371000000000002</v>
      </c>
      <c r="J113" s="6" t="str">
        <f t="shared" si="68"/>
        <v>Kurtosis</v>
      </c>
      <c r="K113" s="2">
        <f t="shared" si="74"/>
        <v>1.1495</v>
      </c>
      <c r="L113" s="2">
        <f t="shared" si="75"/>
        <v>2.3534000000000002</v>
      </c>
      <c r="M113" s="2">
        <f t="shared" si="76"/>
        <v>2.8633999999999999</v>
      </c>
      <c r="N113" s="2">
        <f t="shared" si="77"/>
        <v>2.6229</v>
      </c>
      <c r="O113" s="2">
        <f t="shared" si="78"/>
        <v>2.0082</v>
      </c>
      <c r="P113" s="2">
        <f t="shared" si="78"/>
        <v>2.1371000000000002</v>
      </c>
    </row>
    <row r="114" spans="1:16" x14ac:dyDescent="0.25">
      <c r="A114" t="s">
        <v>10</v>
      </c>
      <c r="B114">
        <v>6.1896000000000004</v>
      </c>
      <c r="C114">
        <v>6.1896000000000004</v>
      </c>
      <c r="D114">
        <v>6.1896000000000004</v>
      </c>
      <c r="E114">
        <v>6.1896000000000004</v>
      </c>
      <c r="F114">
        <v>6.1896000000000004</v>
      </c>
      <c r="G114">
        <v>6.1896000000000004</v>
      </c>
      <c r="J114" s="6" t="str">
        <f t="shared" si="68"/>
        <v>Inflation CAGR</v>
      </c>
      <c r="K114" s="9">
        <f t="shared" ref="K114:K119" si="79">B114/100</f>
        <v>6.1896000000000007E-2</v>
      </c>
      <c r="L114" s="9">
        <f t="shared" ref="L114:L119" si="80">C114/100</f>
        <v>6.1896000000000007E-2</v>
      </c>
      <c r="M114" s="9">
        <f t="shared" ref="M114:M119" si="81">D114/100</f>
        <v>6.1896000000000007E-2</v>
      </c>
      <c r="N114" s="9">
        <f t="shared" ref="N114:N119" si="82">E114/100</f>
        <v>6.1896000000000007E-2</v>
      </c>
      <c r="O114" s="9">
        <f t="shared" ref="O114:P119" si="83">F114/100</f>
        <v>6.1896000000000007E-2</v>
      </c>
      <c r="P114" s="9">
        <f t="shared" si="83"/>
        <v>6.1896000000000007E-2</v>
      </c>
    </row>
    <row r="115" spans="1:16" x14ac:dyDescent="0.25">
      <c r="A115" t="s">
        <v>91</v>
      </c>
      <c r="B115">
        <v>100</v>
      </c>
      <c r="C115">
        <v>81.227400000000003</v>
      </c>
      <c r="D115">
        <v>76.173299999999998</v>
      </c>
      <c r="E115">
        <v>79.422399999999996</v>
      </c>
      <c r="F115">
        <v>74.247900000000001</v>
      </c>
      <c r="G115">
        <v>66.746899999999997</v>
      </c>
      <c r="J115" s="6" t="str">
        <f t="shared" si="68"/>
        <v>% in the Market</v>
      </c>
      <c r="K115" s="9">
        <f t="shared" si="79"/>
        <v>1</v>
      </c>
      <c r="L115" s="9">
        <f t="shared" si="80"/>
        <v>0.81227400000000005</v>
      </c>
      <c r="M115" s="9">
        <f t="shared" si="81"/>
        <v>0.76173299999999999</v>
      </c>
      <c r="N115" s="9">
        <f t="shared" si="82"/>
        <v>0.79422399999999993</v>
      </c>
      <c r="O115" s="9">
        <f t="shared" si="83"/>
        <v>0.742479</v>
      </c>
      <c r="P115" s="9">
        <f t="shared" si="83"/>
        <v>0.66746899999999998</v>
      </c>
    </row>
    <row r="116" spans="1:16" x14ac:dyDescent="0.25">
      <c r="A116" t="s">
        <v>92</v>
      </c>
      <c r="B116">
        <v>66.064999999999998</v>
      </c>
      <c r="C116">
        <v>74.007199999999997</v>
      </c>
      <c r="D116">
        <v>76.173299999999998</v>
      </c>
      <c r="E116">
        <v>75.090299999999999</v>
      </c>
      <c r="F116">
        <v>74.368200000000002</v>
      </c>
      <c r="G116">
        <v>74.729200000000006</v>
      </c>
      <c r="J116" s="6" t="str">
        <f t="shared" si="68"/>
        <v>% positive Months</v>
      </c>
      <c r="K116" s="1">
        <f t="shared" si="79"/>
        <v>0.66064999999999996</v>
      </c>
      <c r="L116" s="1">
        <f t="shared" si="80"/>
        <v>0.74007199999999995</v>
      </c>
      <c r="M116" s="1">
        <f t="shared" si="81"/>
        <v>0.76173299999999999</v>
      </c>
      <c r="N116" s="1">
        <f t="shared" si="82"/>
        <v>0.75090299999999999</v>
      </c>
      <c r="O116" s="1">
        <f t="shared" si="83"/>
        <v>0.74368200000000007</v>
      </c>
      <c r="P116" s="1">
        <f t="shared" si="83"/>
        <v>0.74729200000000007</v>
      </c>
    </row>
    <row r="117" spans="1:16" x14ac:dyDescent="0.25">
      <c r="A117" t="s">
        <v>93</v>
      </c>
      <c r="B117">
        <v>18.190000000000001</v>
      </c>
      <c r="C117">
        <v>14.52</v>
      </c>
      <c r="D117">
        <v>14.52</v>
      </c>
      <c r="E117">
        <v>14.52</v>
      </c>
      <c r="F117">
        <v>13.45</v>
      </c>
      <c r="G117">
        <v>13.42</v>
      </c>
      <c r="J117" s="6" t="str">
        <f t="shared" si="68"/>
        <v>Best Month</v>
      </c>
      <c r="K117" s="1">
        <f t="shared" si="79"/>
        <v>0.18190000000000001</v>
      </c>
      <c r="L117" s="1">
        <f t="shared" si="80"/>
        <v>0.1452</v>
      </c>
      <c r="M117" s="1">
        <f t="shared" si="81"/>
        <v>0.1452</v>
      </c>
      <c r="N117" s="1">
        <f t="shared" si="82"/>
        <v>0.1452</v>
      </c>
      <c r="O117" s="1">
        <f t="shared" si="83"/>
        <v>0.13449999999999998</v>
      </c>
      <c r="P117" s="1">
        <f t="shared" si="83"/>
        <v>0.13419999999999999</v>
      </c>
    </row>
    <row r="118" spans="1:16" x14ac:dyDescent="0.25">
      <c r="A118" t="s">
        <v>94</v>
      </c>
      <c r="B118">
        <v>-13.93</v>
      </c>
      <c r="C118">
        <v>-13.93</v>
      </c>
      <c r="D118">
        <v>-13.93</v>
      </c>
      <c r="E118">
        <v>-13.93</v>
      </c>
      <c r="F118">
        <v>-11.09</v>
      </c>
      <c r="G118">
        <v>-11.09</v>
      </c>
      <c r="J118" s="6" t="str">
        <f t="shared" si="68"/>
        <v>Worst Month</v>
      </c>
      <c r="K118" s="1">
        <f t="shared" si="79"/>
        <v>-0.13930000000000001</v>
      </c>
      <c r="L118" s="1">
        <f t="shared" si="80"/>
        <v>-0.13930000000000001</v>
      </c>
      <c r="M118" s="1">
        <f t="shared" si="81"/>
        <v>-0.13930000000000001</v>
      </c>
      <c r="N118" s="1">
        <f t="shared" si="82"/>
        <v>-0.13930000000000001</v>
      </c>
      <c r="O118" s="1">
        <f t="shared" si="83"/>
        <v>-0.1109</v>
      </c>
      <c r="P118" s="1">
        <f t="shared" si="83"/>
        <v>-0.1109</v>
      </c>
    </row>
    <row r="119" spans="1:16" x14ac:dyDescent="0.25">
      <c r="A119" t="s">
        <v>95</v>
      </c>
      <c r="B119">
        <v>-31.874600000000001</v>
      </c>
      <c r="C119">
        <v>-19.2544</v>
      </c>
      <c r="D119">
        <v>-18.998999999999999</v>
      </c>
      <c r="E119">
        <v>-18.998999999999999</v>
      </c>
      <c r="F119">
        <v>-17.023900000000001</v>
      </c>
      <c r="G119">
        <v>-14.343</v>
      </c>
      <c r="J119" s="6" t="str">
        <f t="shared" si="68"/>
        <v>Max Drawdown</v>
      </c>
      <c r="K119" s="1">
        <f t="shared" si="79"/>
        <v>-0.31874600000000003</v>
      </c>
      <c r="L119" s="1">
        <f t="shared" si="80"/>
        <v>-0.19254399999999999</v>
      </c>
      <c r="M119" s="1">
        <f t="shared" si="81"/>
        <v>-0.18998999999999999</v>
      </c>
      <c r="N119" s="1">
        <f t="shared" si="82"/>
        <v>-0.18998999999999999</v>
      </c>
      <c r="O119" s="1">
        <f t="shared" si="83"/>
        <v>-0.170239</v>
      </c>
      <c r="P119" s="1">
        <f t="shared" si="83"/>
        <v>-0.14343</v>
      </c>
    </row>
    <row r="120" spans="1:16" x14ac:dyDescent="0.25">
      <c r="A120" t="s">
        <v>96</v>
      </c>
      <c r="B120">
        <v>1.6428</v>
      </c>
      <c r="C120">
        <v>1.0871</v>
      </c>
      <c r="D120">
        <v>1.0797000000000001</v>
      </c>
      <c r="E120">
        <v>1.0545</v>
      </c>
      <c r="F120">
        <v>0.88480000000000003</v>
      </c>
      <c r="G120">
        <v>0.8</v>
      </c>
      <c r="J120" s="6" t="str">
        <f t="shared" si="68"/>
        <v>Max Drawdown / CAGR</v>
      </c>
      <c r="K120" s="2">
        <f t="shared" ref="K120:K124" si="84">B120</f>
        <v>1.6428</v>
      </c>
      <c r="L120" s="2">
        <f t="shared" ref="L120:L124" si="85">C120</f>
        <v>1.0871</v>
      </c>
      <c r="M120" s="2">
        <f t="shared" ref="M120:M124" si="86">D120</f>
        <v>1.0797000000000001</v>
      </c>
      <c r="N120" s="2">
        <f t="shared" ref="N120:N124" si="87">E120</f>
        <v>1.0545</v>
      </c>
      <c r="O120" s="2">
        <f t="shared" ref="O120:P124" si="88">F120</f>
        <v>0.88480000000000003</v>
      </c>
      <c r="P120" s="2">
        <f t="shared" si="88"/>
        <v>0.8</v>
      </c>
    </row>
    <row r="121" spans="1:16" x14ac:dyDescent="0.25">
      <c r="A121" t="s">
        <v>105</v>
      </c>
      <c r="B121">
        <v>0.55189999999999995</v>
      </c>
      <c r="C121">
        <v>0.54320000000000002</v>
      </c>
      <c r="D121">
        <v>0.5514</v>
      </c>
      <c r="E121">
        <v>0.57450000000000001</v>
      </c>
      <c r="F121">
        <v>0.74709999999999999</v>
      </c>
      <c r="G121">
        <v>0.72119999999999995</v>
      </c>
      <c r="J121" s="6" t="str">
        <f t="shared" si="68"/>
        <v>Sharpe Ratio (9.84%)</v>
      </c>
      <c r="K121" s="2">
        <f t="shared" si="84"/>
        <v>0.55189999999999995</v>
      </c>
      <c r="L121" s="2">
        <f t="shared" si="85"/>
        <v>0.54320000000000002</v>
      </c>
      <c r="M121" s="2">
        <f t="shared" si="86"/>
        <v>0.5514</v>
      </c>
      <c r="N121" s="2">
        <f t="shared" si="87"/>
        <v>0.57450000000000001</v>
      </c>
      <c r="O121" s="2">
        <f t="shared" si="88"/>
        <v>0.74709999999999999</v>
      </c>
      <c r="P121" s="2">
        <f t="shared" si="88"/>
        <v>0.72119999999999995</v>
      </c>
    </row>
    <row r="122" spans="1:16" x14ac:dyDescent="0.25">
      <c r="A122" t="s">
        <v>84</v>
      </c>
      <c r="B122">
        <v>0.63580000000000003</v>
      </c>
      <c r="C122">
        <v>0.6734</v>
      </c>
      <c r="D122">
        <v>0.69010000000000005</v>
      </c>
      <c r="E122">
        <v>0.70040000000000002</v>
      </c>
      <c r="F122">
        <v>0.94120000000000004</v>
      </c>
      <c r="G122">
        <v>1.0006999999999999</v>
      </c>
      <c r="J122" s="6" t="str">
        <f t="shared" si="68"/>
        <v>Sortino Ratio</v>
      </c>
      <c r="K122" s="2">
        <f t="shared" si="84"/>
        <v>0.63580000000000003</v>
      </c>
      <c r="L122" s="2">
        <f t="shared" si="85"/>
        <v>0.6734</v>
      </c>
      <c r="M122" s="2">
        <f t="shared" si="86"/>
        <v>0.69010000000000005</v>
      </c>
      <c r="N122" s="2">
        <f t="shared" si="87"/>
        <v>0.70040000000000002</v>
      </c>
      <c r="O122" s="2">
        <f t="shared" si="88"/>
        <v>0.94120000000000004</v>
      </c>
      <c r="P122" s="2">
        <f t="shared" si="88"/>
        <v>1.0006999999999999</v>
      </c>
    </row>
    <row r="123" spans="1:16" x14ac:dyDescent="0.25">
      <c r="A123" t="s">
        <v>98</v>
      </c>
      <c r="B123">
        <v>0.60870000000000002</v>
      </c>
      <c r="C123">
        <v>0.91990000000000005</v>
      </c>
      <c r="D123">
        <v>0.92620000000000002</v>
      </c>
      <c r="E123">
        <v>0.94830000000000003</v>
      </c>
      <c r="F123">
        <v>1.1301000000000001</v>
      </c>
      <c r="G123">
        <v>1.25</v>
      </c>
      <c r="J123" s="6" t="str">
        <f t="shared" si="68"/>
        <v>MAR Ratio</v>
      </c>
      <c r="K123" s="2">
        <f t="shared" si="84"/>
        <v>0.60870000000000002</v>
      </c>
      <c r="L123" s="2">
        <f t="shared" si="85"/>
        <v>0.91990000000000005</v>
      </c>
      <c r="M123" s="2">
        <f t="shared" si="86"/>
        <v>0.92620000000000002</v>
      </c>
      <c r="N123" s="2">
        <f t="shared" si="87"/>
        <v>0.94830000000000003</v>
      </c>
      <c r="O123" s="2">
        <f t="shared" si="88"/>
        <v>1.1301000000000001</v>
      </c>
      <c r="P123" s="2">
        <f t="shared" si="88"/>
        <v>1.25</v>
      </c>
    </row>
    <row r="124" spans="1:16" ht="15.75" thickBot="1" x14ac:dyDescent="0.3">
      <c r="A124" t="s">
        <v>85</v>
      </c>
      <c r="B124">
        <v>7.1494</v>
      </c>
      <c r="C124">
        <v>6.4142000000000001</v>
      </c>
      <c r="D124">
        <v>6.1360000000000001</v>
      </c>
      <c r="E124">
        <v>6.1329000000000002</v>
      </c>
      <c r="F124">
        <v>4.0381</v>
      </c>
      <c r="G124">
        <v>3.6372</v>
      </c>
      <c r="J124" s="7" t="str">
        <f t="shared" si="68"/>
        <v>Ulcer Index</v>
      </c>
      <c r="K124" s="26">
        <f t="shared" si="84"/>
        <v>7.1494</v>
      </c>
      <c r="L124" s="26">
        <f t="shared" si="85"/>
        <v>6.4142000000000001</v>
      </c>
      <c r="M124" s="26">
        <f t="shared" si="86"/>
        <v>6.1360000000000001</v>
      </c>
      <c r="N124" s="26">
        <f t="shared" si="87"/>
        <v>6.1329000000000002</v>
      </c>
      <c r="O124" s="26">
        <f t="shared" si="88"/>
        <v>4.0381</v>
      </c>
      <c r="P124" s="26">
        <f t="shared" si="88"/>
        <v>3.6372</v>
      </c>
    </row>
    <row r="127" spans="1:16" ht="15.75" thickBot="1" x14ac:dyDescent="0.3">
      <c r="A127" s="29" t="s">
        <v>37</v>
      </c>
    </row>
    <row r="128" spans="1:16" ht="15.75" thickBot="1" x14ac:dyDescent="0.3">
      <c r="B128" t="s">
        <v>53</v>
      </c>
      <c r="C128" t="s">
        <v>79</v>
      </c>
      <c r="D128" t="s">
        <v>82</v>
      </c>
      <c r="E128" t="s">
        <v>103</v>
      </c>
      <c r="F128" t="s">
        <v>104</v>
      </c>
      <c r="J128" s="8"/>
      <c r="K128" s="4" t="str">
        <f>B128</f>
        <v>B&amp;H</v>
      </c>
      <c r="L128" s="4" t="str">
        <f>C128</f>
        <v>Timing</v>
      </c>
      <c r="M128" s="4" t="str">
        <f>D128</f>
        <v>Timing Delayed</v>
      </c>
      <c r="N128" s="4" t="str">
        <f>E128</f>
        <v>Multi Timing</v>
      </c>
      <c r="O128" s="4" t="str">
        <f t="shared" ref="O128" si="89">F128</f>
        <v>Multi Strat</v>
      </c>
    </row>
    <row r="129" spans="1:15" x14ac:dyDescent="0.25">
      <c r="A129" t="s">
        <v>88</v>
      </c>
      <c r="B129">
        <v>14.282299999999999</v>
      </c>
      <c r="C129">
        <v>14.3043</v>
      </c>
      <c r="D129">
        <v>14.353300000000001</v>
      </c>
      <c r="E129">
        <v>14.8474</v>
      </c>
      <c r="F129">
        <v>14.448600000000001</v>
      </c>
      <c r="J129" s="5" t="str">
        <f t="shared" ref="J129:J143" si="90">A129</f>
        <v>CAGR</v>
      </c>
      <c r="K129" s="27">
        <f t="shared" ref="K129:K130" si="91">B129/100</f>
        <v>0.14282300000000001</v>
      </c>
      <c r="L129" s="27">
        <f t="shared" ref="L129:L130" si="92">C129/100</f>
        <v>0.143043</v>
      </c>
      <c r="M129" s="27">
        <f t="shared" ref="M129:M130" si="93">D129/100</f>
        <v>0.14353300000000002</v>
      </c>
      <c r="N129" s="27">
        <f t="shared" ref="N129:N130" si="94">E129/100</f>
        <v>0.14847399999999999</v>
      </c>
      <c r="O129" s="27">
        <f t="shared" ref="O129:O130" si="95">F129/100</f>
        <v>0.144486</v>
      </c>
    </row>
    <row r="130" spans="1:15" x14ac:dyDescent="0.25">
      <c r="A130" t="s">
        <v>7</v>
      </c>
      <c r="B130">
        <v>9.4352</v>
      </c>
      <c r="C130">
        <v>7.0384000000000002</v>
      </c>
      <c r="D130">
        <v>6.4683000000000002</v>
      </c>
      <c r="E130">
        <v>6.2887000000000004</v>
      </c>
      <c r="F130">
        <v>5.6196000000000002</v>
      </c>
      <c r="J130" s="6" t="str">
        <f t="shared" si="90"/>
        <v>Volatility</v>
      </c>
      <c r="K130" s="1">
        <f t="shared" si="91"/>
        <v>9.4352000000000005E-2</v>
      </c>
      <c r="L130" s="1">
        <f t="shared" si="92"/>
        <v>7.0384000000000002E-2</v>
      </c>
      <c r="M130" s="1">
        <f t="shared" si="93"/>
        <v>6.4683000000000004E-2</v>
      </c>
      <c r="N130" s="1">
        <f t="shared" si="94"/>
        <v>6.2886999999999998E-2</v>
      </c>
      <c r="O130" s="1">
        <f t="shared" si="95"/>
        <v>5.6196000000000003E-2</v>
      </c>
    </row>
    <row r="131" spans="1:15" x14ac:dyDescent="0.25">
      <c r="A131" t="s">
        <v>89</v>
      </c>
      <c r="B131">
        <v>-0.10589999999999999</v>
      </c>
      <c r="C131">
        <v>2.86E-2</v>
      </c>
      <c r="D131">
        <v>0.4173</v>
      </c>
      <c r="E131">
        <v>-3.0200000000000001E-2</v>
      </c>
      <c r="F131">
        <v>0.1062</v>
      </c>
      <c r="J131" s="6" t="str">
        <f t="shared" si="90"/>
        <v>Skew</v>
      </c>
      <c r="K131" s="2">
        <f t="shared" ref="K131:K132" si="96">B131</f>
        <v>-0.10589999999999999</v>
      </c>
      <c r="L131" s="2">
        <f t="shared" ref="L131:L132" si="97">C131</f>
        <v>2.86E-2</v>
      </c>
      <c r="M131" s="2">
        <f t="shared" ref="M131:M132" si="98">D131</f>
        <v>0.4173</v>
      </c>
      <c r="N131" s="2">
        <f t="shared" ref="N131:N132" si="99">E131</f>
        <v>-3.0200000000000001E-2</v>
      </c>
      <c r="O131" s="2">
        <f t="shared" ref="O131:O132" si="100">F131</f>
        <v>0.1062</v>
      </c>
    </row>
    <row r="132" spans="1:15" x14ac:dyDescent="0.25">
      <c r="A132" t="s">
        <v>90</v>
      </c>
      <c r="B132">
        <v>1.8761000000000001</v>
      </c>
      <c r="C132">
        <v>1.3110999999999999</v>
      </c>
      <c r="D132">
        <v>1.2544999999999999</v>
      </c>
      <c r="E132">
        <v>0.84079999999999999</v>
      </c>
      <c r="F132">
        <v>0.85360000000000003</v>
      </c>
      <c r="J132" s="6" t="str">
        <f t="shared" si="90"/>
        <v>Kurtosis</v>
      </c>
      <c r="K132" s="2">
        <f t="shared" si="96"/>
        <v>1.8761000000000001</v>
      </c>
      <c r="L132" s="2">
        <f t="shared" si="97"/>
        <v>1.3110999999999999</v>
      </c>
      <c r="M132" s="2">
        <f t="shared" si="98"/>
        <v>1.2544999999999999</v>
      </c>
      <c r="N132" s="2">
        <f t="shared" si="99"/>
        <v>0.84079999999999999</v>
      </c>
      <c r="O132" s="2">
        <f t="shared" si="100"/>
        <v>0.85360000000000003</v>
      </c>
    </row>
    <row r="133" spans="1:15" x14ac:dyDescent="0.25">
      <c r="A133" t="s">
        <v>10</v>
      </c>
      <c r="B133">
        <v>6.1896000000000004</v>
      </c>
      <c r="C133">
        <v>6.1896000000000004</v>
      </c>
      <c r="D133">
        <v>6.1896000000000004</v>
      </c>
      <c r="E133">
        <v>6.1896000000000004</v>
      </c>
      <c r="F133">
        <v>6.1896000000000004</v>
      </c>
      <c r="J133" s="6" t="str">
        <f t="shared" si="90"/>
        <v>Inflation CAGR</v>
      </c>
      <c r="K133" s="9">
        <f t="shared" ref="K133:K138" si="101">B133/100</f>
        <v>6.1896000000000007E-2</v>
      </c>
      <c r="L133" s="9">
        <f t="shared" ref="L133:L138" si="102">C133/100</f>
        <v>6.1896000000000007E-2</v>
      </c>
      <c r="M133" s="9">
        <f t="shared" ref="M133:M138" si="103">D133/100</f>
        <v>6.1896000000000007E-2</v>
      </c>
      <c r="N133" s="9">
        <f t="shared" ref="N133:N138" si="104">E133/100</f>
        <v>6.1896000000000007E-2</v>
      </c>
      <c r="O133" s="9">
        <f t="shared" ref="O133:O138" si="105">F133/100</f>
        <v>6.1896000000000007E-2</v>
      </c>
    </row>
    <row r="134" spans="1:15" x14ac:dyDescent="0.25">
      <c r="A134" t="s">
        <v>91</v>
      </c>
      <c r="B134">
        <v>100</v>
      </c>
      <c r="C134">
        <v>76.173299999999998</v>
      </c>
      <c r="D134">
        <v>70.541499999999999</v>
      </c>
      <c r="E134">
        <v>70.1083</v>
      </c>
      <c r="F134">
        <v>64.055400000000006</v>
      </c>
      <c r="J134" s="6" t="str">
        <f t="shared" si="90"/>
        <v>% in the Market</v>
      </c>
      <c r="K134" s="9">
        <f t="shared" si="101"/>
        <v>1</v>
      </c>
      <c r="L134" s="9">
        <f t="shared" si="102"/>
        <v>0.76173299999999999</v>
      </c>
      <c r="M134" s="9">
        <f t="shared" si="103"/>
        <v>0.70541500000000001</v>
      </c>
      <c r="N134" s="9">
        <f t="shared" si="104"/>
        <v>0.70108300000000001</v>
      </c>
      <c r="O134" s="9">
        <f t="shared" si="105"/>
        <v>0.64055400000000007</v>
      </c>
    </row>
    <row r="135" spans="1:15" x14ac:dyDescent="0.25">
      <c r="A135" t="s">
        <v>92</v>
      </c>
      <c r="B135">
        <v>65.343000000000004</v>
      </c>
      <c r="C135">
        <v>71.480099999999993</v>
      </c>
      <c r="D135">
        <v>74.007199999999997</v>
      </c>
      <c r="E135">
        <v>75.090299999999999</v>
      </c>
      <c r="F135">
        <v>75.451300000000003</v>
      </c>
      <c r="J135" s="6" t="str">
        <f t="shared" si="90"/>
        <v>% positive Months</v>
      </c>
      <c r="K135" s="1">
        <f t="shared" si="101"/>
        <v>0.65343000000000007</v>
      </c>
      <c r="L135" s="1">
        <f t="shared" si="102"/>
        <v>0.71480099999999991</v>
      </c>
      <c r="M135" s="1">
        <f t="shared" si="103"/>
        <v>0.74007199999999995</v>
      </c>
      <c r="N135" s="1">
        <f t="shared" si="104"/>
        <v>0.75090299999999999</v>
      </c>
      <c r="O135" s="1">
        <f t="shared" si="105"/>
        <v>0.75451299999999999</v>
      </c>
    </row>
    <row r="136" spans="1:15" x14ac:dyDescent="0.25">
      <c r="A136" t="s">
        <v>93</v>
      </c>
      <c r="B136">
        <v>11.5184</v>
      </c>
      <c r="C136">
        <v>8.4167000000000005</v>
      </c>
      <c r="D136">
        <v>8.4167000000000005</v>
      </c>
      <c r="E136">
        <v>7.1611000000000002</v>
      </c>
      <c r="F136">
        <v>7.0627000000000004</v>
      </c>
      <c r="J136" s="6" t="str">
        <f t="shared" si="90"/>
        <v>Best Month</v>
      </c>
      <c r="K136" s="1">
        <f t="shared" si="101"/>
        <v>0.11518399999999999</v>
      </c>
      <c r="L136" s="1">
        <f t="shared" si="102"/>
        <v>8.4167000000000006E-2</v>
      </c>
      <c r="M136" s="1">
        <f t="shared" si="103"/>
        <v>8.4167000000000006E-2</v>
      </c>
      <c r="N136" s="1">
        <f t="shared" si="104"/>
        <v>7.1611000000000008E-2</v>
      </c>
      <c r="O136" s="1">
        <f t="shared" si="105"/>
        <v>7.0627000000000009E-2</v>
      </c>
    </row>
    <row r="137" spans="1:15" x14ac:dyDescent="0.25">
      <c r="A137" t="s">
        <v>94</v>
      </c>
      <c r="B137">
        <v>-10.895</v>
      </c>
      <c r="C137">
        <v>-6.7169999999999996</v>
      </c>
      <c r="D137">
        <v>-4.6872999999999996</v>
      </c>
      <c r="E137">
        <v>-4.8056000000000001</v>
      </c>
      <c r="F137">
        <v>-3.4283000000000001</v>
      </c>
      <c r="J137" s="6" t="str">
        <f t="shared" si="90"/>
        <v>Worst Month</v>
      </c>
      <c r="K137" s="1">
        <f t="shared" si="101"/>
        <v>-0.10894999999999999</v>
      </c>
      <c r="L137" s="1">
        <f t="shared" si="102"/>
        <v>-6.7169999999999994E-2</v>
      </c>
      <c r="M137" s="1">
        <f t="shared" si="103"/>
        <v>-4.6872999999999998E-2</v>
      </c>
      <c r="N137" s="1">
        <f t="shared" si="104"/>
        <v>-4.8056000000000001E-2</v>
      </c>
      <c r="O137" s="1">
        <f t="shared" si="105"/>
        <v>-3.4283000000000001E-2</v>
      </c>
    </row>
    <row r="138" spans="1:15" x14ac:dyDescent="0.25">
      <c r="A138" t="s">
        <v>95</v>
      </c>
      <c r="B138">
        <v>-22.192499999999999</v>
      </c>
      <c r="C138">
        <v>-9.5869999999999997</v>
      </c>
      <c r="D138">
        <v>-6.5073999999999996</v>
      </c>
      <c r="E138">
        <v>-5.0491000000000001</v>
      </c>
      <c r="F138">
        <v>-3.6705999999999999</v>
      </c>
      <c r="J138" s="6" t="str">
        <f t="shared" si="90"/>
        <v>Max Drawdown</v>
      </c>
      <c r="K138" s="1">
        <f t="shared" si="101"/>
        <v>-0.22192499999999998</v>
      </c>
      <c r="L138" s="1">
        <f t="shared" si="102"/>
        <v>-9.5869999999999997E-2</v>
      </c>
      <c r="M138" s="1">
        <f t="shared" si="103"/>
        <v>-6.5073999999999993E-2</v>
      </c>
      <c r="N138" s="1">
        <f t="shared" si="104"/>
        <v>-5.0491000000000001E-2</v>
      </c>
      <c r="O138" s="1">
        <f t="shared" si="105"/>
        <v>-3.6705999999999996E-2</v>
      </c>
    </row>
    <row r="139" spans="1:15" x14ac:dyDescent="0.25">
      <c r="A139" t="s">
        <v>96</v>
      </c>
      <c r="B139">
        <v>1.5539000000000001</v>
      </c>
      <c r="C139">
        <v>0.67020000000000002</v>
      </c>
      <c r="D139">
        <v>0.45340000000000003</v>
      </c>
      <c r="E139">
        <v>0.34010000000000001</v>
      </c>
      <c r="F139">
        <v>0.254</v>
      </c>
      <c r="J139" s="6" t="str">
        <f t="shared" si="90"/>
        <v>Max Drawdown / CAGR</v>
      </c>
      <c r="K139" s="2">
        <f t="shared" ref="K139:K143" si="106">B139</f>
        <v>1.5539000000000001</v>
      </c>
      <c r="L139" s="2">
        <f t="shared" ref="L139:L143" si="107">C139</f>
        <v>0.67020000000000002</v>
      </c>
      <c r="M139" s="2">
        <f t="shared" ref="M139:M143" si="108">D139</f>
        <v>0.45340000000000003</v>
      </c>
      <c r="N139" s="2">
        <f t="shared" ref="N139:N143" si="109">E139</f>
        <v>0.34010000000000001</v>
      </c>
      <c r="O139" s="2">
        <f t="shared" ref="O139:O143" si="110">F139</f>
        <v>0.254</v>
      </c>
    </row>
    <row r="140" spans="1:15" x14ac:dyDescent="0.25">
      <c r="A140" t="s">
        <v>105</v>
      </c>
      <c r="B140">
        <v>0.42980000000000002</v>
      </c>
      <c r="C140">
        <v>0.57989999999999997</v>
      </c>
      <c r="D140">
        <v>0.63829999999999998</v>
      </c>
      <c r="E140">
        <v>0.72899999999999998</v>
      </c>
      <c r="F140">
        <v>0.75080000000000002</v>
      </c>
      <c r="J140" s="6" t="str">
        <f t="shared" si="90"/>
        <v>Sharpe Ratio (9.84%)</v>
      </c>
      <c r="K140" s="2">
        <f t="shared" si="106"/>
        <v>0.42980000000000002</v>
      </c>
      <c r="L140" s="2">
        <f t="shared" si="107"/>
        <v>0.57989999999999997</v>
      </c>
      <c r="M140" s="2">
        <f t="shared" si="108"/>
        <v>0.63829999999999998</v>
      </c>
      <c r="N140" s="2">
        <f t="shared" si="109"/>
        <v>0.72899999999999998</v>
      </c>
      <c r="O140" s="2">
        <f t="shared" si="110"/>
        <v>0.75080000000000002</v>
      </c>
    </row>
    <row r="141" spans="1:15" x14ac:dyDescent="0.25">
      <c r="A141" t="s">
        <v>84</v>
      </c>
      <c r="B141">
        <v>0.83799999999999997</v>
      </c>
      <c r="C141">
        <v>1.2705</v>
      </c>
      <c r="D141">
        <v>1.6040000000000001</v>
      </c>
      <c r="E141">
        <v>1.5452999999999999</v>
      </c>
      <c r="F141">
        <v>1.8380000000000001</v>
      </c>
      <c r="J141" s="6" t="str">
        <f t="shared" si="90"/>
        <v>Sortino Ratio</v>
      </c>
      <c r="K141" s="2">
        <f t="shared" si="106"/>
        <v>0.83799999999999997</v>
      </c>
      <c r="L141" s="2">
        <f t="shared" si="107"/>
        <v>1.2705</v>
      </c>
      <c r="M141" s="2">
        <f t="shared" si="108"/>
        <v>1.6040000000000001</v>
      </c>
      <c r="N141" s="2">
        <f t="shared" si="109"/>
        <v>1.5452999999999999</v>
      </c>
      <c r="O141" s="2">
        <f t="shared" si="110"/>
        <v>1.8380000000000001</v>
      </c>
    </row>
    <row r="142" spans="1:15" x14ac:dyDescent="0.25">
      <c r="A142" t="s">
        <v>98</v>
      </c>
      <c r="B142">
        <v>0.64359999999999995</v>
      </c>
      <c r="C142">
        <v>1.492</v>
      </c>
      <c r="D142">
        <v>2.2057000000000002</v>
      </c>
      <c r="E142">
        <v>2.9405999999999999</v>
      </c>
      <c r="F142">
        <v>3.9363000000000001</v>
      </c>
      <c r="J142" s="6" t="str">
        <f t="shared" si="90"/>
        <v>MAR Ratio</v>
      </c>
      <c r="K142" s="2">
        <f t="shared" si="106"/>
        <v>0.64359999999999995</v>
      </c>
      <c r="L142" s="2">
        <f t="shared" si="107"/>
        <v>1.492</v>
      </c>
      <c r="M142" s="2">
        <f t="shared" si="108"/>
        <v>2.2057000000000002</v>
      </c>
      <c r="N142" s="2">
        <f t="shared" si="109"/>
        <v>2.9405999999999999</v>
      </c>
      <c r="O142" s="2">
        <f t="shared" si="110"/>
        <v>3.9363000000000001</v>
      </c>
    </row>
    <row r="143" spans="1:15" ht="15.75" thickBot="1" x14ac:dyDescent="0.3">
      <c r="A143" t="s">
        <v>85</v>
      </c>
      <c r="B143">
        <v>4.6615000000000002</v>
      </c>
      <c r="C143">
        <v>1.9464999999999999</v>
      </c>
      <c r="D143">
        <v>1.4164000000000001</v>
      </c>
      <c r="E143">
        <v>1.2366999999999999</v>
      </c>
      <c r="F143">
        <v>0.96460000000000001</v>
      </c>
      <c r="J143" s="7" t="str">
        <f t="shared" si="90"/>
        <v>Ulcer Index</v>
      </c>
      <c r="K143" s="26">
        <f t="shared" si="106"/>
        <v>4.6615000000000002</v>
      </c>
      <c r="L143" s="26">
        <f t="shared" si="107"/>
        <v>1.9464999999999999</v>
      </c>
      <c r="M143" s="26">
        <f t="shared" si="108"/>
        <v>1.4164000000000001</v>
      </c>
      <c r="N143" s="26">
        <f t="shared" si="109"/>
        <v>1.2366999999999999</v>
      </c>
      <c r="O143" s="26">
        <f t="shared" si="110"/>
        <v>0.96460000000000001</v>
      </c>
    </row>
    <row r="147" spans="1:16" ht="15.75" thickBot="1" x14ac:dyDescent="0.3"/>
    <row r="148" spans="1:16" ht="15.75" thickBot="1" x14ac:dyDescent="0.3">
      <c r="B148" t="s">
        <v>53</v>
      </c>
      <c r="C148" t="s">
        <v>79</v>
      </c>
      <c r="D148" t="s">
        <v>82</v>
      </c>
      <c r="E148" t="s">
        <v>124</v>
      </c>
      <c r="F148" t="s">
        <v>103</v>
      </c>
      <c r="G148" t="s">
        <v>104</v>
      </c>
      <c r="J148" s="8"/>
      <c r="K148" s="4" t="str">
        <f>B148</f>
        <v>B&amp;H</v>
      </c>
      <c r="L148" s="4" t="str">
        <f>C148</f>
        <v>Timing</v>
      </c>
      <c r="M148" s="4" t="str">
        <f>D148</f>
        <v>Timing Delayed</v>
      </c>
      <c r="N148" s="4" t="str">
        <f>E148</f>
        <v>Timing Band</v>
      </c>
      <c r="O148" s="4" t="str">
        <f t="shared" ref="O148:P148" si="111">F148</f>
        <v>Multi Timing</v>
      </c>
      <c r="P148" s="4" t="str">
        <f t="shared" si="111"/>
        <v>Multi Strat</v>
      </c>
    </row>
    <row r="149" spans="1:16" x14ac:dyDescent="0.25">
      <c r="A149" t="s">
        <v>88</v>
      </c>
      <c r="B149">
        <v>14.282299999999999</v>
      </c>
      <c r="C149">
        <v>14.3043</v>
      </c>
      <c r="D149">
        <v>14.353300000000001</v>
      </c>
      <c r="E149">
        <v>14.029400000000001</v>
      </c>
      <c r="F149">
        <v>14.8474</v>
      </c>
      <c r="G149">
        <v>14.2044</v>
      </c>
      <c r="J149" s="5" t="str">
        <f t="shared" ref="J149:J163" si="112">A149</f>
        <v>CAGR</v>
      </c>
      <c r="K149" s="27">
        <f t="shared" ref="K149:K150" si="113">B149/100</f>
        <v>0.14282300000000001</v>
      </c>
      <c r="L149" s="27">
        <f t="shared" ref="L149:L150" si="114">C149/100</f>
        <v>0.143043</v>
      </c>
      <c r="M149" s="27">
        <f t="shared" ref="M149:M150" si="115">D149/100</f>
        <v>0.14353300000000002</v>
      </c>
      <c r="N149" s="27">
        <f t="shared" ref="N149:N150" si="116">E149/100</f>
        <v>0.140294</v>
      </c>
      <c r="O149" s="27">
        <f t="shared" ref="O149:P150" si="117">F149/100</f>
        <v>0.14847399999999999</v>
      </c>
      <c r="P149" s="27">
        <f t="shared" si="117"/>
        <v>0.142044</v>
      </c>
    </row>
    <row r="150" spans="1:16" x14ac:dyDescent="0.25">
      <c r="A150" t="s">
        <v>7</v>
      </c>
      <c r="B150">
        <v>9.4352</v>
      </c>
      <c r="C150">
        <v>7.0384000000000002</v>
      </c>
      <c r="D150">
        <v>6.4683000000000002</v>
      </c>
      <c r="E150">
        <v>6.7039999999999997</v>
      </c>
      <c r="F150">
        <v>6.2887000000000004</v>
      </c>
      <c r="G150">
        <v>5.4416000000000002</v>
      </c>
      <c r="J150" s="6" t="str">
        <f t="shared" si="112"/>
        <v>Volatility</v>
      </c>
      <c r="K150" s="1">
        <f t="shared" si="113"/>
        <v>9.4352000000000005E-2</v>
      </c>
      <c r="L150" s="1">
        <f t="shared" si="114"/>
        <v>7.0384000000000002E-2</v>
      </c>
      <c r="M150" s="1">
        <f t="shared" si="115"/>
        <v>6.4683000000000004E-2</v>
      </c>
      <c r="N150" s="1">
        <f t="shared" si="116"/>
        <v>6.7040000000000002E-2</v>
      </c>
      <c r="O150" s="1">
        <f t="shared" si="117"/>
        <v>6.2886999999999998E-2</v>
      </c>
      <c r="P150" s="1">
        <f t="shared" si="117"/>
        <v>5.4415999999999999E-2</v>
      </c>
    </row>
    <row r="151" spans="1:16" x14ac:dyDescent="0.25">
      <c r="A151" t="s">
        <v>89</v>
      </c>
      <c r="B151">
        <v>-0.10589999999999999</v>
      </c>
      <c r="C151">
        <v>2.86E-2</v>
      </c>
      <c r="D151">
        <v>0.4173</v>
      </c>
      <c r="E151">
        <v>0.20749999999999999</v>
      </c>
      <c r="F151">
        <v>-3.0200000000000001E-2</v>
      </c>
      <c r="G151">
        <v>0.1135</v>
      </c>
      <c r="J151" s="6" t="str">
        <f t="shared" si="112"/>
        <v>Skew</v>
      </c>
      <c r="K151" s="2">
        <f t="shared" ref="K151:K152" si="118">B151</f>
        <v>-0.10589999999999999</v>
      </c>
      <c r="L151" s="2">
        <f t="shared" ref="L151:L152" si="119">C151</f>
        <v>2.86E-2</v>
      </c>
      <c r="M151" s="2">
        <f t="shared" ref="M151:M152" si="120">D151</f>
        <v>0.4173</v>
      </c>
      <c r="N151" s="2">
        <f t="shared" ref="N151:N152" si="121">E151</f>
        <v>0.20749999999999999</v>
      </c>
      <c r="O151" s="2">
        <f t="shared" ref="O151:P152" si="122">F151</f>
        <v>-3.0200000000000001E-2</v>
      </c>
      <c r="P151" s="2">
        <f t="shared" si="122"/>
        <v>0.1135</v>
      </c>
    </row>
    <row r="152" spans="1:16" x14ac:dyDescent="0.25">
      <c r="A152" t="s">
        <v>90</v>
      </c>
      <c r="B152">
        <v>1.8761000000000001</v>
      </c>
      <c r="C152">
        <v>1.3110999999999999</v>
      </c>
      <c r="D152">
        <v>1.2544999999999999</v>
      </c>
      <c r="E152">
        <v>0.99919999999999998</v>
      </c>
      <c r="F152">
        <v>0.84079999999999999</v>
      </c>
      <c r="G152">
        <v>0.85960000000000003</v>
      </c>
      <c r="J152" s="6" t="str">
        <f t="shared" si="112"/>
        <v>Kurtosis</v>
      </c>
      <c r="K152" s="2">
        <f t="shared" si="118"/>
        <v>1.8761000000000001</v>
      </c>
      <c r="L152" s="2">
        <f t="shared" si="119"/>
        <v>1.3110999999999999</v>
      </c>
      <c r="M152" s="2">
        <f t="shared" si="120"/>
        <v>1.2544999999999999</v>
      </c>
      <c r="N152" s="2">
        <f t="shared" si="121"/>
        <v>0.99919999999999998</v>
      </c>
      <c r="O152" s="2">
        <f t="shared" si="122"/>
        <v>0.84079999999999999</v>
      </c>
      <c r="P152" s="2">
        <f t="shared" si="122"/>
        <v>0.85960000000000003</v>
      </c>
    </row>
    <row r="153" spans="1:16" x14ac:dyDescent="0.25">
      <c r="A153" t="s">
        <v>10</v>
      </c>
      <c r="B153">
        <v>6.1896000000000004</v>
      </c>
      <c r="C153">
        <v>6.1896000000000004</v>
      </c>
      <c r="D153">
        <v>6.1896000000000004</v>
      </c>
      <c r="E153">
        <v>6.1896000000000004</v>
      </c>
      <c r="F153">
        <v>6.1896000000000004</v>
      </c>
      <c r="G153">
        <v>6.1896000000000004</v>
      </c>
      <c r="J153" s="6" t="str">
        <f t="shared" si="112"/>
        <v>Inflation CAGR</v>
      </c>
      <c r="K153" s="9">
        <f t="shared" ref="K153:K158" si="123">B153/100</f>
        <v>6.1896000000000007E-2</v>
      </c>
      <c r="L153" s="9">
        <f t="shared" ref="L153:L158" si="124">C153/100</f>
        <v>6.1896000000000007E-2</v>
      </c>
      <c r="M153" s="9">
        <f t="shared" ref="M153:M158" si="125">D153/100</f>
        <v>6.1896000000000007E-2</v>
      </c>
      <c r="N153" s="9">
        <f t="shared" ref="N153:N158" si="126">E153/100</f>
        <v>6.1896000000000007E-2</v>
      </c>
      <c r="O153" s="9">
        <f t="shared" ref="O153:P158" si="127">F153/100</f>
        <v>6.1896000000000007E-2</v>
      </c>
      <c r="P153" s="9">
        <f t="shared" si="127"/>
        <v>6.1896000000000007E-2</v>
      </c>
    </row>
    <row r="154" spans="1:16" x14ac:dyDescent="0.25">
      <c r="A154" t="s">
        <v>91</v>
      </c>
      <c r="B154">
        <v>100</v>
      </c>
      <c r="C154">
        <v>76.173299999999998</v>
      </c>
      <c r="D154">
        <v>70.541499999999999</v>
      </c>
      <c r="E154">
        <v>72.418800000000005</v>
      </c>
      <c r="F154">
        <v>70.1083</v>
      </c>
      <c r="G154">
        <v>60.874400000000001</v>
      </c>
      <c r="J154" s="6" t="str">
        <f t="shared" si="112"/>
        <v>% in the Market</v>
      </c>
      <c r="K154" s="9">
        <f t="shared" si="123"/>
        <v>1</v>
      </c>
      <c r="L154" s="9">
        <f t="shared" si="124"/>
        <v>0.76173299999999999</v>
      </c>
      <c r="M154" s="9">
        <f t="shared" si="125"/>
        <v>0.70541500000000001</v>
      </c>
      <c r="N154" s="9">
        <f t="shared" si="126"/>
        <v>0.72418800000000005</v>
      </c>
      <c r="O154" s="9">
        <f t="shared" si="127"/>
        <v>0.70108300000000001</v>
      </c>
      <c r="P154" s="9">
        <f t="shared" si="127"/>
        <v>0.60874400000000006</v>
      </c>
    </row>
    <row r="155" spans="1:16" x14ac:dyDescent="0.25">
      <c r="A155" t="s">
        <v>92</v>
      </c>
      <c r="B155">
        <v>65.343000000000004</v>
      </c>
      <c r="C155">
        <v>71.480099999999993</v>
      </c>
      <c r="D155">
        <v>74.007199999999997</v>
      </c>
      <c r="E155">
        <v>72.563199999999995</v>
      </c>
      <c r="F155">
        <v>75.090299999999999</v>
      </c>
      <c r="G155">
        <v>76.173299999999998</v>
      </c>
      <c r="J155" s="6" t="str">
        <f t="shared" si="112"/>
        <v>% positive Months</v>
      </c>
      <c r="K155" s="1">
        <f t="shared" si="123"/>
        <v>0.65343000000000007</v>
      </c>
      <c r="L155" s="1">
        <f t="shared" si="124"/>
        <v>0.71480099999999991</v>
      </c>
      <c r="M155" s="1">
        <f t="shared" si="125"/>
        <v>0.74007199999999995</v>
      </c>
      <c r="N155" s="1">
        <f t="shared" si="126"/>
        <v>0.72563199999999994</v>
      </c>
      <c r="O155" s="1">
        <f t="shared" si="127"/>
        <v>0.75090299999999999</v>
      </c>
      <c r="P155" s="1">
        <f t="shared" si="127"/>
        <v>0.76173299999999999</v>
      </c>
    </row>
    <row r="156" spans="1:16" x14ac:dyDescent="0.25">
      <c r="A156" t="s">
        <v>93</v>
      </c>
      <c r="B156">
        <v>11.5184</v>
      </c>
      <c r="C156">
        <v>8.4167000000000005</v>
      </c>
      <c r="D156">
        <v>8.4167000000000005</v>
      </c>
      <c r="E156">
        <v>8.4167000000000005</v>
      </c>
      <c r="F156">
        <v>7.1611000000000002</v>
      </c>
      <c r="G156">
        <v>6.8253000000000004</v>
      </c>
      <c r="J156" s="6" t="str">
        <f t="shared" si="112"/>
        <v>Best Month</v>
      </c>
      <c r="K156" s="1">
        <f t="shared" si="123"/>
        <v>0.11518399999999999</v>
      </c>
      <c r="L156" s="1">
        <f t="shared" si="124"/>
        <v>8.4167000000000006E-2</v>
      </c>
      <c r="M156" s="1">
        <f t="shared" si="125"/>
        <v>8.4167000000000006E-2</v>
      </c>
      <c r="N156" s="1">
        <f t="shared" si="126"/>
        <v>8.4167000000000006E-2</v>
      </c>
      <c r="O156" s="1">
        <f t="shared" si="127"/>
        <v>7.1611000000000008E-2</v>
      </c>
      <c r="P156" s="1">
        <f t="shared" si="127"/>
        <v>6.8253000000000008E-2</v>
      </c>
    </row>
    <row r="157" spans="1:16" x14ac:dyDescent="0.25">
      <c r="A157" t="s">
        <v>94</v>
      </c>
      <c r="B157">
        <v>-10.895</v>
      </c>
      <c r="C157">
        <v>-6.7169999999999996</v>
      </c>
      <c r="D157">
        <v>-4.6872999999999996</v>
      </c>
      <c r="E157">
        <v>-4.9211999999999998</v>
      </c>
      <c r="F157">
        <v>-4.8056000000000001</v>
      </c>
      <c r="G157">
        <v>-3.3980999999999999</v>
      </c>
      <c r="J157" s="6" t="str">
        <f t="shared" si="112"/>
        <v>Worst Month</v>
      </c>
      <c r="K157" s="1">
        <f t="shared" si="123"/>
        <v>-0.10894999999999999</v>
      </c>
      <c r="L157" s="1">
        <f t="shared" si="124"/>
        <v>-6.7169999999999994E-2</v>
      </c>
      <c r="M157" s="1">
        <f t="shared" si="125"/>
        <v>-4.6872999999999998E-2</v>
      </c>
      <c r="N157" s="1">
        <f t="shared" si="126"/>
        <v>-4.9211999999999999E-2</v>
      </c>
      <c r="O157" s="1">
        <f t="shared" si="127"/>
        <v>-4.8056000000000001E-2</v>
      </c>
      <c r="P157" s="1">
        <f t="shared" si="127"/>
        <v>-3.3980999999999997E-2</v>
      </c>
    </row>
    <row r="158" spans="1:16" x14ac:dyDescent="0.25">
      <c r="A158" t="s">
        <v>95</v>
      </c>
      <c r="B158">
        <v>-22.192499999999999</v>
      </c>
      <c r="C158">
        <v>-9.5869999999999997</v>
      </c>
      <c r="D158">
        <v>-6.5073999999999996</v>
      </c>
      <c r="E158">
        <v>-7.4108999999999998</v>
      </c>
      <c r="F158">
        <v>-5.0491000000000001</v>
      </c>
      <c r="G158">
        <v>-4.0789</v>
      </c>
      <c r="J158" s="6" t="str">
        <f t="shared" si="112"/>
        <v>Max Drawdown</v>
      </c>
      <c r="K158" s="1">
        <f t="shared" si="123"/>
        <v>-0.22192499999999998</v>
      </c>
      <c r="L158" s="1">
        <f t="shared" si="124"/>
        <v>-9.5869999999999997E-2</v>
      </c>
      <c r="M158" s="1">
        <f t="shared" si="125"/>
        <v>-6.5073999999999993E-2</v>
      </c>
      <c r="N158" s="1">
        <f t="shared" si="126"/>
        <v>-7.4108999999999994E-2</v>
      </c>
      <c r="O158" s="1">
        <f t="shared" si="127"/>
        <v>-5.0491000000000001E-2</v>
      </c>
      <c r="P158" s="1">
        <f t="shared" si="127"/>
        <v>-4.0788999999999999E-2</v>
      </c>
    </row>
    <row r="159" spans="1:16" x14ac:dyDescent="0.25">
      <c r="A159" t="s">
        <v>96</v>
      </c>
      <c r="B159">
        <v>1.5539000000000001</v>
      </c>
      <c r="C159">
        <v>0.67020000000000002</v>
      </c>
      <c r="D159">
        <v>0.45340000000000003</v>
      </c>
      <c r="E159">
        <v>0.5282</v>
      </c>
      <c r="F159">
        <v>0.34010000000000001</v>
      </c>
      <c r="G159">
        <v>0.28720000000000001</v>
      </c>
      <c r="J159" s="6" t="str">
        <f t="shared" si="112"/>
        <v>Max Drawdown / CAGR</v>
      </c>
      <c r="K159" s="2">
        <f t="shared" ref="K159:K163" si="128">B159</f>
        <v>1.5539000000000001</v>
      </c>
      <c r="L159" s="2">
        <f t="shared" ref="L159:L163" si="129">C159</f>
        <v>0.67020000000000002</v>
      </c>
      <c r="M159" s="2">
        <f t="shared" ref="M159:M163" si="130">D159</f>
        <v>0.45340000000000003</v>
      </c>
      <c r="N159" s="2">
        <f t="shared" ref="N159:N163" si="131">E159</f>
        <v>0.5282</v>
      </c>
      <c r="O159" s="2">
        <f t="shared" ref="O159:P163" si="132">F159</f>
        <v>0.34010000000000001</v>
      </c>
      <c r="P159" s="2">
        <f t="shared" si="132"/>
        <v>0.28720000000000001</v>
      </c>
    </row>
    <row r="160" spans="1:16" x14ac:dyDescent="0.25">
      <c r="A160" t="s">
        <v>105</v>
      </c>
      <c r="B160">
        <v>0.42980000000000002</v>
      </c>
      <c r="C160">
        <v>0.57989999999999997</v>
      </c>
      <c r="D160">
        <v>0.63829999999999998</v>
      </c>
      <c r="E160">
        <v>0.57169999999999999</v>
      </c>
      <c r="F160">
        <v>0.72899999999999998</v>
      </c>
      <c r="G160">
        <v>0.73419999999999996</v>
      </c>
      <c r="J160" s="6" t="str">
        <f t="shared" si="112"/>
        <v>Sharpe Ratio (9.84%)</v>
      </c>
      <c r="K160" s="2">
        <f t="shared" si="128"/>
        <v>0.42980000000000002</v>
      </c>
      <c r="L160" s="2">
        <f t="shared" si="129"/>
        <v>0.57989999999999997</v>
      </c>
      <c r="M160" s="2">
        <f t="shared" si="130"/>
        <v>0.63829999999999998</v>
      </c>
      <c r="N160" s="2">
        <f t="shared" si="131"/>
        <v>0.57169999999999999</v>
      </c>
      <c r="O160" s="2">
        <f t="shared" si="132"/>
        <v>0.72899999999999998</v>
      </c>
      <c r="P160" s="2">
        <f t="shared" si="132"/>
        <v>0.73419999999999996</v>
      </c>
    </row>
    <row r="161" spans="1:16" x14ac:dyDescent="0.25">
      <c r="A161" t="s">
        <v>84</v>
      </c>
      <c r="B161">
        <v>0.83799999999999997</v>
      </c>
      <c r="C161">
        <v>1.2705</v>
      </c>
      <c r="D161">
        <v>1.6040000000000001</v>
      </c>
      <c r="E161">
        <v>1.3928</v>
      </c>
      <c r="F161">
        <v>1.5452999999999999</v>
      </c>
      <c r="G161">
        <v>1.8926000000000001</v>
      </c>
      <c r="J161" s="6" t="str">
        <f t="shared" si="112"/>
        <v>Sortino Ratio</v>
      </c>
      <c r="K161" s="2">
        <f t="shared" si="128"/>
        <v>0.83799999999999997</v>
      </c>
      <c r="L161" s="2">
        <f t="shared" si="129"/>
        <v>1.2705</v>
      </c>
      <c r="M161" s="2">
        <f t="shared" si="130"/>
        <v>1.6040000000000001</v>
      </c>
      <c r="N161" s="2">
        <f t="shared" si="131"/>
        <v>1.3928</v>
      </c>
      <c r="O161" s="2">
        <f t="shared" si="132"/>
        <v>1.5452999999999999</v>
      </c>
      <c r="P161" s="2">
        <f t="shared" si="132"/>
        <v>1.8926000000000001</v>
      </c>
    </row>
    <row r="162" spans="1:16" x14ac:dyDescent="0.25">
      <c r="A162" t="s">
        <v>98</v>
      </c>
      <c r="B162">
        <v>0.64359999999999995</v>
      </c>
      <c r="C162">
        <v>1.492</v>
      </c>
      <c r="D162">
        <v>2.2057000000000002</v>
      </c>
      <c r="E162">
        <v>1.8931</v>
      </c>
      <c r="F162">
        <v>2.9405999999999999</v>
      </c>
      <c r="G162">
        <v>3.4824000000000002</v>
      </c>
      <c r="J162" s="6" t="str">
        <f t="shared" si="112"/>
        <v>MAR Ratio</v>
      </c>
      <c r="K162" s="2">
        <f t="shared" si="128"/>
        <v>0.64359999999999995</v>
      </c>
      <c r="L162" s="2">
        <f t="shared" si="129"/>
        <v>1.492</v>
      </c>
      <c r="M162" s="2">
        <f t="shared" si="130"/>
        <v>2.2057000000000002</v>
      </c>
      <c r="N162" s="2">
        <f t="shared" si="131"/>
        <v>1.8931</v>
      </c>
      <c r="O162" s="2">
        <f t="shared" si="132"/>
        <v>2.9405999999999999</v>
      </c>
      <c r="P162" s="2">
        <f t="shared" si="132"/>
        <v>3.4824000000000002</v>
      </c>
    </row>
    <row r="163" spans="1:16" ht="15.75" thickBot="1" x14ac:dyDescent="0.3">
      <c r="A163" t="s">
        <v>85</v>
      </c>
      <c r="B163">
        <v>4.6615000000000002</v>
      </c>
      <c r="C163">
        <v>1.9464999999999999</v>
      </c>
      <c r="D163">
        <v>1.4164000000000001</v>
      </c>
      <c r="E163">
        <v>1.7578</v>
      </c>
      <c r="F163">
        <v>1.2366999999999999</v>
      </c>
      <c r="G163">
        <v>0.94179999999999997</v>
      </c>
      <c r="J163" s="7" t="str">
        <f t="shared" si="112"/>
        <v>Ulcer Index</v>
      </c>
      <c r="K163" s="26">
        <f t="shared" si="128"/>
        <v>4.6615000000000002</v>
      </c>
      <c r="L163" s="26">
        <f t="shared" si="129"/>
        <v>1.9464999999999999</v>
      </c>
      <c r="M163" s="26">
        <f t="shared" si="130"/>
        <v>1.4164000000000001</v>
      </c>
      <c r="N163" s="26">
        <f t="shared" si="131"/>
        <v>1.7578</v>
      </c>
      <c r="O163" s="26">
        <f t="shared" si="132"/>
        <v>1.2366999999999999</v>
      </c>
      <c r="P163" s="26">
        <f t="shared" si="132"/>
        <v>0.94179999999999997</v>
      </c>
    </row>
  </sheetData>
  <conditionalFormatting sqref="K22:P22">
    <cfRule type="colorScale" priority="73">
      <colorScale>
        <cfvo type="min"/>
        <cfvo type="max"/>
        <color rgb="FFFCFCFF"/>
        <color rgb="FF63BE7B"/>
      </colorScale>
    </cfRule>
  </conditionalFormatting>
  <conditionalFormatting sqref="K20:P2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2">
      <colorScale>
        <cfvo type="min"/>
        <cfvo type="max"/>
        <color rgb="FFF8696B"/>
        <color rgb="FFFCFCFF"/>
      </colorScale>
    </cfRule>
  </conditionalFormatting>
  <conditionalFormatting sqref="K24:P24">
    <cfRule type="colorScale" priority="71">
      <colorScale>
        <cfvo type="min"/>
        <cfvo type="max"/>
        <color rgb="FFFCFCFF"/>
        <color rgb="FF63BE7B"/>
      </colorScale>
    </cfRule>
  </conditionalFormatting>
  <conditionalFormatting sqref="K23:P23">
    <cfRule type="colorScale" priority="70">
      <colorScale>
        <cfvo type="min"/>
        <cfvo type="max"/>
        <color rgb="FFFCFCFF"/>
        <color rgb="FF63BE7B"/>
      </colorScale>
    </cfRule>
  </conditionalFormatting>
  <conditionalFormatting sqref="K38:P3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K56:P5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K76:P7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K74:P7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3">
      <colorScale>
        <cfvo type="min"/>
        <cfvo type="max"/>
        <color rgb="FFF8696B"/>
        <color rgb="FFFCFCFF"/>
      </colorScale>
    </cfRule>
  </conditionalFormatting>
  <conditionalFormatting sqref="K77:P7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K78:P7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K58:P5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K59:P5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K60:P6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K40:P4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K41:P4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K42:P4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K94:P9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K92:P9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">
      <colorScale>
        <cfvo type="min"/>
        <cfvo type="max"/>
        <color rgb="FFF8696B"/>
        <color rgb="FFFCFCFF"/>
      </colorScale>
    </cfRule>
  </conditionalFormatting>
  <conditionalFormatting sqref="K95:P9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K96:P9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K121:O121">
    <cfRule type="colorScale" priority="26">
      <colorScale>
        <cfvo type="min"/>
        <cfvo type="max"/>
        <color rgb="FFFCFCFF"/>
        <color rgb="FF63BE7B"/>
      </colorScale>
    </cfRule>
  </conditionalFormatting>
  <conditionalFormatting sqref="K119:O1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">
      <colorScale>
        <cfvo type="min"/>
        <cfvo type="max"/>
        <color rgb="FFF8696B"/>
        <color rgb="FFFCFCFF"/>
      </colorScale>
    </cfRule>
  </conditionalFormatting>
  <conditionalFormatting sqref="K123:O123">
    <cfRule type="colorScale" priority="24">
      <colorScale>
        <cfvo type="min"/>
        <cfvo type="max"/>
        <color rgb="FFFCFCFF"/>
        <color rgb="FF63BE7B"/>
      </colorScale>
    </cfRule>
  </conditionalFormatting>
  <conditionalFormatting sqref="K122:O122">
    <cfRule type="colorScale" priority="23">
      <colorScale>
        <cfvo type="min"/>
        <cfvo type="max"/>
        <color rgb="FFFCFCFF"/>
        <color rgb="FF63BE7B"/>
      </colorScale>
    </cfRule>
  </conditionalFormatting>
  <conditionalFormatting sqref="K140:O14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K138:O13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K141:O14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K142:O14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P1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P1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8696B"/>
        <color rgb="FFFCFCFF"/>
      </colorScale>
    </cfRule>
  </conditionalFormatting>
  <conditionalFormatting sqref="P123">
    <cfRule type="colorScale" priority="11">
      <colorScale>
        <cfvo type="min"/>
        <cfvo type="max"/>
        <color rgb="FFFCFCFF"/>
        <color rgb="FF63BE7B"/>
      </colorScale>
    </cfRule>
  </conditionalFormatting>
  <conditionalFormatting sqref="P122">
    <cfRule type="colorScale" priority="10">
      <colorScale>
        <cfvo type="min"/>
        <cfvo type="max"/>
        <color rgb="FFFCFCFF"/>
        <color rgb="FF63BE7B"/>
      </colorScale>
    </cfRule>
  </conditionalFormatting>
  <conditionalFormatting sqref="K160:P1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K158:P15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K161:P16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K162:P1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topLeftCell="A105" zoomScale="40" zoomScaleNormal="40" workbookViewId="0">
      <selection activeCell="I93" sqref="I93"/>
    </sheetView>
  </sheetViews>
  <sheetFormatPr defaultRowHeight="15" x14ac:dyDescent="0.25"/>
  <cols>
    <col min="1" max="1" width="21.7109375" bestFit="1" customWidth="1"/>
    <col min="2" max="2" width="8.7109375" bestFit="1" customWidth="1"/>
    <col min="3" max="3" width="10.140625" bestFit="1" customWidth="1"/>
    <col min="4" max="4" width="14.85546875" bestFit="1" customWidth="1"/>
    <col min="5" max="5" width="11.140625" bestFit="1" customWidth="1"/>
    <col min="6" max="6" width="18.7109375" bestFit="1" customWidth="1"/>
    <col min="7" max="7" width="11" bestFit="1" customWidth="1"/>
    <col min="8" max="8" width="2.42578125" customWidth="1"/>
    <col min="9" max="9" width="21.7109375" bestFit="1" customWidth="1"/>
    <col min="10" max="10" width="8.140625" bestFit="1" customWidth="1"/>
    <col min="11" max="11" width="10.140625" bestFit="1" customWidth="1"/>
    <col min="12" max="12" width="14.85546875" bestFit="1" customWidth="1"/>
    <col min="13" max="13" width="14.42578125" bestFit="1" customWidth="1"/>
    <col min="14" max="15" width="11" bestFit="1" customWidth="1"/>
    <col min="16" max="18" width="5.42578125" bestFit="1" customWidth="1"/>
    <col min="19" max="20" width="6.140625" bestFit="1" customWidth="1"/>
  </cols>
  <sheetData>
    <row r="1" spans="1:14" ht="15.75" thickBot="1" x14ac:dyDescent="0.3">
      <c r="B1" t="s">
        <v>53</v>
      </c>
      <c r="C1" t="s">
        <v>79</v>
      </c>
      <c r="D1" t="s">
        <v>82</v>
      </c>
      <c r="E1" t="s">
        <v>86</v>
      </c>
      <c r="F1" t="s">
        <v>83</v>
      </c>
      <c r="I1" s="8"/>
      <c r="J1" s="4" t="str">
        <f>B1</f>
        <v>B&amp;H</v>
      </c>
      <c r="K1" s="4" t="str">
        <f>C1</f>
        <v>Timing</v>
      </c>
      <c r="L1" s="4" t="str">
        <f>D1</f>
        <v>Timing Delayed</v>
      </c>
      <c r="M1" s="4" t="str">
        <f>E1</f>
        <v>Avg Timing</v>
      </c>
      <c r="N1" s="4" t="str">
        <f t="shared" ref="N1" si="0">F1</f>
        <v>Avg Combo</v>
      </c>
    </row>
    <row r="2" spans="1:14" x14ac:dyDescent="0.25">
      <c r="A2" t="s">
        <v>88</v>
      </c>
      <c r="B2">
        <v>18.635000000000002</v>
      </c>
      <c r="C2">
        <v>16.133800000000001</v>
      </c>
      <c r="D2">
        <v>16.117000000000001</v>
      </c>
      <c r="E2">
        <v>18.285599999999999</v>
      </c>
      <c r="F2">
        <v>17.462399999999999</v>
      </c>
      <c r="I2" s="5" t="str">
        <f t="shared" ref="I2:I16" si="1">A2</f>
        <v>CAGR</v>
      </c>
      <c r="J2" s="27">
        <f t="shared" ref="J2:M3" si="2">B2/100</f>
        <v>0.18635000000000002</v>
      </c>
      <c r="K2" s="27">
        <f t="shared" si="2"/>
        <v>0.16133800000000001</v>
      </c>
      <c r="L2" s="27">
        <f t="shared" si="2"/>
        <v>0.16117000000000001</v>
      </c>
      <c r="M2" s="27">
        <f t="shared" si="2"/>
        <v>0.18285599999999999</v>
      </c>
      <c r="N2" s="27">
        <f t="shared" ref="N2:N3" si="3">F2/100</f>
        <v>0.174624</v>
      </c>
    </row>
    <row r="3" spans="1:14" x14ac:dyDescent="0.25">
      <c r="A3" t="s">
        <v>7</v>
      </c>
      <c r="B3">
        <v>20.985499999999998</v>
      </c>
      <c r="C3">
        <v>17.2623</v>
      </c>
      <c r="D3">
        <v>15.961399999999999</v>
      </c>
      <c r="E3">
        <v>14.895899999999999</v>
      </c>
      <c r="F3">
        <v>13.4968</v>
      </c>
      <c r="I3" s="6" t="str">
        <f t="shared" si="1"/>
        <v>Volatility</v>
      </c>
      <c r="J3" s="1">
        <f t="shared" si="2"/>
        <v>0.20985499999999999</v>
      </c>
      <c r="K3" s="1">
        <f t="shared" si="2"/>
        <v>0.172623</v>
      </c>
      <c r="L3" s="1">
        <f t="shared" si="2"/>
        <v>0.15961400000000001</v>
      </c>
      <c r="M3" s="1">
        <f t="shared" si="2"/>
        <v>0.14895899999999998</v>
      </c>
      <c r="N3" s="1">
        <f t="shared" si="3"/>
        <v>0.134968</v>
      </c>
    </row>
    <row r="4" spans="1:14" x14ac:dyDescent="0.25">
      <c r="A4" t="s">
        <v>89</v>
      </c>
      <c r="B4">
        <v>-0.45490000000000003</v>
      </c>
      <c r="C4">
        <v>-0.65939999999999999</v>
      </c>
      <c r="D4">
        <v>-0.31900000000000001</v>
      </c>
      <c r="E4">
        <v>1.4200000000000001E-2</v>
      </c>
      <c r="F4">
        <v>0.14119999999999999</v>
      </c>
      <c r="I4" s="6" t="str">
        <f t="shared" si="1"/>
        <v>Skew</v>
      </c>
      <c r="J4" s="2">
        <f t="shared" ref="J4:M5" si="4">B4</f>
        <v>-0.45490000000000003</v>
      </c>
      <c r="K4" s="2">
        <f t="shared" si="4"/>
        <v>-0.65939999999999999</v>
      </c>
      <c r="L4" s="2">
        <f t="shared" si="4"/>
        <v>-0.31900000000000001</v>
      </c>
      <c r="M4" s="2">
        <f t="shared" si="4"/>
        <v>1.4200000000000001E-2</v>
      </c>
      <c r="N4" s="2">
        <f t="shared" ref="N4:N5" si="5">F4</f>
        <v>0.14119999999999999</v>
      </c>
    </row>
    <row r="5" spans="1:14" x14ac:dyDescent="0.25">
      <c r="A5" t="s">
        <v>90</v>
      </c>
      <c r="B5">
        <v>1.7036</v>
      </c>
      <c r="C5">
        <v>4.3994</v>
      </c>
      <c r="D5">
        <v>3.0352999999999999</v>
      </c>
      <c r="E5">
        <v>2.5668000000000002</v>
      </c>
      <c r="F5">
        <v>2.6088</v>
      </c>
      <c r="I5" s="6" t="str">
        <f t="shared" si="1"/>
        <v>Kurtosis</v>
      </c>
      <c r="J5" s="2">
        <f t="shared" si="4"/>
        <v>1.7036</v>
      </c>
      <c r="K5" s="2">
        <f t="shared" si="4"/>
        <v>4.3994</v>
      </c>
      <c r="L5" s="2">
        <f t="shared" si="4"/>
        <v>3.0352999999999999</v>
      </c>
      <c r="M5" s="2">
        <f t="shared" si="4"/>
        <v>2.5668000000000002</v>
      </c>
      <c r="N5" s="2">
        <f t="shared" si="5"/>
        <v>2.6088</v>
      </c>
    </row>
    <row r="6" spans="1:14" x14ac:dyDescent="0.25">
      <c r="A6" t="s">
        <v>10</v>
      </c>
      <c r="B6">
        <v>9.4771000000000001</v>
      </c>
      <c r="C6">
        <v>9.4771000000000001</v>
      </c>
      <c r="D6">
        <v>9.4771000000000001</v>
      </c>
      <c r="E6">
        <v>9.4771000000000001</v>
      </c>
      <c r="F6">
        <v>9.4771000000000001</v>
      </c>
      <c r="I6" s="6" t="str">
        <f t="shared" si="1"/>
        <v>Inflation CAGR</v>
      </c>
      <c r="J6" s="9">
        <f t="shared" ref="J6:M11" si="6">B6/100</f>
        <v>9.4770999999999994E-2</v>
      </c>
      <c r="K6" s="9">
        <f t="shared" si="6"/>
        <v>9.4770999999999994E-2</v>
      </c>
      <c r="L6" s="9">
        <f t="shared" si="6"/>
        <v>9.4770999999999994E-2</v>
      </c>
      <c r="M6" s="9">
        <f t="shared" si="6"/>
        <v>9.4770999999999994E-2</v>
      </c>
      <c r="N6" s="9">
        <f t="shared" ref="N6:N11" si="7">F6/100</f>
        <v>9.4770999999999994E-2</v>
      </c>
    </row>
    <row r="7" spans="1:14" x14ac:dyDescent="0.25">
      <c r="A7" t="s">
        <v>91</v>
      </c>
      <c r="B7">
        <v>100</v>
      </c>
      <c r="C7">
        <v>75.415899999999993</v>
      </c>
      <c r="D7">
        <v>69.316100000000006</v>
      </c>
      <c r="E7">
        <v>69.377700000000004</v>
      </c>
      <c r="F7">
        <v>63.893999999999998</v>
      </c>
      <c r="I7" s="6" t="str">
        <f t="shared" si="1"/>
        <v>% in the Market</v>
      </c>
      <c r="J7" s="9">
        <f t="shared" si="6"/>
        <v>1</v>
      </c>
      <c r="K7" s="9">
        <f t="shared" si="6"/>
        <v>0.75415899999999991</v>
      </c>
      <c r="L7" s="9">
        <f t="shared" si="6"/>
        <v>0.69316100000000003</v>
      </c>
      <c r="M7" s="9">
        <f t="shared" si="6"/>
        <v>0.69377700000000009</v>
      </c>
      <c r="N7" s="9">
        <f t="shared" si="7"/>
        <v>0.63893999999999995</v>
      </c>
    </row>
    <row r="8" spans="1:14" x14ac:dyDescent="0.25">
      <c r="A8" t="s">
        <v>92</v>
      </c>
      <c r="B8">
        <v>61.922400000000003</v>
      </c>
      <c r="C8">
        <v>71.534199999999998</v>
      </c>
      <c r="D8">
        <v>74.122</v>
      </c>
      <c r="E8">
        <v>69.870599999999996</v>
      </c>
      <c r="F8">
        <v>70.979699999999994</v>
      </c>
      <c r="I8" s="6" t="str">
        <f t="shared" si="1"/>
        <v>% positive Months</v>
      </c>
      <c r="J8" s="1">
        <f t="shared" si="6"/>
        <v>0.619224</v>
      </c>
      <c r="K8" s="1">
        <f t="shared" si="6"/>
        <v>0.71534200000000003</v>
      </c>
      <c r="L8" s="1">
        <f t="shared" si="6"/>
        <v>0.74121999999999999</v>
      </c>
      <c r="M8" s="1">
        <f t="shared" si="6"/>
        <v>0.69870599999999994</v>
      </c>
      <c r="N8" s="1">
        <f t="shared" si="7"/>
        <v>0.7097969999999999</v>
      </c>
    </row>
    <row r="9" spans="1:14" x14ac:dyDescent="0.25">
      <c r="A9" t="s">
        <v>93</v>
      </c>
      <c r="B9">
        <v>18.278400000000001</v>
      </c>
      <c r="C9">
        <v>17.704899999999999</v>
      </c>
      <c r="D9">
        <v>17.704899999999999</v>
      </c>
      <c r="E9">
        <v>17.704899999999999</v>
      </c>
      <c r="F9">
        <v>17.184000000000001</v>
      </c>
      <c r="I9" s="6" t="str">
        <f t="shared" si="1"/>
        <v>Best Month</v>
      </c>
      <c r="J9" s="1">
        <f t="shared" si="6"/>
        <v>0.182784</v>
      </c>
      <c r="K9" s="1">
        <f t="shared" si="6"/>
        <v>0.17704899999999998</v>
      </c>
      <c r="L9" s="1">
        <f t="shared" si="6"/>
        <v>0.17704899999999998</v>
      </c>
      <c r="M9" s="1">
        <f t="shared" si="6"/>
        <v>0.17704899999999998</v>
      </c>
      <c r="N9" s="1">
        <f t="shared" si="7"/>
        <v>0.17184000000000002</v>
      </c>
    </row>
    <row r="10" spans="1:14" x14ac:dyDescent="0.25">
      <c r="A10" t="s">
        <v>94</v>
      </c>
      <c r="B10">
        <v>-29.579599999999999</v>
      </c>
      <c r="C10">
        <v>-29.579599999999999</v>
      </c>
      <c r="D10">
        <v>-23.41</v>
      </c>
      <c r="E10">
        <v>-19.192299999999999</v>
      </c>
      <c r="F10">
        <v>-15.3658</v>
      </c>
      <c r="I10" s="6" t="str">
        <f t="shared" si="1"/>
        <v>Worst Month</v>
      </c>
      <c r="J10" s="1">
        <f t="shared" si="6"/>
        <v>-0.295796</v>
      </c>
      <c r="K10" s="1">
        <f t="shared" si="6"/>
        <v>-0.295796</v>
      </c>
      <c r="L10" s="1">
        <f t="shared" si="6"/>
        <v>-0.2341</v>
      </c>
      <c r="M10" s="1">
        <f t="shared" si="6"/>
        <v>-0.19192299999999998</v>
      </c>
      <c r="N10" s="1">
        <f t="shared" si="7"/>
        <v>-0.15365799999999999</v>
      </c>
    </row>
    <row r="11" spans="1:14" x14ac:dyDescent="0.25">
      <c r="A11" t="s">
        <v>95</v>
      </c>
      <c r="B11">
        <v>-42.452199999999998</v>
      </c>
      <c r="C11">
        <v>-47.020099999999999</v>
      </c>
      <c r="D11">
        <v>-42.338200000000001</v>
      </c>
      <c r="E11">
        <v>-29.304300000000001</v>
      </c>
      <c r="F11">
        <v>-29.308299999999999</v>
      </c>
      <c r="I11" s="6" t="str">
        <f t="shared" si="1"/>
        <v>Max Drawdown</v>
      </c>
      <c r="J11" s="1">
        <f t="shared" si="6"/>
        <v>-0.42452199999999995</v>
      </c>
      <c r="K11" s="1">
        <f t="shared" si="6"/>
        <v>-0.47020099999999998</v>
      </c>
      <c r="L11" s="1">
        <f t="shared" si="6"/>
        <v>-0.42338199999999998</v>
      </c>
      <c r="M11" s="1">
        <f t="shared" si="6"/>
        <v>-0.293043</v>
      </c>
      <c r="N11" s="1">
        <f t="shared" si="7"/>
        <v>-0.29308299999999998</v>
      </c>
    </row>
    <row r="12" spans="1:14" x14ac:dyDescent="0.25">
      <c r="A12" t="s">
        <v>96</v>
      </c>
      <c r="B12">
        <v>2.2780999999999998</v>
      </c>
      <c r="C12">
        <v>2.9144000000000001</v>
      </c>
      <c r="D12">
        <v>2.6269</v>
      </c>
      <c r="E12">
        <v>1.6026</v>
      </c>
      <c r="F12">
        <v>1.6783999999999999</v>
      </c>
      <c r="I12" s="6" t="str">
        <f t="shared" si="1"/>
        <v>Max Drawdown / CAGR</v>
      </c>
      <c r="J12" s="2">
        <f t="shared" ref="J12:M16" si="8">B12</f>
        <v>2.2780999999999998</v>
      </c>
      <c r="K12" s="2">
        <f t="shared" si="8"/>
        <v>2.9144000000000001</v>
      </c>
      <c r="L12" s="2">
        <f t="shared" si="8"/>
        <v>2.6269</v>
      </c>
      <c r="M12" s="2">
        <f t="shared" si="8"/>
        <v>1.6026</v>
      </c>
      <c r="N12" s="2">
        <f t="shared" ref="N12:N16" si="9">F12</f>
        <v>1.6783999999999999</v>
      </c>
    </row>
    <row r="13" spans="1:14" x14ac:dyDescent="0.25">
      <c r="A13" t="s">
        <v>97</v>
      </c>
      <c r="B13">
        <v>0.67859999999999998</v>
      </c>
      <c r="C13">
        <v>0.67069999999999996</v>
      </c>
      <c r="D13">
        <v>0.72619999999999996</v>
      </c>
      <c r="E13">
        <v>0.9405</v>
      </c>
      <c r="F13">
        <v>0.97319999999999995</v>
      </c>
      <c r="I13" s="6" t="str">
        <f t="shared" si="1"/>
        <v>Sharpe Ratio (10.52%)</v>
      </c>
      <c r="J13" s="2">
        <f t="shared" si="8"/>
        <v>0.67859999999999998</v>
      </c>
      <c r="K13" s="2">
        <f t="shared" si="8"/>
        <v>0.67069999999999996</v>
      </c>
      <c r="L13" s="2">
        <f t="shared" si="8"/>
        <v>0.72619999999999996</v>
      </c>
      <c r="M13" s="2">
        <f t="shared" si="8"/>
        <v>0.9405</v>
      </c>
      <c r="N13" s="2">
        <f t="shared" si="9"/>
        <v>0.97319999999999995</v>
      </c>
    </row>
    <row r="14" spans="1:14" x14ac:dyDescent="0.25">
      <c r="A14" t="s">
        <v>84</v>
      </c>
      <c r="B14">
        <v>0.44069999999999998</v>
      </c>
      <c r="C14">
        <v>0.4476</v>
      </c>
      <c r="D14">
        <v>0.49590000000000001</v>
      </c>
      <c r="E14">
        <v>0.64870000000000005</v>
      </c>
      <c r="F14">
        <v>0.69679999999999997</v>
      </c>
      <c r="I14" s="6" t="str">
        <f t="shared" si="1"/>
        <v>Sortino Ratio</v>
      </c>
      <c r="J14" s="2">
        <f t="shared" si="8"/>
        <v>0.44069999999999998</v>
      </c>
      <c r="K14" s="2">
        <f t="shared" si="8"/>
        <v>0.4476</v>
      </c>
      <c r="L14" s="2">
        <f t="shared" si="8"/>
        <v>0.49590000000000001</v>
      </c>
      <c r="M14" s="2">
        <f t="shared" si="8"/>
        <v>0.64870000000000005</v>
      </c>
      <c r="N14" s="2">
        <f t="shared" si="9"/>
        <v>0.69679999999999997</v>
      </c>
    </row>
    <row r="15" spans="1:14" x14ac:dyDescent="0.25">
      <c r="A15" t="s">
        <v>98</v>
      </c>
      <c r="B15">
        <v>0.439</v>
      </c>
      <c r="C15">
        <v>0.34310000000000002</v>
      </c>
      <c r="D15">
        <v>0.38069999999999998</v>
      </c>
      <c r="E15">
        <v>0.624</v>
      </c>
      <c r="F15">
        <v>0.5958</v>
      </c>
      <c r="I15" s="6" t="str">
        <f t="shared" si="1"/>
        <v>MAR Ratio</v>
      </c>
      <c r="J15" s="2">
        <f t="shared" si="8"/>
        <v>0.439</v>
      </c>
      <c r="K15" s="2">
        <f t="shared" si="8"/>
        <v>0.34310000000000002</v>
      </c>
      <c r="L15" s="2">
        <f t="shared" si="8"/>
        <v>0.38069999999999998</v>
      </c>
      <c r="M15" s="2">
        <f t="shared" si="8"/>
        <v>0.624</v>
      </c>
      <c r="N15" s="2">
        <f t="shared" si="9"/>
        <v>0.5958</v>
      </c>
    </row>
    <row r="16" spans="1:14" ht="15.75" thickBot="1" x14ac:dyDescent="0.3">
      <c r="A16" t="s">
        <v>85</v>
      </c>
      <c r="B16">
        <v>13.117699999999999</v>
      </c>
      <c r="C16">
        <v>16.582000000000001</v>
      </c>
      <c r="D16">
        <v>14.6332</v>
      </c>
      <c r="E16">
        <v>9.0653000000000006</v>
      </c>
      <c r="F16">
        <v>8.6545000000000005</v>
      </c>
      <c r="I16" s="7" t="str">
        <f t="shared" si="1"/>
        <v>Ulcer Index</v>
      </c>
      <c r="J16" s="26">
        <f t="shared" si="8"/>
        <v>13.117699999999999</v>
      </c>
      <c r="K16" s="26">
        <f t="shared" si="8"/>
        <v>16.582000000000001</v>
      </c>
      <c r="L16" s="26">
        <f t="shared" si="8"/>
        <v>14.6332</v>
      </c>
      <c r="M16" s="26">
        <f t="shared" si="8"/>
        <v>9.0653000000000006</v>
      </c>
      <c r="N16" s="26">
        <f t="shared" si="9"/>
        <v>8.6545000000000005</v>
      </c>
    </row>
    <row r="21" spans="1:14" ht="15.75" thickBot="1" x14ac:dyDescent="0.3"/>
    <row r="22" spans="1:14" ht="15.75" thickBot="1" x14ac:dyDescent="0.3">
      <c r="B22" t="s">
        <v>53</v>
      </c>
      <c r="C22" t="s">
        <v>79</v>
      </c>
      <c r="D22" t="s">
        <v>82</v>
      </c>
      <c r="E22" t="s">
        <v>86</v>
      </c>
      <c r="F22" t="s">
        <v>83</v>
      </c>
      <c r="I22" s="8"/>
      <c r="J22" s="4" t="str">
        <f>B22</f>
        <v>B&amp;H</v>
      </c>
      <c r="K22" s="4" t="str">
        <f t="shared" ref="K22" si="10">C22</f>
        <v>Timing</v>
      </c>
      <c r="L22" s="4" t="str">
        <f t="shared" ref="L22" si="11">D22</f>
        <v>Timing Delayed</v>
      </c>
      <c r="M22" s="4" t="str">
        <f t="shared" ref="M22" si="12">E22</f>
        <v>Avg Timing</v>
      </c>
      <c r="N22" s="4" t="str">
        <f t="shared" ref="N22" si="13">F22</f>
        <v>Avg Combo</v>
      </c>
    </row>
    <row r="23" spans="1:14" x14ac:dyDescent="0.25">
      <c r="A23" t="s">
        <v>88</v>
      </c>
      <c r="B23">
        <v>18.635000000000002</v>
      </c>
      <c r="C23">
        <v>16.133800000000001</v>
      </c>
      <c r="D23">
        <v>16.117000000000001</v>
      </c>
      <c r="E23">
        <v>18.285599999999999</v>
      </c>
      <c r="F23">
        <v>17.462399999999999</v>
      </c>
      <c r="I23" s="5" t="str">
        <f>A23</f>
        <v>CAGR</v>
      </c>
      <c r="J23" s="27">
        <f>B23/100</f>
        <v>0.18635000000000002</v>
      </c>
      <c r="K23" s="27">
        <f t="shared" ref="K23:K24" si="14">C23/100</f>
        <v>0.16133800000000001</v>
      </c>
      <c r="L23" s="27">
        <f t="shared" ref="L23:L24" si="15">D23/100</f>
        <v>0.16117000000000001</v>
      </c>
      <c r="M23" s="27">
        <f t="shared" ref="M23:M24" si="16">E23/100</f>
        <v>0.18285599999999999</v>
      </c>
      <c r="N23" s="27">
        <f t="shared" ref="N23:N24" si="17">F23/100</f>
        <v>0.174624</v>
      </c>
    </row>
    <row r="24" spans="1:14" x14ac:dyDescent="0.25">
      <c r="A24" t="s">
        <v>7</v>
      </c>
      <c r="B24">
        <v>20.985499999999998</v>
      </c>
      <c r="C24">
        <v>17.2623</v>
      </c>
      <c r="D24">
        <v>15.961399999999999</v>
      </c>
      <c r="E24">
        <v>14.895899999999999</v>
      </c>
      <c r="F24">
        <v>13.4968</v>
      </c>
      <c r="I24" s="6" t="str">
        <f t="shared" ref="I24:I37" si="18">A24</f>
        <v>Volatility</v>
      </c>
      <c r="J24" s="1">
        <f t="shared" ref="J24" si="19">B24/100</f>
        <v>0.20985499999999999</v>
      </c>
      <c r="K24" s="1">
        <f t="shared" si="14"/>
        <v>0.172623</v>
      </c>
      <c r="L24" s="1">
        <f t="shared" si="15"/>
        <v>0.15961400000000001</v>
      </c>
      <c r="M24" s="1">
        <f t="shared" si="16"/>
        <v>0.14895899999999998</v>
      </c>
      <c r="N24" s="1">
        <f t="shared" si="17"/>
        <v>0.134968</v>
      </c>
    </row>
    <row r="25" spans="1:14" x14ac:dyDescent="0.25">
      <c r="A25" t="s">
        <v>89</v>
      </c>
      <c r="B25">
        <v>-0.45490000000000003</v>
      </c>
      <c r="C25">
        <v>-0.65939999999999999</v>
      </c>
      <c r="D25">
        <v>-0.31900000000000001</v>
      </c>
      <c r="E25">
        <v>1.4200000000000001E-2</v>
      </c>
      <c r="F25">
        <v>0.14119999999999999</v>
      </c>
      <c r="I25" s="6" t="str">
        <f t="shared" si="18"/>
        <v>Skew</v>
      </c>
      <c r="J25" s="2">
        <f>B25</f>
        <v>-0.45490000000000003</v>
      </c>
      <c r="K25" s="2">
        <f t="shared" ref="K25:K26" si="20">C25</f>
        <v>-0.65939999999999999</v>
      </c>
      <c r="L25" s="2">
        <f t="shared" ref="L25:L26" si="21">D25</f>
        <v>-0.31900000000000001</v>
      </c>
      <c r="M25" s="2">
        <f t="shared" ref="M25:M26" si="22">E25</f>
        <v>1.4200000000000001E-2</v>
      </c>
      <c r="N25" s="2">
        <f t="shared" ref="N25:N26" si="23">F25</f>
        <v>0.14119999999999999</v>
      </c>
    </row>
    <row r="26" spans="1:14" x14ac:dyDescent="0.25">
      <c r="A26" t="s">
        <v>90</v>
      </c>
      <c r="B26">
        <v>1.7036</v>
      </c>
      <c r="C26">
        <v>4.3994</v>
      </c>
      <c r="D26">
        <v>3.0352999999999999</v>
      </c>
      <c r="E26">
        <v>2.5668000000000002</v>
      </c>
      <c r="F26">
        <v>2.6088</v>
      </c>
      <c r="I26" s="6" t="str">
        <f t="shared" si="18"/>
        <v>Kurtosis</v>
      </c>
      <c r="J26" s="2">
        <f>B26</f>
        <v>1.7036</v>
      </c>
      <c r="K26" s="2">
        <f t="shared" si="20"/>
        <v>4.3994</v>
      </c>
      <c r="L26" s="2">
        <f t="shared" si="21"/>
        <v>3.0352999999999999</v>
      </c>
      <c r="M26" s="2">
        <f t="shared" si="22"/>
        <v>2.5668000000000002</v>
      </c>
      <c r="N26" s="2">
        <f t="shared" si="23"/>
        <v>2.6088</v>
      </c>
    </row>
    <row r="27" spans="1:14" x14ac:dyDescent="0.25">
      <c r="A27" t="s">
        <v>10</v>
      </c>
      <c r="B27">
        <v>9.4771000000000001</v>
      </c>
      <c r="C27">
        <v>9.4771000000000001</v>
      </c>
      <c r="D27">
        <v>9.4771000000000001</v>
      </c>
      <c r="E27">
        <v>9.4771000000000001</v>
      </c>
      <c r="F27">
        <v>9.4771000000000001</v>
      </c>
      <c r="I27" s="6" t="str">
        <f t="shared" si="18"/>
        <v>Inflation CAGR</v>
      </c>
      <c r="J27" s="9">
        <f t="shared" ref="J27:J28" si="24">B27/100</f>
        <v>9.4770999999999994E-2</v>
      </c>
      <c r="K27" s="9">
        <f t="shared" ref="K27:K32" si="25">C27/100</f>
        <v>9.4770999999999994E-2</v>
      </c>
      <c r="L27" s="9">
        <f t="shared" ref="L27:L32" si="26">D27/100</f>
        <v>9.4770999999999994E-2</v>
      </c>
      <c r="M27" s="9">
        <f t="shared" ref="M27:M32" si="27">E27/100</f>
        <v>9.4770999999999994E-2</v>
      </c>
      <c r="N27" s="9">
        <f t="shared" ref="N27:N32" si="28">F27/100</f>
        <v>9.4770999999999994E-2</v>
      </c>
    </row>
    <row r="28" spans="1:14" x14ac:dyDescent="0.25">
      <c r="A28" t="s">
        <v>91</v>
      </c>
      <c r="B28">
        <v>100</v>
      </c>
      <c r="C28">
        <v>75.415899999999993</v>
      </c>
      <c r="D28">
        <v>69.316100000000006</v>
      </c>
      <c r="E28">
        <v>69.377700000000004</v>
      </c>
      <c r="F28">
        <v>63.893999999999998</v>
      </c>
      <c r="I28" s="6" t="str">
        <f t="shared" si="18"/>
        <v>% in the Market</v>
      </c>
      <c r="J28" s="9">
        <f t="shared" si="24"/>
        <v>1</v>
      </c>
      <c r="K28" s="9">
        <f t="shared" si="25"/>
        <v>0.75415899999999991</v>
      </c>
      <c r="L28" s="9">
        <f t="shared" si="26"/>
        <v>0.69316100000000003</v>
      </c>
      <c r="M28" s="9">
        <f t="shared" si="27"/>
        <v>0.69377700000000009</v>
      </c>
      <c r="N28" s="9">
        <f t="shared" si="28"/>
        <v>0.63893999999999995</v>
      </c>
    </row>
    <row r="29" spans="1:14" x14ac:dyDescent="0.25">
      <c r="A29" t="s">
        <v>92</v>
      </c>
      <c r="B29">
        <v>61.922400000000003</v>
      </c>
      <c r="C29">
        <v>71.534199999999998</v>
      </c>
      <c r="D29">
        <v>74.122</v>
      </c>
      <c r="E29">
        <v>69.870599999999996</v>
      </c>
      <c r="F29">
        <v>70.979699999999994</v>
      </c>
      <c r="I29" s="6" t="str">
        <f t="shared" si="18"/>
        <v>% positive Months</v>
      </c>
      <c r="J29" s="1">
        <f>B29/100</f>
        <v>0.619224</v>
      </c>
      <c r="K29" s="1">
        <f t="shared" si="25"/>
        <v>0.71534200000000003</v>
      </c>
      <c r="L29" s="1">
        <f t="shared" si="26"/>
        <v>0.74121999999999999</v>
      </c>
      <c r="M29" s="1">
        <f t="shared" si="27"/>
        <v>0.69870599999999994</v>
      </c>
      <c r="N29" s="1">
        <f t="shared" si="28"/>
        <v>0.7097969999999999</v>
      </c>
    </row>
    <row r="30" spans="1:14" x14ac:dyDescent="0.25">
      <c r="A30" t="s">
        <v>93</v>
      </c>
      <c r="B30">
        <v>18.278400000000001</v>
      </c>
      <c r="C30">
        <v>17.704899999999999</v>
      </c>
      <c r="D30">
        <v>17.704899999999999</v>
      </c>
      <c r="E30">
        <v>17.704899999999999</v>
      </c>
      <c r="F30">
        <v>17.184000000000001</v>
      </c>
      <c r="I30" s="6" t="str">
        <f t="shared" si="18"/>
        <v>Best Month</v>
      </c>
      <c r="J30" s="1">
        <f>B30/100</f>
        <v>0.182784</v>
      </c>
      <c r="K30" s="1">
        <f t="shared" si="25"/>
        <v>0.17704899999999998</v>
      </c>
      <c r="L30" s="1">
        <f t="shared" si="26"/>
        <v>0.17704899999999998</v>
      </c>
      <c r="M30" s="1">
        <f t="shared" si="27"/>
        <v>0.17704899999999998</v>
      </c>
      <c r="N30" s="1">
        <f t="shared" si="28"/>
        <v>0.17184000000000002</v>
      </c>
    </row>
    <row r="31" spans="1:14" x14ac:dyDescent="0.25">
      <c r="A31" t="s">
        <v>94</v>
      </c>
      <c r="B31">
        <v>-29.579599999999999</v>
      </c>
      <c r="C31">
        <v>-29.579599999999999</v>
      </c>
      <c r="D31">
        <v>-23.41</v>
      </c>
      <c r="E31">
        <v>-19.192299999999999</v>
      </c>
      <c r="F31">
        <v>-15.3658</v>
      </c>
      <c r="I31" s="6" t="str">
        <f t="shared" si="18"/>
        <v>Worst Month</v>
      </c>
      <c r="J31" s="1">
        <f>B31/100</f>
        <v>-0.295796</v>
      </c>
      <c r="K31" s="1">
        <f t="shared" si="25"/>
        <v>-0.295796</v>
      </c>
      <c r="L31" s="1">
        <f t="shared" si="26"/>
        <v>-0.2341</v>
      </c>
      <c r="M31" s="1">
        <f t="shared" si="27"/>
        <v>-0.19192299999999998</v>
      </c>
      <c r="N31" s="1">
        <f t="shared" si="28"/>
        <v>-0.15365799999999999</v>
      </c>
    </row>
    <row r="32" spans="1:14" x14ac:dyDescent="0.25">
      <c r="A32" t="s">
        <v>95</v>
      </c>
      <c r="B32">
        <v>-42.452199999999998</v>
      </c>
      <c r="C32">
        <v>-47.020099999999999</v>
      </c>
      <c r="D32">
        <v>-42.338200000000001</v>
      </c>
      <c r="E32">
        <v>-29.304300000000001</v>
      </c>
      <c r="F32">
        <v>-29.308299999999999</v>
      </c>
      <c r="I32" s="6" t="str">
        <f t="shared" si="18"/>
        <v>Max Drawdown</v>
      </c>
      <c r="J32" s="1">
        <f>B32/100</f>
        <v>-0.42452199999999995</v>
      </c>
      <c r="K32" s="1">
        <f t="shared" si="25"/>
        <v>-0.47020099999999998</v>
      </c>
      <c r="L32" s="1">
        <f t="shared" si="26"/>
        <v>-0.42338199999999998</v>
      </c>
      <c r="M32" s="1">
        <f t="shared" si="27"/>
        <v>-0.293043</v>
      </c>
      <c r="N32" s="1">
        <f t="shared" si="28"/>
        <v>-0.29308299999999998</v>
      </c>
    </row>
    <row r="33" spans="1:14" x14ac:dyDescent="0.25">
      <c r="A33" t="s">
        <v>96</v>
      </c>
      <c r="B33">
        <v>2.2780999999999998</v>
      </c>
      <c r="C33">
        <v>2.9144000000000001</v>
      </c>
      <c r="D33">
        <v>2.6269</v>
      </c>
      <c r="E33">
        <v>1.6026</v>
      </c>
      <c r="F33">
        <v>1.6783999999999999</v>
      </c>
      <c r="I33" s="6" t="str">
        <f t="shared" si="18"/>
        <v>Max Drawdown / CAGR</v>
      </c>
      <c r="J33" s="2">
        <f>B33</f>
        <v>2.2780999999999998</v>
      </c>
      <c r="K33" s="2">
        <f t="shared" ref="K33:K37" si="29">C33</f>
        <v>2.9144000000000001</v>
      </c>
      <c r="L33" s="2">
        <f t="shared" ref="L33:L37" si="30">D33</f>
        <v>2.6269</v>
      </c>
      <c r="M33" s="2">
        <f t="shared" ref="M33:M37" si="31">E33</f>
        <v>1.6026</v>
      </c>
      <c r="N33" s="2">
        <f t="shared" ref="N33:N37" si="32">F33</f>
        <v>1.6783999999999999</v>
      </c>
    </row>
    <row r="34" spans="1:14" x14ac:dyDescent="0.25">
      <c r="A34" t="s">
        <v>97</v>
      </c>
      <c r="B34">
        <v>0.67859999999999998</v>
      </c>
      <c r="C34">
        <v>0.67069999999999996</v>
      </c>
      <c r="D34">
        <v>0.72619999999999996</v>
      </c>
      <c r="E34">
        <v>0.9405</v>
      </c>
      <c r="F34">
        <v>0.97319999999999995</v>
      </c>
      <c r="I34" s="6" t="str">
        <f t="shared" si="18"/>
        <v>Sharpe Ratio (10.52%)</v>
      </c>
      <c r="J34" s="2">
        <f>B34</f>
        <v>0.67859999999999998</v>
      </c>
      <c r="K34" s="2">
        <f t="shared" si="29"/>
        <v>0.67069999999999996</v>
      </c>
      <c r="L34" s="2">
        <f t="shared" si="30"/>
        <v>0.72619999999999996</v>
      </c>
      <c r="M34" s="2">
        <f t="shared" si="31"/>
        <v>0.9405</v>
      </c>
      <c r="N34" s="2">
        <f t="shared" si="32"/>
        <v>0.97319999999999995</v>
      </c>
    </row>
    <row r="35" spans="1:14" x14ac:dyDescent="0.25">
      <c r="A35" t="s">
        <v>84</v>
      </c>
      <c r="B35">
        <v>0.44069999999999998</v>
      </c>
      <c r="C35">
        <v>0.4476</v>
      </c>
      <c r="D35">
        <v>0.49590000000000001</v>
      </c>
      <c r="E35">
        <v>0.64870000000000005</v>
      </c>
      <c r="F35">
        <v>0.69679999999999997</v>
      </c>
      <c r="I35" s="6" t="str">
        <f t="shared" si="18"/>
        <v>Sortino Ratio</v>
      </c>
      <c r="J35" s="2">
        <f>B35</f>
        <v>0.44069999999999998</v>
      </c>
      <c r="K35" s="2">
        <f t="shared" si="29"/>
        <v>0.4476</v>
      </c>
      <c r="L35" s="2">
        <f t="shared" si="30"/>
        <v>0.49590000000000001</v>
      </c>
      <c r="M35" s="2">
        <f t="shared" si="31"/>
        <v>0.64870000000000005</v>
      </c>
      <c r="N35" s="2">
        <f t="shared" si="32"/>
        <v>0.69679999999999997</v>
      </c>
    </row>
    <row r="36" spans="1:14" x14ac:dyDescent="0.25">
      <c r="A36" t="s">
        <v>98</v>
      </c>
      <c r="B36">
        <v>0.439</v>
      </c>
      <c r="C36">
        <v>0.34310000000000002</v>
      </c>
      <c r="D36">
        <v>0.38069999999999998</v>
      </c>
      <c r="E36">
        <v>0.624</v>
      </c>
      <c r="F36">
        <v>0.5958</v>
      </c>
      <c r="I36" s="6" t="str">
        <f t="shared" si="18"/>
        <v>MAR Ratio</v>
      </c>
      <c r="J36" s="2">
        <f>B36</f>
        <v>0.439</v>
      </c>
      <c r="K36" s="2">
        <f t="shared" si="29"/>
        <v>0.34310000000000002</v>
      </c>
      <c r="L36" s="2">
        <f t="shared" si="30"/>
        <v>0.38069999999999998</v>
      </c>
      <c r="M36" s="2">
        <f t="shared" si="31"/>
        <v>0.624</v>
      </c>
      <c r="N36" s="2">
        <f t="shared" si="32"/>
        <v>0.5958</v>
      </c>
    </row>
    <row r="37" spans="1:14" ht="15.75" thickBot="1" x14ac:dyDescent="0.3">
      <c r="A37" t="s">
        <v>85</v>
      </c>
      <c r="B37">
        <v>13.117699999999999</v>
      </c>
      <c r="C37">
        <v>16.582000000000001</v>
      </c>
      <c r="D37">
        <v>14.6332</v>
      </c>
      <c r="E37">
        <v>9.0653000000000006</v>
      </c>
      <c r="F37">
        <v>8.6545000000000005</v>
      </c>
      <c r="I37" s="7" t="str">
        <f t="shared" si="18"/>
        <v>Ulcer Index</v>
      </c>
      <c r="J37" s="26">
        <f>B37</f>
        <v>13.117699999999999</v>
      </c>
      <c r="K37" s="26">
        <f t="shared" si="29"/>
        <v>16.582000000000001</v>
      </c>
      <c r="L37" s="26">
        <f t="shared" si="30"/>
        <v>14.6332</v>
      </c>
      <c r="M37" s="26">
        <f t="shared" si="31"/>
        <v>9.0653000000000006</v>
      </c>
      <c r="N37" s="26">
        <f t="shared" si="32"/>
        <v>8.6545000000000005</v>
      </c>
    </row>
    <row r="40" spans="1:14" ht="15.75" thickBot="1" x14ac:dyDescent="0.3"/>
    <row r="41" spans="1:14" ht="15.75" thickBot="1" x14ac:dyDescent="0.3">
      <c r="B41" t="s">
        <v>53</v>
      </c>
      <c r="C41" t="s">
        <v>99</v>
      </c>
      <c r="D41" t="s">
        <v>100</v>
      </c>
      <c r="E41" t="s">
        <v>101</v>
      </c>
      <c r="F41" t="s">
        <v>86</v>
      </c>
      <c r="I41" s="8"/>
      <c r="J41" s="4" t="str">
        <f>B41</f>
        <v>B&amp;H</v>
      </c>
      <c r="K41" s="4" t="str">
        <f t="shared" ref="K41" si="33">C41</f>
        <v>2M Timing</v>
      </c>
      <c r="L41" s="4" t="str">
        <f t="shared" ref="L41" si="34">D41</f>
        <v>5M Timing</v>
      </c>
      <c r="M41" s="4" t="str">
        <f t="shared" ref="M41" si="35">E41</f>
        <v>10M Timing</v>
      </c>
      <c r="N41" s="4" t="str">
        <f t="shared" ref="N41" si="36">F41</f>
        <v>Avg Timing</v>
      </c>
    </row>
    <row r="42" spans="1:14" x14ac:dyDescent="0.25">
      <c r="A42" t="s">
        <v>88</v>
      </c>
      <c r="B42">
        <v>16.245799999999999</v>
      </c>
      <c r="C42">
        <v>15.1844</v>
      </c>
      <c r="D42">
        <v>14.691700000000001</v>
      </c>
      <c r="E42">
        <v>17.3263</v>
      </c>
      <c r="F42">
        <v>15.864599999999999</v>
      </c>
      <c r="I42" s="5" t="str">
        <f>A42</f>
        <v>CAGR</v>
      </c>
      <c r="J42" s="27">
        <f>B42/100</f>
        <v>0.16245799999999999</v>
      </c>
      <c r="K42" s="27">
        <f t="shared" ref="K42:K43" si="37">C42/100</f>
        <v>0.15184400000000001</v>
      </c>
      <c r="L42" s="27">
        <f t="shared" ref="L42:L43" si="38">D42/100</f>
        <v>0.14691700000000002</v>
      </c>
      <c r="M42" s="27">
        <f t="shared" ref="M42:M43" si="39">E42/100</f>
        <v>0.173263</v>
      </c>
      <c r="N42" s="27">
        <f t="shared" ref="N42:N43" si="40">F42/100</f>
        <v>0.15864599999999998</v>
      </c>
    </row>
    <row r="43" spans="1:14" x14ac:dyDescent="0.25">
      <c r="A43" t="s">
        <v>7</v>
      </c>
      <c r="B43">
        <v>17.5655</v>
      </c>
      <c r="C43">
        <v>13.661799999999999</v>
      </c>
      <c r="D43">
        <v>14.4091</v>
      </c>
      <c r="E43">
        <v>15.072900000000001</v>
      </c>
      <c r="F43">
        <v>13.5329</v>
      </c>
      <c r="I43" s="6" t="str">
        <f t="shared" ref="I43:I56" si="41">A43</f>
        <v>Volatility</v>
      </c>
      <c r="J43" s="1">
        <f t="shared" ref="J43" si="42">B43/100</f>
        <v>0.17565500000000001</v>
      </c>
      <c r="K43" s="1">
        <f t="shared" si="37"/>
        <v>0.13661799999999999</v>
      </c>
      <c r="L43" s="1">
        <f t="shared" si="38"/>
        <v>0.144091</v>
      </c>
      <c r="M43" s="1">
        <f t="shared" si="39"/>
        <v>0.150729</v>
      </c>
      <c r="N43" s="1">
        <f t="shared" si="40"/>
        <v>0.135329</v>
      </c>
    </row>
    <row r="44" spans="1:14" x14ac:dyDescent="0.25">
      <c r="A44" t="s">
        <v>89</v>
      </c>
      <c r="B44">
        <v>0.39510000000000001</v>
      </c>
      <c r="C44">
        <v>1.1242000000000001</v>
      </c>
      <c r="D44">
        <v>0.56930000000000003</v>
      </c>
      <c r="E44">
        <v>0.69389999999999996</v>
      </c>
      <c r="F44">
        <v>0.88270000000000004</v>
      </c>
      <c r="I44" s="6" t="str">
        <f t="shared" si="41"/>
        <v>Skew</v>
      </c>
      <c r="J44" s="2">
        <f>B44</f>
        <v>0.39510000000000001</v>
      </c>
      <c r="K44" s="2">
        <f t="shared" ref="K44:K45" si="43">C44</f>
        <v>1.1242000000000001</v>
      </c>
      <c r="L44" s="2">
        <f t="shared" ref="L44:L45" si="44">D44</f>
        <v>0.56930000000000003</v>
      </c>
      <c r="M44" s="2">
        <f t="shared" ref="M44:M45" si="45">E44</f>
        <v>0.69389999999999996</v>
      </c>
      <c r="N44" s="2">
        <f t="shared" ref="N44:N45" si="46">F44</f>
        <v>0.88270000000000004</v>
      </c>
    </row>
    <row r="45" spans="1:14" x14ac:dyDescent="0.25">
      <c r="A45" t="s">
        <v>90</v>
      </c>
      <c r="B45">
        <v>2.9388999999999998</v>
      </c>
      <c r="C45">
        <v>8.0166000000000004</v>
      </c>
      <c r="D45">
        <v>6.8521999999999998</v>
      </c>
      <c r="E45">
        <v>5.8638000000000003</v>
      </c>
      <c r="F45">
        <v>7.3281999999999998</v>
      </c>
      <c r="I45" s="6" t="str">
        <f t="shared" si="41"/>
        <v>Kurtosis</v>
      </c>
      <c r="J45" s="2">
        <f>B45</f>
        <v>2.9388999999999998</v>
      </c>
      <c r="K45" s="2">
        <f t="shared" si="43"/>
        <v>8.0166000000000004</v>
      </c>
      <c r="L45" s="2">
        <f t="shared" si="44"/>
        <v>6.8521999999999998</v>
      </c>
      <c r="M45" s="2">
        <f t="shared" si="45"/>
        <v>5.8638000000000003</v>
      </c>
      <c r="N45" s="2">
        <f t="shared" si="46"/>
        <v>7.3281999999999998</v>
      </c>
    </row>
    <row r="46" spans="1:14" x14ac:dyDescent="0.25">
      <c r="A46" t="s">
        <v>10</v>
      </c>
      <c r="B46">
        <v>9.4771000000000001</v>
      </c>
      <c r="C46">
        <v>9.4771000000000001</v>
      </c>
      <c r="D46">
        <v>9.4771000000000001</v>
      </c>
      <c r="E46">
        <v>9.4771000000000001</v>
      </c>
      <c r="F46">
        <v>9.4771000000000001</v>
      </c>
      <c r="I46" s="6" t="str">
        <f t="shared" si="41"/>
        <v>Inflation CAGR</v>
      </c>
      <c r="J46" s="9">
        <f t="shared" ref="J46:J47" si="47">B46/100</f>
        <v>9.4770999999999994E-2</v>
      </c>
      <c r="K46" s="9">
        <f t="shared" ref="K46:K51" si="48">C46/100</f>
        <v>9.4770999999999994E-2</v>
      </c>
      <c r="L46" s="9">
        <f t="shared" ref="L46:L51" si="49">D46/100</f>
        <v>9.4770999999999994E-2</v>
      </c>
      <c r="M46" s="9">
        <f t="shared" ref="M46:M51" si="50">E46/100</f>
        <v>9.4770999999999994E-2</v>
      </c>
      <c r="N46" s="9">
        <f t="shared" ref="N46:N51" si="51">F46/100</f>
        <v>9.4770999999999994E-2</v>
      </c>
    </row>
    <row r="47" spans="1:14" x14ac:dyDescent="0.25">
      <c r="A47" t="s">
        <v>91</v>
      </c>
      <c r="B47">
        <v>100</v>
      </c>
      <c r="C47">
        <v>63.031399999999998</v>
      </c>
      <c r="D47">
        <v>72.273600000000002</v>
      </c>
      <c r="E47">
        <v>77.449200000000005</v>
      </c>
      <c r="F47">
        <v>70.918099999999995</v>
      </c>
      <c r="I47" s="6" t="str">
        <f t="shared" si="41"/>
        <v>% in the Market</v>
      </c>
      <c r="J47" s="9">
        <f t="shared" si="47"/>
        <v>1</v>
      </c>
      <c r="K47" s="9">
        <f t="shared" si="48"/>
        <v>0.63031399999999993</v>
      </c>
      <c r="L47" s="9">
        <f t="shared" si="49"/>
        <v>0.72273600000000005</v>
      </c>
      <c r="M47" s="9">
        <f t="shared" si="50"/>
        <v>0.77449200000000007</v>
      </c>
      <c r="N47" s="9">
        <f t="shared" si="51"/>
        <v>0.70918099999999995</v>
      </c>
    </row>
    <row r="48" spans="1:14" x14ac:dyDescent="0.25">
      <c r="A48" t="s">
        <v>92</v>
      </c>
      <c r="B48">
        <v>62.846600000000002</v>
      </c>
      <c r="C48">
        <v>77.449200000000005</v>
      </c>
      <c r="D48">
        <v>74.306799999999996</v>
      </c>
      <c r="E48">
        <v>73.567499999999995</v>
      </c>
      <c r="F48">
        <v>71.718999999999994</v>
      </c>
      <c r="I48" s="6" t="str">
        <f t="shared" si="41"/>
        <v>% positive Months</v>
      </c>
      <c r="J48" s="1">
        <f>B48/100</f>
        <v>0.62846599999999997</v>
      </c>
      <c r="K48" s="1">
        <f t="shared" si="48"/>
        <v>0.77449200000000007</v>
      </c>
      <c r="L48" s="1">
        <f t="shared" si="49"/>
        <v>0.74306799999999995</v>
      </c>
      <c r="M48" s="1">
        <f t="shared" si="50"/>
        <v>0.73567499999999997</v>
      </c>
      <c r="N48" s="1">
        <f t="shared" si="51"/>
        <v>0.71718999999999999</v>
      </c>
    </row>
    <row r="49" spans="1:20" x14ac:dyDescent="0.25">
      <c r="A49" t="s">
        <v>93</v>
      </c>
      <c r="B49">
        <v>29.187799999999999</v>
      </c>
      <c r="C49">
        <v>29.187799999999999</v>
      </c>
      <c r="D49">
        <v>29.187799999999999</v>
      </c>
      <c r="E49">
        <v>29.187799999999999</v>
      </c>
      <c r="F49">
        <v>29.187799999999999</v>
      </c>
      <c r="I49" s="6" t="str">
        <f t="shared" si="41"/>
        <v>Best Month</v>
      </c>
      <c r="J49" s="1">
        <f>B49/100</f>
        <v>0.29187799999999997</v>
      </c>
      <c r="K49" s="1">
        <f t="shared" si="48"/>
        <v>0.29187799999999997</v>
      </c>
      <c r="L49" s="1">
        <f t="shared" si="49"/>
        <v>0.29187799999999997</v>
      </c>
      <c r="M49" s="1">
        <f t="shared" si="50"/>
        <v>0.29187799999999997</v>
      </c>
      <c r="N49" s="1">
        <f t="shared" si="51"/>
        <v>0.29187799999999997</v>
      </c>
    </row>
    <row r="50" spans="1:20" x14ac:dyDescent="0.25">
      <c r="A50" t="s">
        <v>94</v>
      </c>
      <c r="B50">
        <v>-19.428000000000001</v>
      </c>
      <c r="C50">
        <v>-16.090199999999999</v>
      </c>
      <c r="D50">
        <v>-19.428000000000001</v>
      </c>
      <c r="E50">
        <v>-19.428000000000001</v>
      </c>
      <c r="F50">
        <v>-16.090199999999999</v>
      </c>
      <c r="I50" s="6" t="str">
        <f t="shared" si="41"/>
        <v>Worst Month</v>
      </c>
      <c r="J50" s="1">
        <f>B50/100</f>
        <v>-0.19428000000000001</v>
      </c>
      <c r="K50" s="1">
        <f t="shared" si="48"/>
        <v>-0.16090199999999999</v>
      </c>
      <c r="L50" s="1">
        <f t="shared" si="49"/>
        <v>-0.19428000000000001</v>
      </c>
      <c r="M50" s="1">
        <f t="shared" si="50"/>
        <v>-0.19428000000000001</v>
      </c>
      <c r="N50" s="1">
        <f t="shared" si="51"/>
        <v>-0.16090199999999999</v>
      </c>
    </row>
    <row r="51" spans="1:20" x14ac:dyDescent="0.25">
      <c r="A51" t="s">
        <v>95</v>
      </c>
      <c r="B51">
        <v>-49.895400000000002</v>
      </c>
      <c r="C51">
        <v>-25.521899999999999</v>
      </c>
      <c r="D51">
        <v>-23.215800000000002</v>
      </c>
      <c r="E51">
        <v>-20.5441</v>
      </c>
      <c r="F51">
        <v>-19.166599999999999</v>
      </c>
      <c r="I51" s="6" t="str">
        <f t="shared" si="41"/>
        <v>Max Drawdown</v>
      </c>
      <c r="J51" s="1">
        <f>B51/100</f>
        <v>-0.49895400000000001</v>
      </c>
      <c r="K51" s="1">
        <f t="shared" si="48"/>
        <v>-0.25521899999999997</v>
      </c>
      <c r="L51" s="1">
        <f t="shared" si="49"/>
        <v>-0.232158</v>
      </c>
      <c r="M51" s="1">
        <f t="shared" si="50"/>
        <v>-0.20544100000000001</v>
      </c>
      <c r="N51" s="1">
        <f t="shared" si="51"/>
        <v>-0.191666</v>
      </c>
    </row>
    <row r="52" spans="1:20" x14ac:dyDescent="0.25">
      <c r="A52" t="s">
        <v>96</v>
      </c>
      <c r="B52">
        <v>3.0712999999999999</v>
      </c>
      <c r="C52">
        <v>1.6808000000000001</v>
      </c>
      <c r="D52">
        <v>1.5802</v>
      </c>
      <c r="E52">
        <v>1.1857</v>
      </c>
      <c r="F52">
        <v>1.2081</v>
      </c>
      <c r="I52" s="6" t="str">
        <f t="shared" si="41"/>
        <v>Max Drawdown / CAGR</v>
      </c>
      <c r="J52" s="2">
        <f>B52</f>
        <v>3.0712999999999999</v>
      </c>
      <c r="K52" s="2">
        <f t="shared" ref="K52:K56" si="52">C52</f>
        <v>1.6808000000000001</v>
      </c>
      <c r="L52" s="2">
        <f t="shared" ref="L52:L56" si="53">D52</f>
        <v>1.5802</v>
      </c>
      <c r="M52" s="2">
        <f t="shared" ref="M52:M56" si="54">E52</f>
        <v>1.1857</v>
      </c>
      <c r="N52" s="2">
        <f t="shared" ref="N52:N56" si="55">F52</f>
        <v>1.2081</v>
      </c>
    </row>
    <row r="53" spans="1:20" x14ac:dyDescent="0.25">
      <c r="A53" t="s">
        <v>97</v>
      </c>
      <c r="B53">
        <v>0.70540000000000003</v>
      </c>
      <c r="C53">
        <v>0.83279999999999998</v>
      </c>
      <c r="D53">
        <v>0.75339999999999996</v>
      </c>
      <c r="E53">
        <v>0.89</v>
      </c>
      <c r="F53">
        <v>0.88759999999999994</v>
      </c>
      <c r="I53" s="6" t="str">
        <f t="shared" si="41"/>
        <v>Sharpe Ratio (10.52%)</v>
      </c>
      <c r="J53" s="2">
        <f>B53</f>
        <v>0.70540000000000003</v>
      </c>
      <c r="K53" s="2">
        <f t="shared" si="52"/>
        <v>0.83279999999999998</v>
      </c>
      <c r="L53" s="2">
        <f t="shared" si="53"/>
        <v>0.75339999999999996</v>
      </c>
      <c r="M53" s="2">
        <f t="shared" si="54"/>
        <v>0.89</v>
      </c>
      <c r="N53" s="2">
        <f t="shared" si="55"/>
        <v>0.88759999999999994</v>
      </c>
    </row>
    <row r="54" spans="1:20" x14ac:dyDescent="0.25">
      <c r="A54" t="s">
        <v>84</v>
      </c>
      <c r="B54">
        <v>0.49859999999999999</v>
      </c>
      <c r="C54">
        <v>0.63119999999999998</v>
      </c>
      <c r="D54">
        <v>0.53779999999999994</v>
      </c>
      <c r="E54">
        <v>0.63629999999999998</v>
      </c>
      <c r="F54">
        <v>0.6512</v>
      </c>
      <c r="I54" s="6" t="str">
        <f t="shared" si="41"/>
        <v>Sortino Ratio</v>
      </c>
      <c r="J54" s="2">
        <f>B54</f>
        <v>0.49859999999999999</v>
      </c>
      <c r="K54" s="2">
        <f t="shared" si="52"/>
        <v>0.63119999999999998</v>
      </c>
      <c r="L54" s="2">
        <f t="shared" si="53"/>
        <v>0.53779999999999994</v>
      </c>
      <c r="M54" s="2">
        <f t="shared" si="54"/>
        <v>0.63629999999999998</v>
      </c>
      <c r="N54" s="2">
        <f t="shared" si="55"/>
        <v>0.6512</v>
      </c>
    </row>
    <row r="55" spans="1:20" x14ac:dyDescent="0.25">
      <c r="A55" t="s">
        <v>98</v>
      </c>
      <c r="B55">
        <v>0.3256</v>
      </c>
      <c r="C55">
        <v>0.59499999999999997</v>
      </c>
      <c r="D55">
        <v>0.63280000000000003</v>
      </c>
      <c r="E55">
        <v>0.84340000000000004</v>
      </c>
      <c r="F55">
        <v>0.82769999999999999</v>
      </c>
      <c r="I55" s="6" t="str">
        <f t="shared" si="41"/>
        <v>MAR Ratio</v>
      </c>
      <c r="J55" s="2">
        <f>B55</f>
        <v>0.3256</v>
      </c>
      <c r="K55" s="2">
        <f t="shared" si="52"/>
        <v>0.59499999999999997</v>
      </c>
      <c r="L55" s="2">
        <f t="shared" si="53"/>
        <v>0.63280000000000003</v>
      </c>
      <c r="M55" s="2">
        <f t="shared" si="54"/>
        <v>0.84340000000000004</v>
      </c>
      <c r="N55" s="2">
        <f t="shared" si="55"/>
        <v>0.82769999999999999</v>
      </c>
    </row>
    <row r="56" spans="1:20" ht="15.75" thickBot="1" x14ac:dyDescent="0.3">
      <c r="A56" t="s">
        <v>85</v>
      </c>
      <c r="B56">
        <v>17.139399999999998</v>
      </c>
      <c r="C56">
        <v>7.3339999999999996</v>
      </c>
      <c r="D56">
        <v>7.6982999999999997</v>
      </c>
      <c r="E56">
        <v>6.0629</v>
      </c>
      <c r="F56">
        <v>6.1689999999999996</v>
      </c>
      <c r="I56" s="7" t="str">
        <f t="shared" si="41"/>
        <v>Ulcer Index</v>
      </c>
      <c r="J56" s="26">
        <f>B56</f>
        <v>17.139399999999998</v>
      </c>
      <c r="K56" s="26">
        <f t="shared" si="52"/>
        <v>7.3339999999999996</v>
      </c>
      <c r="L56" s="26">
        <f t="shared" si="53"/>
        <v>7.6982999999999997</v>
      </c>
      <c r="M56" s="26">
        <f t="shared" si="54"/>
        <v>6.0629</v>
      </c>
      <c r="N56" s="26">
        <f t="shared" si="55"/>
        <v>6.1689999999999996</v>
      </c>
    </row>
    <row r="58" spans="1:20" hidden="1" x14ac:dyDescent="0.25"/>
    <row r="59" spans="1:20" ht="15.75" hidden="1" thickBot="1" x14ac:dyDescent="0.3"/>
    <row r="60" spans="1:20" ht="15.75" hidden="1" thickBot="1" x14ac:dyDescent="0.3">
      <c r="B60" t="s">
        <v>53</v>
      </c>
      <c r="C60" t="s">
        <v>79</v>
      </c>
      <c r="D60" t="s">
        <v>82</v>
      </c>
      <c r="E60" t="s">
        <v>86</v>
      </c>
      <c r="F60" t="s">
        <v>83</v>
      </c>
      <c r="I60" s="8"/>
      <c r="J60" s="4" t="str">
        <f>B60</f>
        <v>B&amp;H</v>
      </c>
      <c r="K60" s="4" t="str">
        <f t="shared" ref="K60" si="56">C60</f>
        <v>Timing</v>
      </c>
      <c r="L60" s="4" t="str">
        <f t="shared" ref="L60" si="57">D60</f>
        <v>Timing Delayed</v>
      </c>
      <c r="M60" s="4" t="str">
        <f t="shared" ref="M60" si="58">E60</f>
        <v>Avg Timing</v>
      </c>
      <c r="N60" s="4" t="str">
        <f t="shared" ref="N60" si="59">F60</f>
        <v>Avg Combo</v>
      </c>
    </row>
    <row r="61" spans="1:20" hidden="1" x14ac:dyDescent="0.25">
      <c r="A61" t="s">
        <v>88</v>
      </c>
      <c r="B61">
        <v>18.635000000000002</v>
      </c>
      <c r="C61">
        <v>16.133800000000001</v>
      </c>
      <c r="D61">
        <v>16.117000000000001</v>
      </c>
      <c r="E61">
        <v>18.285599999999999</v>
      </c>
      <c r="F61">
        <v>17.462399999999999</v>
      </c>
      <c r="I61" s="5" t="str">
        <f>A61</f>
        <v>CAGR</v>
      </c>
      <c r="J61" s="27">
        <f>B61/100</f>
        <v>0.18635000000000002</v>
      </c>
      <c r="K61" s="27">
        <f t="shared" ref="K61:K62" si="60">C61/100</f>
        <v>0.16133800000000001</v>
      </c>
      <c r="L61" s="27">
        <f t="shared" ref="L61:L62" si="61">D61/100</f>
        <v>0.16117000000000001</v>
      </c>
      <c r="M61" s="27">
        <f t="shared" ref="M61:M62" si="62">E61/100</f>
        <v>0.18285599999999999</v>
      </c>
      <c r="N61" s="27">
        <f t="shared" ref="N61:N62" si="63">F61/100</f>
        <v>0.174624</v>
      </c>
      <c r="P61" s="28" t="b">
        <f>J61=J2</f>
        <v>1</v>
      </c>
      <c r="Q61" s="28" t="b">
        <f t="shared" ref="Q61:T75" si="64">K61=K2</f>
        <v>1</v>
      </c>
      <c r="R61" s="28" t="b">
        <f t="shared" si="64"/>
        <v>1</v>
      </c>
      <c r="S61" s="28" t="b">
        <f t="shared" si="64"/>
        <v>1</v>
      </c>
      <c r="T61" s="28" t="b">
        <f t="shared" si="64"/>
        <v>1</v>
      </c>
    </row>
    <row r="62" spans="1:20" hidden="1" x14ac:dyDescent="0.25">
      <c r="A62" t="s">
        <v>7</v>
      </c>
      <c r="B62">
        <v>20.985499999999998</v>
      </c>
      <c r="C62">
        <v>17.2623</v>
      </c>
      <c r="D62">
        <v>15.961399999999999</v>
      </c>
      <c r="E62">
        <v>14.895899999999999</v>
      </c>
      <c r="F62">
        <v>13.4968</v>
      </c>
      <c r="I62" s="6" t="str">
        <f t="shared" ref="I62:I75" si="65">A62</f>
        <v>Volatility</v>
      </c>
      <c r="J62" s="1">
        <f t="shared" ref="J62" si="66">B62/100</f>
        <v>0.20985499999999999</v>
      </c>
      <c r="K62" s="1">
        <f t="shared" si="60"/>
        <v>0.172623</v>
      </c>
      <c r="L62" s="1">
        <f t="shared" si="61"/>
        <v>0.15961400000000001</v>
      </c>
      <c r="M62" s="1">
        <f t="shared" si="62"/>
        <v>0.14895899999999998</v>
      </c>
      <c r="N62" s="1">
        <f t="shared" si="63"/>
        <v>0.134968</v>
      </c>
      <c r="P62" s="28" t="b">
        <f t="shared" ref="P62:P75" si="67">J62=J3</f>
        <v>1</v>
      </c>
      <c r="Q62" s="28" t="b">
        <f t="shared" si="64"/>
        <v>1</v>
      </c>
      <c r="R62" s="28" t="b">
        <f t="shared" si="64"/>
        <v>1</v>
      </c>
      <c r="S62" s="28" t="b">
        <f t="shared" si="64"/>
        <v>1</v>
      </c>
      <c r="T62" s="28" t="b">
        <f t="shared" si="64"/>
        <v>1</v>
      </c>
    </row>
    <row r="63" spans="1:20" hidden="1" x14ac:dyDescent="0.25">
      <c r="A63" t="s">
        <v>89</v>
      </c>
      <c r="B63">
        <v>-0.45490000000000003</v>
      </c>
      <c r="C63">
        <v>-0.65939999999999999</v>
      </c>
      <c r="D63">
        <v>-0.31900000000000001</v>
      </c>
      <c r="E63">
        <v>1.4200000000000001E-2</v>
      </c>
      <c r="F63">
        <v>0.14119999999999999</v>
      </c>
      <c r="I63" s="6" t="str">
        <f t="shared" si="65"/>
        <v>Skew</v>
      </c>
      <c r="J63" s="2">
        <f>B63</f>
        <v>-0.45490000000000003</v>
      </c>
      <c r="K63" s="2">
        <f t="shared" ref="K63:K64" si="68">C63</f>
        <v>-0.65939999999999999</v>
      </c>
      <c r="L63" s="2">
        <f t="shared" ref="L63:L64" si="69">D63</f>
        <v>-0.31900000000000001</v>
      </c>
      <c r="M63" s="2">
        <f t="shared" ref="M63:M64" si="70">E63</f>
        <v>1.4200000000000001E-2</v>
      </c>
      <c r="N63" s="2">
        <f t="shared" ref="N63:N64" si="71">F63</f>
        <v>0.14119999999999999</v>
      </c>
      <c r="P63" s="28" t="b">
        <f t="shared" si="67"/>
        <v>1</v>
      </c>
      <c r="Q63" s="28" t="b">
        <f t="shared" si="64"/>
        <v>1</v>
      </c>
      <c r="R63" s="28" t="b">
        <f t="shared" si="64"/>
        <v>1</v>
      </c>
      <c r="S63" s="28" t="b">
        <f t="shared" si="64"/>
        <v>1</v>
      </c>
      <c r="T63" s="28" t="b">
        <f t="shared" si="64"/>
        <v>1</v>
      </c>
    </row>
    <row r="64" spans="1:20" hidden="1" x14ac:dyDescent="0.25">
      <c r="A64" t="s">
        <v>90</v>
      </c>
      <c r="B64">
        <v>1.7036</v>
      </c>
      <c r="C64">
        <v>4.3994</v>
      </c>
      <c r="D64">
        <v>3.0352999999999999</v>
      </c>
      <c r="E64">
        <v>2.5668000000000002</v>
      </c>
      <c r="F64">
        <v>2.6088</v>
      </c>
      <c r="I64" s="6" t="str">
        <f t="shared" si="65"/>
        <v>Kurtosis</v>
      </c>
      <c r="J64" s="2">
        <f>B64</f>
        <v>1.7036</v>
      </c>
      <c r="K64" s="2">
        <f t="shared" si="68"/>
        <v>4.3994</v>
      </c>
      <c r="L64" s="2">
        <f t="shared" si="69"/>
        <v>3.0352999999999999</v>
      </c>
      <c r="M64" s="2">
        <f t="shared" si="70"/>
        <v>2.5668000000000002</v>
      </c>
      <c r="N64" s="2">
        <f t="shared" si="71"/>
        <v>2.6088</v>
      </c>
      <c r="P64" s="28" t="b">
        <f t="shared" si="67"/>
        <v>1</v>
      </c>
      <c r="Q64" s="28" t="b">
        <f t="shared" si="64"/>
        <v>1</v>
      </c>
      <c r="R64" s="28" t="b">
        <f t="shared" si="64"/>
        <v>1</v>
      </c>
      <c r="S64" s="28" t="b">
        <f t="shared" si="64"/>
        <v>1</v>
      </c>
      <c r="T64" s="28" t="b">
        <f t="shared" si="64"/>
        <v>1</v>
      </c>
    </row>
    <row r="65" spans="1:20" hidden="1" x14ac:dyDescent="0.25">
      <c r="A65" t="s">
        <v>10</v>
      </c>
      <c r="B65">
        <v>9.4771000000000001</v>
      </c>
      <c r="C65">
        <v>9.4771000000000001</v>
      </c>
      <c r="D65">
        <v>9.4771000000000001</v>
      </c>
      <c r="E65">
        <v>9.4771000000000001</v>
      </c>
      <c r="F65">
        <v>9.4771000000000001</v>
      </c>
      <c r="I65" s="6" t="str">
        <f t="shared" si="65"/>
        <v>Inflation CAGR</v>
      </c>
      <c r="J65" s="9">
        <f t="shared" ref="J65:J66" si="72">B65/100</f>
        <v>9.4770999999999994E-2</v>
      </c>
      <c r="K65" s="9">
        <f t="shared" ref="K65:K70" si="73">C65/100</f>
        <v>9.4770999999999994E-2</v>
      </c>
      <c r="L65" s="9">
        <f t="shared" ref="L65:L70" si="74">D65/100</f>
        <v>9.4770999999999994E-2</v>
      </c>
      <c r="M65" s="9">
        <f t="shared" ref="M65:M70" si="75">E65/100</f>
        <v>9.4770999999999994E-2</v>
      </c>
      <c r="N65" s="9">
        <f t="shared" ref="N65:N70" si="76">F65/100</f>
        <v>9.4770999999999994E-2</v>
      </c>
      <c r="P65" s="28" t="b">
        <f t="shared" si="67"/>
        <v>1</v>
      </c>
      <c r="Q65" s="28" t="b">
        <f t="shared" si="64"/>
        <v>1</v>
      </c>
      <c r="R65" s="28" t="b">
        <f t="shared" si="64"/>
        <v>1</v>
      </c>
      <c r="S65" s="28" t="b">
        <f t="shared" si="64"/>
        <v>1</v>
      </c>
      <c r="T65" s="28" t="b">
        <f t="shared" si="64"/>
        <v>1</v>
      </c>
    </row>
    <row r="66" spans="1:20" hidden="1" x14ac:dyDescent="0.25">
      <c r="A66" t="s">
        <v>91</v>
      </c>
      <c r="B66">
        <v>100</v>
      </c>
      <c r="C66">
        <v>75.415899999999993</v>
      </c>
      <c r="D66">
        <v>69.316100000000006</v>
      </c>
      <c r="E66">
        <v>69.377700000000004</v>
      </c>
      <c r="F66">
        <v>62.877400000000002</v>
      </c>
      <c r="I66" s="6" t="str">
        <f t="shared" si="65"/>
        <v>% in the Market</v>
      </c>
      <c r="J66" s="9">
        <f t="shared" si="72"/>
        <v>1</v>
      </c>
      <c r="K66" s="9">
        <f t="shared" si="73"/>
        <v>0.75415899999999991</v>
      </c>
      <c r="L66" s="9">
        <f t="shared" si="74"/>
        <v>0.69316100000000003</v>
      </c>
      <c r="M66" s="9">
        <f t="shared" si="75"/>
        <v>0.69377700000000009</v>
      </c>
      <c r="N66" s="9">
        <f t="shared" si="76"/>
        <v>0.62877400000000006</v>
      </c>
      <c r="P66" s="28" t="b">
        <f t="shared" si="67"/>
        <v>1</v>
      </c>
      <c r="Q66" s="28" t="b">
        <f t="shared" si="64"/>
        <v>1</v>
      </c>
      <c r="R66" s="28" t="b">
        <f t="shared" si="64"/>
        <v>1</v>
      </c>
      <c r="S66" s="28" t="b">
        <f t="shared" si="64"/>
        <v>1</v>
      </c>
      <c r="T66" s="28" t="b">
        <f t="shared" si="64"/>
        <v>0</v>
      </c>
    </row>
    <row r="67" spans="1:20" hidden="1" x14ac:dyDescent="0.25">
      <c r="A67" t="s">
        <v>92</v>
      </c>
      <c r="B67">
        <v>61.922400000000003</v>
      </c>
      <c r="C67">
        <v>71.534199999999998</v>
      </c>
      <c r="D67">
        <v>74.122</v>
      </c>
      <c r="E67">
        <v>69.870599999999996</v>
      </c>
      <c r="F67">
        <v>70.979699999999994</v>
      </c>
      <c r="I67" s="6" t="str">
        <f t="shared" si="65"/>
        <v>% positive Months</v>
      </c>
      <c r="J67" s="1">
        <f>B67/100</f>
        <v>0.619224</v>
      </c>
      <c r="K67" s="1">
        <f t="shared" si="73"/>
        <v>0.71534200000000003</v>
      </c>
      <c r="L67" s="1">
        <f t="shared" si="74"/>
        <v>0.74121999999999999</v>
      </c>
      <c r="M67" s="1">
        <f t="shared" si="75"/>
        <v>0.69870599999999994</v>
      </c>
      <c r="N67" s="1">
        <f t="shared" si="76"/>
        <v>0.7097969999999999</v>
      </c>
      <c r="P67" s="28" t="b">
        <f t="shared" si="67"/>
        <v>1</v>
      </c>
      <c r="Q67" s="28" t="b">
        <f t="shared" si="64"/>
        <v>1</v>
      </c>
      <c r="R67" s="28" t="b">
        <f t="shared" si="64"/>
        <v>1</v>
      </c>
      <c r="S67" s="28" t="b">
        <f t="shared" si="64"/>
        <v>1</v>
      </c>
      <c r="T67" s="28" t="b">
        <f t="shared" si="64"/>
        <v>1</v>
      </c>
    </row>
    <row r="68" spans="1:20" hidden="1" x14ac:dyDescent="0.25">
      <c r="A68" t="s">
        <v>93</v>
      </c>
      <c r="B68">
        <v>18.278400000000001</v>
      </c>
      <c r="C68">
        <v>17.704899999999999</v>
      </c>
      <c r="D68">
        <v>17.704899999999999</v>
      </c>
      <c r="E68">
        <v>17.704899999999999</v>
      </c>
      <c r="F68">
        <v>17.184000000000001</v>
      </c>
      <c r="I68" s="6" t="str">
        <f t="shared" si="65"/>
        <v>Best Month</v>
      </c>
      <c r="J68" s="1">
        <f>B68/100</f>
        <v>0.182784</v>
      </c>
      <c r="K68" s="1">
        <f t="shared" si="73"/>
        <v>0.17704899999999998</v>
      </c>
      <c r="L68" s="1">
        <f t="shared" si="74"/>
        <v>0.17704899999999998</v>
      </c>
      <c r="M68" s="1">
        <f t="shared" si="75"/>
        <v>0.17704899999999998</v>
      </c>
      <c r="N68" s="1">
        <f t="shared" si="76"/>
        <v>0.17184000000000002</v>
      </c>
      <c r="P68" s="28" t="b">
        <f t="shared" si="67"/>
        <v>1</v>
      </c>
      <c r="Q68" s="28" t="b">
        <f t="shared" si="64"/>
        <v>1</v>
      </c>
      <c r="R68" s="28" t="b">
        <f t="shared" si="64"/>
        <v>1</v>
      </c>
      <c r="S68" s="28" t="b">
        <f t="shared" si="64"/>
        <v>1</v>
      </c>
      <c r="T68" s="28" t="b">
        <f t="shared" si="64"/>
        <v>1</v>
      </c>
    </row>
    <row r="69" spans="1:20" hidden="1" x14ac:dyDescent="0.25">
      <c r="A69" t="s">
        <v>94</v>
      </c>
      <c r="B69">
        <v>-29.579599999999999</v>
      </c>
      <c r="C69">
        <v>-29.579599999999999</v>
      </c>
      <c r="D69">
        <v>-23.41</v>
      </c>
      <c r="E69">
        <v>-19.192299999999999</v>
      </c>
      <c r="F69">
        <v>-15.3658</v>
      </c>
      <c r="I69" s="6" t="str">
        <f t="shared" si="65"/>
        <v>Worst Month</v>
      </c>
      <c r="J69" s="1">
        <f>B69/100</f>
        <v>-0.295796</v>
      </c>
      <c r="K69" s="1">
        <f t="shared" si="73"/>
        <v>-0.295796</v>
      </c>
      <c r="L69" s="1">
        <f t="shared" si="74"/>
        <v>-0.2341</v>
      </c>
      <c r="M69" s="1">
        <f t="shared" si="75"/>
        <v>-0.19192299999999998</v>
      </c>
      <c r="N69" s="1">
        <f t="shared" si="76"/>
        <v>-0.15365799999999999</v>
      </c>
      <c r="P69" s="28" t="b">
        <f t="shared" si="67"/>
        <v>1</v>
      </c>
      <c r="Q69" s="28" t="b">
        <f t="shared" si="64"/>
        <v>1</v>
      </c>
      <c r="R69" s="28" t="b">
        <f t="shared" si="64"/>
        <v>1</v>
      </c>
      <c r="S69" s="28" t="b">
        <f t="shared" si="64"/>
        <v>1</v>
      </c>
      <c r="T69" s="28" t="b">
        <f t="shared" si="64"/>
        <v>1</v>
      </c>
    </row>
    <row r="70" spans="1:20" hidden="1" x14ac:dyDescent="0.25">
      <c r="A70" t="s">
        <v>95</v>
      </c>
      <c r="B70">
        <v>-42.452199999999998</v>
      </c>
      <c r="C70">
        <v>-47.020099999999999</v>
      </c>
      <c r="D70">
        <v>-42.338200000000001</v>
      </c>
      <c r="E70">
        <v>-29.304300000000001</v>
      </c>
      <c r="F70">
        <v>-29.308299999999999</v>
      </c>
      <c r="I70" s="6" t="str">
        <f t="shared" si="65"/>
        <v>Max Drawdown</v>
      </c>
      <c r="J70" s="1">
        <f>B70/100</f>
        <v>-0.42452199999999995</v>
      </c>
      <c r="K70" s="1">
        <f t="shared" si="73"/>
        <v>-0.47020099999999998</v>
      </c>
      <c r="L70" s="1">
        <f t="shared" si="74"/>
        <v>-0.42338199999999998</v>
      </c>
      <c r="M70" s="1">
        <f t="shared" si="75"/>
        <v>-0.293043</v>
      </c>
      <c r="N70" s="1">
        <f t="shared" si="76"/>
        <v>-0.29308299999999998</v>
      </c>
      <c r="P70" s="28" t="b">
        <f t="shared" si="67"/>
        <v>1</v>
      </c>
      <c r="Q70" s="28" t="b">
        <f t="shared" si="64"/>
        <v>1</v>
      </c>
      <c r="R70" s="28" t="b">
        <f t="shared" si="64"/>
        <v>1</v>
      </c>
      <c r="S70" s="28" t="b">
        <f t="shared" si="64"/>
        <v>1</v>
      </c>
      <c r="T70" s="28" t="b">
        <f t="shared" si="64"/>
        <v>1</v>
      </c>
    </row>
    <row r="71" spans="1:20" hidden="1" x14ac:dyDescent="0.25">
      <c r="A71" t="s">
        <v>96</v>
      </c>
      <c r="B71">
        <v>2.2780999999999998</v>
      </c>
      <c r="C71">
        <v>2.9144000000000001</v>
      </c>
      <c r="D71">
        <v>2.6269</v>
      </c>
      <c r="E71">
        <v>1.6026</v>
      </c>
      <c r="F71">
        <v>1.6783999999999999</v>
      </c>
      <c r="I71" s="6" t="str">
        <f t="shared" si="65"/>
        <v>Max Drawdown / CAGR</v>
      </c>
      <c r="J71" s="2">
        <f>B71</f>
        <v>2.2780999999999998</v>
      </c>
      <c r="K71" s="2">
        <f t="shared" ref="K71:K75" si="77">C71</f>
        <v>2.9144000000000001</v>
      </c>
      <c r="L71" s="2">
        <f t="shared" ref="L71:L75" si="78">D71</f>
        <v>2.6269</v>
      </c>
      <c r="M71" s="2">
        <f t="shared" ref="M71:M75" si="79">E71</f>
        <v>1.6026</v>
      </c>
      <c r="N71" s="2">
        <f t="shared" ref="N71:N75" si="80">F71</f>
        <v>1.6783999999999999</v>
      </c>
      <c r="P71" s="28" t="b">
        <f t="shared" si="67"/>
        <v>1</v>
      </c>
      <c r="Q71" s="28" t="b">
        <f t="shared" si="64"/>
        <v>1</v>
      </c>
      <c r="R71" s="28" t="b">
        <f t="shared" si="64"/>
        <v>1</v>
      </c>
      <c r="S71" s="28" t="b">
        <f t="shared" si="64"/>
        <v>1</v>
      </c>
      <c r="T71" s="28" t="b">
        <f t="shared" si="64"/>
        <v>1</v>
      </c>
    </row>
    <row r="72" spans="1:20" hidden="1" x14ac:dyDescent="0.25">
      <c r="A72" t="s">
        <v>97</v>
      </c>
      <c r="B72">
        <v>0.67859999999999998</v>
      </c>
      <c r="C72">
        <v>0.67069999999999996</v>
      </c>
      <c r="D72">
        <v>0.72619999999999996</v>
      </c>
      <c r="E72">
        <v>0.9405</v>
      </c>
      <c r="F72">
        <v>0.97319999999999995</v>
      </c>
      <c r="I72" s="6" t="str">
        <f t="shared" si="65"/>
        <v>Sharpe Ratio (10.52%)</v>
      </c>
      <c r="J72" s="2">
        <f>B72</f>
        <v>0.67859999999999998</v>
      </c>
      <c r="K72" s="2">
        <f t="shared" si="77"/>
        <v>0.67069999999999996</v>
      </c>
      <c r="L72" s="2">
        <f t="shared" si="78"/>
        <v>0.72619999999999996</v>
      </c>
      <c r="M72" s="2">
        <f t="shared" si="79"/>
        <v>0.9405</v>
      </c>
      <c r="N72" s="2">
        <f t="shared" si="80"/>
        <v>0.97319999999999995</v>
      </c>
      <c r="P72" s="28" t="b">
        <f t="shared" si="67"/>
        <v>1</v>
      </c>
      <c r="Q72" s="28" t="b">
        <f t="shared" si="64"/>
        <v>1</v>
      </c>
      <c r="R72" s="28" t="b">
        <f t="shared" si="64"/>
        <v>1</v>
      </c>
      <c r="S72" s="28" t="b">
        <f t="shared" si="64"/>
        <v>1</v>
      </c>
      <c r="T72" s="28" t="b">
        <f t="shared" si="64"/>
        <v>1</v>
      </c>
    </row>
    <row r="73" spans="1:20" hidden="1" x14ac:dyDescent="0.25">
      <c r="A73" t="s">
        <v>84</v>
      </c>
      <c r="B73">
        <v>0.44069999999999998</v>
      </c>
      <c r="C73">
        <v>0.4476</v>
      </c>
      <c r="D73">
        <v>0.49590000000000001</v>
      </c>
      <c r="E73">
        <v>0.64870000000000005</v>
      </c>
      <c r="F73">
        <v>0.69679999999999997</v>
      </c>
      <c r="I73" s="6" t="str">
        <f t="shared" si="65"/>
        <v>Sortino Ratio</v>
      </c>
      <c r="J73" s="2">
        <f>B73</f>
        <v>0.44069999999999998</v>
      </c>
      <c r="K73" s="2">
        <f t="shared" si="77"/>
        <v>0.4476</v>
      </c>
      <c r="L73" s="2">
        <f t="shared" si="78"/>
        <v>0.49590000000000001</v>
      </c>
      <c r="M73" s="2">
        <f t="shared" si="79"/>
        <v>0.64870000000000005</v>
      </c>
      <c r="N73" s="2">
        <f t="shared" si="80"/>
        <v>0.69679999999999997</v>
      </c>
      <c r="P73" s="28" t="b">
        <f t="shared" si="67"/>
        <v>1</v>
      </c>
      <c r="Q73" s="28" t="b">
        <f t="shared" si="64"/>
        <v>1</v>
      </c>
      <c r="R73" s="28" t="b">
        <f t="shared" si="64"/>
        <v>1</v>
      </c>
      <c r="S73" s="28" t="b">
        <f t="shared" si="64"/>
        <v>1</v>
      </c>
      <c r="T73" s="28" t="b">
        <f t="shared" si="64"/>
        <v>1</v>
      </c>
    </row>
    <row r="74" spans="1:20" hidden="1" x14ac:dyDescent="0.25">
      <c r="A74" t="s">
        <v>98</v>
      </c>
      <c r="B74">
        <v>0.439</v>
      </c>
      <c r="C74">
        <v>0.34310000000000002</v>
      </c>
      <c r="D74">
        <v>0.38069999999999998</v>
      </c>
      <c r="E74">
        <v>0.624</v>
      </c>
      <c r="F74">
        <v>0.5958</v>
      </c>
      <c r="I74" s="6" t="str">
        <f t="shared" si="65"/>
        <v>MAR Ratio</v>
      </c>
      <c r="J74" s="2">
        <f>B74</f>
        <v>0.439</v>
      </c>
      <c r="K74" s="2">
        <f t="shared" si="77"/>
        <v>0.34310000000000002</v>
      </c>
      <c r="L74" s="2">
        <f t="shared" si="78"/>
        <v>0.38069999999999998</v>
      </c>
      <c r="M74" s="2">
        <f t="shared" si="79"/>
        <v>0.624</v>
      </c>
      <c r="N74" s="2">
        <f t="shared" si="80"/>
        <v>0.5958</v>
      </c>
      <c r="P74" s="28" t="b">
        <f t="shared" si="67"/>
        <v>1</v>
      </c>
      <c r="Q74" s="28" t="b">
        <f t="shared" si="64"/>
        <v>1</v>
      </c>
      <c r="R74" s="28" t="b">
        <f t="shared" si="64"/>
        <v>1</v>
      </c>
      <c r="S74" s="28" t="b">
        <f t="shared" si="64"/>
        <v>1</v>
      </c>
      <c r="T74" s="28" t="b">
        <f t="shared" si="64"/>
        <v>1</v>
      </c>
    </row>
    <row r="75" spans="1:20" ht="15.75" hidden="1" thickBot="1" x14ac:dyDescent="0.3">
      <c r="A75" t="s">
        <v>85</v>
      </c>
      <c r="B75">
        <v>13.117699999999999</v>
      </c>
      <c r="C75">
        <v>16.582000000000001</v>
      </c>
      <c r="D75">
        <v>14.6332</v>
      </c>
      <c r="E75">
        <v>9.0653000000000006</v>
      </c>
      <c r="F75">
        <v>8.6545000000000005</v>
      </c>
      <c r="I75" s="7" t="str">
        <f t="shared" si="65"/>
        <v>Ulcer Index</v>
      </c>
      <c r="J75" s="26">
        <f>B75</f>
        <v>13.117699999999999</v>
      </c>
      <c r="K75" s="26">
        <f t="shared" si="77"/>
        <v>16.582000000000001</v>
      </c>
      <c r="L75" s="26">
        <f t="shared" si="78"/>
        <v>14.6332</v>
      </c>
      <c r="M75" s="26">
        <f t="shared" si="79"/>
        <v>9.0653000000000006</v>
      </c>
      <c r="N75" s="26">
        <f t="shared" si="80"/>
        <v>8.6545000000000005</v>
      </c>
      <c r="P75" s="28" t="b">
        <f t="shared" si="67"/>
        <v>1</v>
      </c>
      <c r="Q75" s="28" t="b">
        <f t="shared" si="64"/>
        <v>1</v>
      </c>
      <c r="R75" s="28" t="b">
        <f t="shared" si="64"/>
        <v>1</v>
      </c>
      <c r="S75" s="28" t="b">
        <f t="shared" si="64"/>
        <v>1</v>
      </c>
      <c r="T75" s="28" t="b">
        <f t="shared" si="64"/>
        <v>1</v>
      </c>
    </row>
    <row r="76" spans="1:20" hidden="1" x14ac:dyDescent="0.25"/>
    <row r="77" spans="1:20" hidden="1" x14ac:dyDescent="0.25"/>
    <row r="78" spans="1:20" hidden="1" x14ac:dyDescent="0.25"/>
    <row r="80" spans="1:20" ht="15.75" thickBot="1" x14ac:dyDescent="0.3"/>
    <row r="81" spans="1:14" ht="15.75" thickBot="1" x14ac:dyDescent="0.3">
      <c r="B81" t="s">
        <v>53</v>
      </c>
      <c r="C81" t="s">
        <v>99</v>
      </c>
      <c r="D81" t="s">
        <v>100</v>
      </c>
      <c r="E81" t="s">
        <v>101</v>
      </c>
      <c r="F81" t="s">
        <v>86</v>
      </c>
      <c r="I81" s="8"/>
      <c r="J81" s="4" t="str">
        <f>B81</f>
        <v>B&amp;H</v>
      </c>
      <c r="K81" s="4" t="str">
        <f t="shared" ref="K81" si="81">C81</f>
        <v>2M Timing</v>
      </c>
      <c r="L81" s="4" t="str">
        <f t="shared" ref="L81" si="82">D81</f>
        <v>5M Timing</v>
      </c>
      <c r="M81" s="4" t="str">
        <f t="shared" ref="M81" si="83">E81</f>
        <v>10M Timing</v>
      </c>
      <c r="N81" s="4" t="str">
        <f t="shared" ref="N81" si="84">F81</f>
        <v>Avg Timing</v>
      </c>
    </row>
    <row r="82" spans="1:14" x14ac:dyDescent="0.25">
      <c r="A82" t="s">
        <v>88</v>
      </c>
      <c r="B82">
        <v>16.245799999999999</v>
      </c>
      <c r="C82">
        <v>15.1844</v>
      </c>
      <c r="D82">
        <v>14.691700000000001</v>
      </c>
      <c r="E82">
        <v>17.3263</v>
      </c>
      <c r="F82">
        <v>15.864599999999999</v>
      </c>
      <c r="I82" s="5" t="str">
        <f>A82</f>
        <v>CAGR</v>
      </c>
      <c r="J82" s="27">
        <f>B82/100</f>
        <v>0.16245799999999999</v>
      </c>
      <c r="K82" s="27">
        <f t="shared" ref="K82:K83" si="85">C82/100</f>
        <v>0.15184400000000001</v>
      </c>
      <c r="L82" s="27">
        <f t="shared" ref="L82:L83" si="86">D82/100</f>
        <v>0.14691700000000002</v>
      </c>
      <c r="M82" s="27">
        <f t="shared" ref="M82:M83" si="87">E82/100</f>
        <v>0.173263</v>
      </c>
      <c r="N82" s="27">
        <f t="shared" ref="N82:N83" si="88">F82/100</f>
        <v>0.15864599999999998</v>
      </c>
    </row>
    <row r="83" spans="1:14" x14ac:dyDescent="0.25">
      <c r="A83" t="s">
        <v>7</v>
      </c>
      <c r="B83">
        <v>17.5655</v>
      </c>
      <c r="C83">
        <v>13.661799999999999</v>
      </c>
      <c r="D83">
        <v>14.4091</v>
      </c>
      <c r="E83">
        <v>15.072900000000001</v>
      </c>
      <c r="F83">
        <v>13.5329</v>
      </c>
      <c r="I83" s="6" t="str">
        <f t="shared" ref="I83:I96" si="89">A83</f>
        <v>Volatility</v>
      </c>
      <c r="J83" s="1">
        <f t="shared" ref="J83" si="90">B83/100</f>
        <v>0.17565500000000001</v>
      </c>
      <c r="K83" s="1">
        <f t="shared" si="85"/>
        <v>0.13661799999999999</v>
      </c>
      <c r="L83" s="1">
        <f t="shared" si="86"/>
        <v>0.144091</v>
      </c>
      <c r="M83" s="1">
        <f t="shared" si="87"/>
        <v>0.150729</v>
      </c>
      <c r="N83" s="1">
        <f t="shared" si="88"/>
        <v>0.135329</v>
      </c>
    </row>
    <row r="84" spans="1:14" x14ac:dyDescent="0.25">
      <c r="A84" t="s">
        <v>89</v>
      </c>
      <c r="B84">
        <v>0.39510000000000001</v>
      </c>
      <c r="C84">
        <v>1.1242000000000001</v>
      </c>
      <c r="D84">
        <v>0.56930000000000003</v>
      </c>
      <c r="E84">
        <v>0.69389999999999996</v>
      </c>
      <c r="F84">
        <v>0.88270000000000004</v>
      </c>
      <c r="I84" s="6" t="str">
        <f t="shared" si="89"/>
        <v>Skew</v>
      </c>
      <c r="J84" s="2">
        <f>B84</f>
        <v>0.39510000000000001</v>
      </c>
      <c r="K84" s="2">
        <f t="shared" ref="K84:K85" si="91">C84</f>
        <v>1.1242000000000001</v>
      </c>
      <c r="L84" s="2">
        <f t="shared" ref="L84:L85" si="92">D84</f>
        <v>0.56930000000000003</v>
      </c>
      <c r="M84" s="2">
        <f t="shared" ref="M84:M85" si="93">E84</f>
        <v>0.69389999999999996</v>
      </c>
      <c r="N84" s="2">
        <f t="shared" ref="N84:N85" si="94">F84</f>
        <v>0.88270000000000004</v>
      </c>
    </row>
    <row r="85" spans="1:14" x14ac:dyDescent="0.25">
      <c r="A85" t="s">
        <v>90</v>
      </c>
      <c r="B85">
        <v>2.9388999999999998</v>
      </c>
      <c r="C85">
        <v>8.0166000000000004</v>
      </c>
      <c r="D85">
        <v>6.8521999999999998</v>
      </c>
      <c r="E85">
        <v>5.8638000000000003</v>
      </c>
      <c r="F85">
        <v>7.3281999999999998</v>
      </c>
      <c r="I85" s="6" t="str">
        <f t="shared" si="89"/>
        <v>Kurtosis</v>
      </c>
      <c r="J85" s="2">
        <f>B85</f>
        <v>2.9388999999999998</v>
      </c>
      <c r="K85" s="2">
        <f t="shared" si="91"/>
        <v>8.0166000000000004</v>
      </c>
      <c r="L85" s="2">
        <f t="shared" si="92"/>
        <v>6.8521999999999998</v>
      </c>
      <c r="M85" s="2">
        <f t="shared" si="93"/>
        <v>5.8638000000000003</v>
      </c>
      <c r="N85" s="2">
        <f t="shared" si="94"/>
        <v>7.3281999999999998</v>
      </c>
    </row>
    <row r="86" spans="1:14" x14ac:dyDescent="0.25">
      <c r="A86" t="s">
        <v>10</v>
      </c>
      <c r="B86">
        <v>9.4771000000000001</v>
      </c>
      <c r="C86">
        <v>9.4771000000000001</v>
      </c>
      <c r="D86">
        <v>9.4771000000000001</v>
      </c>
      <c r="E86">
        <v>9.4771000000000001</v>
      </c>
      <c r="F86">
        <v>9.4771000000000001</v>
      </c>
      <c r="I86" s="6" t="str">
        <f t="shared" si="89"/>
        <v>Inflation CAGR</v>
      </c>
      <c r="J86" s="9">
        <f t="shared" ref="J86:J87" si="95">B86/100</f>
        <v>9.4770999999999994E-2</v>
      </c>
      <c r="K86" s="9">
        <f t="shared" ref="K86:K91" si="96">C86/100</f>
        <v>9.4770999999999994E-2</v>
      </c>
      <c r="L86" s="9">
        <f t="shared" ref="L86:L91" si="97">D86/100</f>
        <v>9.4770999999999994E-2</v>
      </c>
      <c r="M86" s="9">
        <f t="shared" ref="M86:M91" si="98">E86/100</f>
        <v>9.4770999999999994E-2</v>
      </c>
      <c r="N86" s="9">
        <f t="shared" ref="N86:N91" si="99">F86/100</f>
        <v>9.4770999999999994E-2</v>
      </c>
    </row>
    <row r="87" spans="1:14" x14ac:dyDescent="0.25">
      <c r="A87" t="s">
        <v>91</v>
      </c>
      <c r="B87">
        <v>100</v>
      </c>
      <c r="C87">
        <v>63.031399999999998</v>
      </c>
      <c r="D87">
        <v>72.273600000000002</v>
      </c>
      <c r="E87">
        <v>77.449200000000005</v>
      </c>
      <c r="F87">
        <v>70.918099999999995</v>
      </c>
      <c r="I87" s="6" t="str">
        <f t="shared" si="89"/>
        <v>% in the Market</v>
      </c>
      <c r="J87" s="9">
        <f t="shared" si="95"/>
        <v>1</v>
      </c>
      <c r="K87" s="9">
        <f t="shared" si="96"/>
        <v>0.63031399999999993</v>
      </c>
      <c r="L87" s="9">
        <f t="shared" si="97"/>
        <v>0.72273600000000005</v>
      </c>
      <c r="M87" s="9">
        <f t="shared" si="98"/>
        <v>0.77449200000000007</v>
      </c>
      <c r="N87" s="9">
        <f t="shared" si="99"/>
        <v>0.70918099999999995</v>
      </c>
    </row>
    <row r="88" spans="1:14" x14ac:dyDescent="0.25">
      <c r="A88" t="s">
        <v>92</v>
      </c>
      <c r="B88">
        <v>62.846600000000002</v>
      </c>
      <c r="C88">
        <v>77.449200000000005</v>
      </c>
      <c r="D88">
        <v>74.306799999999996</v>
      </c>
      <c r="E88">
        <v>73.567499999999995</v>
      </c>
      <c r="F88">
        <v>71.718999999999994</v>
      </c>
      <c r="I88" s="6" t="str">
        <f t="shared" si="89"/>
        <v>% positive Months</v>
      </c>
      <c r="J88" s="1">
        <f>B88/100</f>
        <v>0.62846599999999997</v>
      </c>
      <c r="K88" s="1">
        <f t="shared" si="96"/>
        <v>0.77449200000000007</v>
      </c>
      <c r="L88" s="1">
        <f t="shared" si="97"/>
        <v>0.74306799999999995</v>
      </c>
      <c r="M88" s="1">
        <f t="shared" si="98"/>
        <v>0.73567499999999997</v>
      </c>
      <c r="N88" s="1">
        <f t="shared" si="99"/>
        <v>0.71718999999999999</v>
      </c>
    </row>
    <row r="89" spans="1:14" x14ac:dyDescent="0.25">
      <c r="A89" t="s">
        <v>93</v>
      </c>
      <c r="B89">
        <v>29.187799999999999</v>
      </c>
      <c r="C89">
        <v>29.187799999999999</v>
      </c>
      <c r="D89">
        <v>29.187799999999999</v>
      </c>
      <c r="E89">
        <v>29.187799999999999</v>
      </c>
      <c r="F89">
        <v>29.187799999999999</v>
      </c>
      <c r="I89" s="6" t="str">
        <f t="shared" si="89"/>
        <v>Best Month</v>
      </c>
      <c r="J89" s="1">
        <f>B89/100</f>
        <v>0.29187799999999997</v>
      </c>
      <c r="K89" s="1">
        <f t="shared" si="96"/>
        <v>0.29187799999999997</v>
      </c>
      <c r="L89" s="1">
        <f t="shared" si="97"/>
        <v>0.29187799999999997</v>
      </c>
      <c r="M89" s="1">
        <f t="shared" si="98"/>
        <v>0.29187799999999997</v>
      </c>
      <c r="N89" s="1">
        <f t="shared" si="99"/>
        <v>0.29187799999999997</v>
      </c>
    </row>
    <row r="90" spans="1:14" x14ac:dyDescent="0.25">
      <c r="A90" t="s">
        <v>94</v>
      </c>
      <c r="B90">
        <v>-19.428000000000001</v>
      </c>
      <c r="C90">
        <v>-16.090199999999999</v>
      </c>
      <c r="D90">
        <v>-19.428000000000001</v>
      </c>
      <c r="E90">
        <v>-19.428000000000001</v>
      </c>
      <c r="F90">
        <v>-16.090199999999999</v>
      </c>
      <c r="I90" s="6" t="str">
        <f t="shared" si="89"/>
        <v>Worst Month</v>
      </c>
      <c r="J90" s="1">
        <f>B90/100</f>
        <v>-0.19428000000000001</v>
      </c>
      <c r="K90" s="1">
        <f t="shared" si="96"/>
        <v>-0.16090199999999999</v>
      </c>
      <c r="L90" s="1">
        <f t="shared" si="97"/>
        <v>-0.19428000000000001</v>
      </c>
      <c r="M90" s="1">
        <f t="shared" si="98"/>
        <v>-0.19428000000000001</v>
      </c>
      <c r="N90" s="1">
        <f t="shared" si="99"/>
        <v>-0.16090199999999999</v>
      </c>
    </row>
    <row r="91" spans="1:14" x14ac:dyDescent="0.25">
      <c r="A91" t="s">
        <v>95</v>
      </c>
      <c r="B91">
        <v>-49.895400000000002</v>
      </c>
      <c r="C91">
        <v>-25.521899999999999</v>
      </c>
      <c r="D91">
        <v>-23.215800000000002</v>
      </c>
      <c r="E91">
        <v>-20.5441</v>
      </c>
      <c r="F91">
        <v>-19.166599999999999</v>
      </c>
      <c r="I91" s="6" t="str">
        <f t="shared" si="89"/>
        <v>Max Drawdown</v>
      </c>
      <c r="J91" s="1">
        <f>B91/100</f>
        <v>-0.49895400000000001</v>
      </c>
      <c r="K91" s="1">
        <f t="shared" si="96"/>
        <v>-0.25521899999999997</v>
      </c>
      <c r="L91" s="1">
        <f t="shared" si="97"/>
        <v>-0.232158</v>
      </c>
      <c r="M91" s="1">
        <f t="shared" si="98"/>
        <v>-0.20544100000000001</v>
      </c>
      <c r="N91" s="1">
        <f t="shared" si="99"/>
        <v>-0.191666</v>
      </c>
    </row>
    <row r="92" spans="1:14" x14ac:dyDescent="0.25">
      <c r="A92" t="s">
        <v>96</v>
      </c>
      <c r="B92">
        <v>3.0712999999999999</v>
      </c>
      <c r="C92">
        <v>1.6808000000000001</v>
      </c>
      <c r="D92">
        <v>1.5802</v>
      </c>
      <c r="E92">
        <v>1.1857</v>
      </c>
      <c r="F92">
        <v>1.2081</v>
      </c>
      <c r="I92" s="6" t="str">
        <f t="shared" si="89"/>
        <v>Max Drawdown / CAGR</v>
      </c>
      <c r="J92" s="2">
        <f>B92</f>
        <v>3.0712999999999999</v>
      </c>
      <c r="K92" s="2">
        <f t="shared" ref="K92:K96" si="100">C92</f>
        <v>1.6808000000000001</v>
      </c>
      <c r="L92" s="2">
        <f t="shared" ref="L92:L96" si="101">D92</f>
        <v>1.5802</v>
      </c>
      <c r="M92" s="2">
        <f t="shared" ref="M92:M96" si="102">E92</f>
        <v>1.1857</v>
      </c>
      <c r="N92" s="2">
        <f t="shared" ref="N92:N96" si="103">F92</f>
        <v>1.2081</v>
      </c>
    </row>
    <row r="93" spans="1:14" x14ac:dyDescent="0.25">
      <c r="A93" t="s">
        <v>97</v>
      </c>
      <c r="B93">
        <v>0.70540000000000003</v>
      </c>
      <c r="C93">
        <v>0.83279999999999998</v>
      </c>
      <c r="D93">
        <v>0.75339999999999996</v>
      </c>
      <c r="E93">
        <v>0.89</v>
      </c>
      <c r="F93">
        <v>0.88759999999999994</v>
      </c>
      <c r="I93" s="6" t="str">
        <f t="shared" si="89"/>
        <v>Sharpe Ratio (10.52%)</v>
      </c>
      <c r="J93" s="2">
        <f>B93</f>
        <v>0.70540000000000003</v>
      </c>
      <c r="K93" s="2">
        <f t="shared" si="100"/>
        <v>0.83279999999999998</v>
      </c>
      <c r="L93" s="2">
        <f t="shared" si="101"/>
        <v>0.75339999999999996</v>
      </c>
      <c r="M93" s="2">
        <f t="shared" si="102"/>
        <v>0.89</v>
      </c>
      <c r="N93" s="2">
        <f t="shared" si="103"/>
        <v>0.88759999999999994</v>
      </c>
    </row>
    <row r="94" spans="1:14" x14ac:dyDescent="0.25">
      <c r="A94" t="s">
        <v>84</v>
      </c>
      <c r="B94">
        <v>0.49859999999999999</v>
      </c>
      <c r="C94">
        <v>0.63119999999999998</v>
      </c>
      <c r="D94">
        <v>0.53779999999999994</v>
      </c>
      <c r="E94">
        <v>0.63629999999999998</v>
      </c>
      <c r="F94">
        <v>0.6512</v>
      </c>
      <c r="I94" s="6" t="str">
        <f t="shared" si="89"/>
        <v>Sortino Ratio</v>
      </c>
      <c r="J94" s="2">
        <f>B94</f>
        <v>0.49859999999999999</v>
      </c>
      <c r="K94" s="2">
        <f t="shared" si="100"/>
        <v>0.63119999999999998</v>
      </c>
      <c r="L94" s="2">
        <f t="shared" si="101"/>
        <v>0.53779999999999994</v>
      </c>
      <c r="M94" s="2">
        <f t="shared" si="102"/>
        <v>0.63629999999999998</v>
      </c>
      <c r="N94" s="2">
        <f t="shared" si="103"/>
        <v>0.6512</v>
      </c>
    </row>
    <row r="95" spans="1:14" x14ac:dyDescent="0.25">
      <c r="A95" t="s">
        <v>98</v>
      </c>
      <c r="B95">
        <v>0.3256</v>
      </c>
      <c r="C95">
        <v>0.59499999999999997</v>
      </c>
      <c r="D95">
        <v>0.63280000000000003</v>
      </c>
      <c r="E95">
        <v>0.84340000000000004</v>
      </c>
      <c r="F95">
        <v>0.82769999999999999</v>
      </c>
      <c r="I95" s="6" t="str">
        <f t="shared" si="89"/>
        <v>MAR Ratio</v>
      </c>
      <c r="J95" s="2">
        <f>B95</f>
        <v>0.3256</v>
      </c>
      <c r="K95" s="2">
        <f t="shared" si="100"/>
        <v>0.59499999999999997</v>
      </c>
      <c r="L95" s="2">
        <f t="shared" si="101"/>
        <v>0.63280000000000003</v>
      </c>
      <c r="M95" s="2">
        <f t="shared" si="102"/>
        <v>0.84340000000000004</v>
      </c>
      <c r="N95" s="2">
        <f t="shared" si="103"/>
        <v>0.82769999999999999</v>
      </c>
    </row>
    <row r="96" spans="1:14" ht="15.75" thickBot="1" x14ac:dyDescent="0.3">
      <c r="A96" t="s">
        <v>85</v>
      </c>
      <c r="B96">
        <v>17.139399999999998</v>
      </c>
      <c r="C96">
        <v>7.3339999999999996</v>
      </c>
      <c r="D96">
        <v>7.6982999999999997</v>
      </c>
      <c r="E96">
        <v>6.0629</v>
      </c>
      <c r="F96">
        <v>6.1689999999999996</v>
      </c>
      <c r="I96" s="7" t="str">
        <f t="shared" si="89"/>
        <v>Ulcer Index</v>
      </c>
      <c r="J96" s="26">
        <f>B96</f>
        <v>17.139399999999998</v>
      </c>
      <c r="K96" s="26">
        <f t="shared" si="100"/>
        <v>7.3339999999999996</v>
      </c>
      <c r="L96" s="26">
        <f t="shared" si="101"/>
        <v>7.6982999999999997</v>
      </c>
      <c r="M96" s="26">
        <f t="shared" si="102"/>
        <v>6.0629</v>
      </c>
      <c r="N96" s="26">
        <f t="shared" si="103"/>
        <v>6.1689999999999996</v>
      </c>
    </row>
    <row r="99" spans="1:15" ht="15.75" thickBot="1" x14ac:dyDescent="0.3"/>
    <row r="100" spans="1:15" ht="15.75" thickBot="1" x14ac:dyDescent="0.3">
      <c r="B100" t="s">
        <v>53</v>
      </c>
      <c r="C100" t="s">
        <v>79</v>
      </c>
      <c r="D100" t="s">
        <v>82</v>
      </c>
      <c r="E100" t="s">
        <v>102</v>
      </c>
      <c r="F100" t="s">
        <v>86</v>
      </c>
      <c r="G100" t="s">
        <v>83</v>
      </c>
      <c r="I100" s="8"/>
      <c r="J100" s="4" t="str">
        <f>B100</f>
        <v>B&amp;H</v>
      </c>
      <c r="K100" s="4" t="str">
        <f t="shared" ref="K100" si="104">C100</f>
        <v>Timing</v>
      </c>
      <c r="L100" s="4" t="str">
        <f t="shared" ref="L100" si="105">D100</f>
        <v>Timing Delayed</v>
      </c>
      <c r="M100" s="4" t="str">
        <f t="shared" ref="M100" si="106">E100</f>
        <v>Timing Upward</v>
      </c>
      <c r="N100" s="4" t="str">
        <f t="shared" ref="N100:O100" si="107">F100</f>
        <v>Avg Timing</v>
      </c>
      <c r="O100" s="4" t="str">
        <f t="shared" si="107"/>
        <v>Avg Combo</v>
      </c>
    </row>
    <row r="101" spans="1:15" x14ac:dyDescent="0.25">
      <c r="A101" t="s">
        <v>88</v>
      </c>
      <c r="B101">
        <v>18.635000000000002</v>
      </c>
      <c r="C101">
        <v>16.133800000000001</v>
      </c>
      <c r="D101">
        <v>16.117000000000001</v>
      </c>
      <c r="E101">
        <v>15.041499999999999</v>
      </c>
      <c r="F101">
        <v>18.285599999999999</v>
      </c>
      <c r="G101">
        <v>17.462399999999999</v>
      </c>
      <c r="I101" s="5" t="str">
        <f>A101</f>
        <v>CAGR</v>
      </c>
      <c r="J101" s="27">
        <f>B101/100</f>
        <v>0.18635000000000002</v>
      </c>
      <c r="K101" s="27">
        <f t="shared" ref="K101:K102" si="108">C101/100</f>
        <v>0.16133800000000001</v>
      </c>
      <c r="L101" s="27">
        <f t="shared" ref="L101:L102" si="109">D101/100</f>
        <v>0.16117000000000001</v>
      </c>
      <c r="M101" s="27">
        <f t="shared" ref="M101:M102" si="110">E101/100</f>
        <v>0.15041499999999999</v>
      </c>
      <c r="N101" s="27">
        <f t="shared" ref="N101:O102" si="111">F101/100</f>
        <v>0.18285599999999999</v>
      </c>
      <c r="O101" s="27">
        <f t="shared" si="111"/>
        <v>0.174624</v>
      </c>
    </row>
    <row r="102" spans="1:15" x14ac:dyDescent="0.25">
      <c r="A102" t="s">
        <v>7</v>
      </c>
      <c r="B102">
        <v>20.985499999999998</v>
      </c>
      <c r="C102">
        <v>17.2623</v>
      </c>
      <c r="D102">
        <v>15.961399999999999</v>
      </c>
      <c r="E102">
        <v>16.7517</v>
      </c>
      <c r="F102">
        <v>14.895899999999999</v>
      </c>
      <c r="G102">
        <v>13.4968</v>
      </c>
      <c r="I102" s="6" t="str">
        <f t="shared" ref="I102:I115" si="112">A102</f>
        <v>Volatility</v>
      </c>
      <c r="J102" s="1">
        <f t="shared" ref="J102" si="113">B102/100</f>
        <v>0.20985499999999999</v>
      </c>
      <c r="K102" s="1">
        <f t="shared" si="108"/>
        <v>0.172623</v>
      </c>
      <c r="L102" s="1">
        <f t="shared" si="109"/>
        <v>0.15961400000000001</v>
      </c>
      <c r="M102" s="1">
        <f t="shared" si="110"/>
        <v>0.167517</v>
      </c>
      <c r="N102" s="1">
        <f t="shared" si="111"/>
        <v>0.14895899999999998</v>
      </c>
      <c r="O102" s="1">
        <f t="shared" si="111"/>
        <v>0.134968</v>
      </c>
    </row>
    <row r="103" spans="1:15" x14ac:dyDescent="0.25">
      <c r="A103" t="s">
        <v>89</v>
      </c>
      <c r="B103">
        <v>-0.45490000000000003</v>
      </c>
      <c r="C103">
        <v>-0.65939999999999999</v>
      </c>
      <c r="D103">
        <v>-0.31900000000000001</v>
      </c>
      <c r="E103">
        <v>-0.71760000000000002</v>
      </c>
      <c r="F103">
        <v>1.4200000000000001E-2</v>
      </c>
      <c r="G103">
        <v>0.14119999999999999</v>
      </c>
      <c r="I103" s="6" t="str">
        <f t="shared" si="112"/>
        <v>Skew</v>
      </c>
      <c r="J103" s="2">
        <f>B103</f>
        <v>-0.45490000000000003</v>
      </c>
      <c r="K103" s="2">
        <f t="shared" ref="K103:K104" si="114">C103</f>
        <v>-0.65939999999999999</v>
      </c>
      <c r="L103" s="2">
        <f t="shared" ref="L103:L104" si="115">D103</f>
        <v>-0.31900000000000001</v>
      </c>
      <c r="M103" s="2">
        <f t="shared" ref="M103:M104" si="116">E103</f>
        <v>-0.71760000000000002</v>
      </c>
      <c r="N103" s="2">
        <f t="shared" ref="N103:O104" si="117">F103</f>
        <v>1.4200000000000001E-2</v>
      </c>
      <c r="O103" s="2">
        <f t="shared" si="117"/>
        <v>0.14119999999999999</v>
      </c>
    </row>
    <row r="104" spans="1:15" x14ac:dyDescent="0.25">
      <c r="A104" t="s">
        <v>90</v>
      </c>
      <c r="B104">
        <v>1.7036</v>
      </c>
      <c r="C104">
        <v>4.3994</v>
      </c>
      <c r="D104">
        <v>3.0352999999999999</v>
      </c>
      <c r="E104">
        <v>5.0968999999999998</v>
      </c>
      <c r="F104">
        <v>2.5668000000000002</v>
      </c>
      <c r="G104">
        <v>2.6088</v>
      </c>
      <c r="I104" s="6" t="str">
        <f t="shared" si="112"/>
        <v>Kurtosis</v>
      </c>
      <c r="J104" s="2">
        <f>B104</f>
        <v>1.7036</v>
      </c>
      <c r="K104" s="2">
        <f t="shared" si="114"/>
        <v>4.3994</v>
      </c>
      <c r="L104" s="2">
        <f t="shared" si="115"/>
        <v>3.0352999999999999</v>
      </c>
      <c r="M104" s="2">
        <f t="shared" si="116"/>
        <v>5.0968999999999998</v>
      </c>
      <c r="N104" s="2">
        <f t="shared" si="117"/>
        <v>2.5668000000000002</v>
      </c>
      <c r="O104" s="2">
        <f t="shared" si="117"/>
        <v>2.6088</v>
      </c>
    </row>
    <row r="105" spans="1:15" x14ac:dyDescent="0.25">
      <c r="A105" t="s">
        <v>10</v>
      </c>
      <c r="B105">
        <v>9.4771000000000001</v>
      </c>
      <c r="C105">
        <v>9.4771000000000001</v>
      </c>
      <c r="D105">
        <v>9.4771000000000001</v>
      </c>
      <c r="E105">
        <v>9.4771000000000001</v>
      </c>
      <c r="F105">
        <v>9.4771000000000001</v>
      </c>
      <c r="G105">
        <v>9.4771000000000001</v>
      </c>
      <c r="I105" s="6" t="str">
        <f t="shared" si="112"/>
        <v>Inflation CAGR</v>
      </c>
      <c r="J105" s="9">
        <f t="shared" ref="J105:J106" si="118">B105/100</f>
        <v>9.4770999999999994E-2</v>
      </c>
      <c r="K105" s="9">
        <f t="shared" ref="K105:K110" si="119">C105/100</f>
        <v>9.4770999999999994E-2</v>
      </c>
      <c r="L105" s="9">
        <f t="shared" ref="L105:L110" si="120">D105/100</f>
        <v>9.4770999999999994E-2</v>
      </c>
      <c r="M105" s="9">
        <f t="shared" ref="M105:M110" si="121">E105/100</f>
        <v>9.4770999999999994E-2</v>
      </c>
      <c r="N105" s="9">
        <f t="shared" ref="N105:O110" si="122">F105/100</f>
        <v>9.4770999999999994E-2</v>
      </c>
      <c r="O105" s="9">
        <f t="shared" si="122"/>
        <v>9.4770999999999994E-2</v>
      </c>
    </row>
    <row r="106" spans="1:15" x14ac:dyDescent="0.25">
      <c r="A106" t="s">
        <v>91</v>
      </c>
      <c r="B106">
        <v>100</v>
      </c>
      <c r="C106">
        <v>75.415899999999993</v>
      </c>
      <c r="D106">
        <v>69.316100000000006</v>
      </c>
      <c r="E106">
        <v>70.794799999999995</v>
      </c>
      <c r="F106">
        <v>69.377700000000004</v>
      </c>
      <c r="G106">
        <v>62.877400000000002</v>
      </c>
      <c r="I106" s="6" t="str">
        <f t="shared" si="112"/>
        <v>% in the Market</v>
      </c>
      <c r="J106" s="9">
        <f t="shared" si="118"/>
        <v>1</v>
      </c>
      <c r="K106" s="9">
        <f t="shared" si="119"/>
        <v>0.75415899999999991</v>
      </c>
      <c r="L106" s="9">
        <f t="shared" si="120"/>
        <v>0.69316100000000003</v>
      </c>
      <c r="M106" s="9">
        <f t="shared" si="121"/>
        <v>0.70794799999999991</v>
      </c>
      <c r="N106" s="9">
        <f t="shared" si="122"/>
        <v>0.69377700000000009</v>
      </c>
      <c r="O106" s="9">
        <f t="shared" si="122"/>
        <v>0.62877400000000006</v>
      </c>
    </row>
    <row r="107" spans="1:15" x14ac:dyDescent="0.25">
      <c r="A107" t="s">
        <v>92</v>
      </c>
      <c r="B107">
        <v>61.922400000000003</v>
      </c>
      <c r="C107">
        <v>71.534199999999998</v>
      </c>
      <c r="D107">
        <v>74.122</v>
      </c>
      <c r="E107">
        <v>73.197800000000001</v>
      </c>
      <c r="F107">
        <v>69.870599999999996</v>
      </c>
      <c r="G107">
        <v>70.979699999999994</v>
      </c>
      <c r="I107" s="6" t="str">
        <f t="shared" si="112"/>
        <v>% positive Months</v>
      </c>
      <c r="J107" s="1">
        <f>B107/100</f>
        <v>0.619224</v>
      </c>
      <c r="K107" s="1">
        <f t="shared" si="119"/>
        <v>0.71534200000000003</v>
      </c>
      <c r="L107" s="1">
        <f t="shared" si="120"/>
        <v>0.74121999999999999</v>
      </c>
      <c r="M107" s="1">
        <f t="shared" si="121"/>
        <v>0.73197800000000002</v>
      </c>
      <c r="N107" s="1">
        <f t="shared" si="122"/>
        <v>0.69870599999999994</v>
      </c>
      <c r="O107" s="1">
        <f t="shared" si="122"/>
        <v>0.7097969999999999</v>
      </c>
    </row>
    <row r="108" spans="1:15" x14ac:dyDescent="0.25">
      <c r="A108" t="s">
        <v>93</v>
      </c>
      <c r="B108">
        <v>18.278400000000001</v>
      </c>
      <c r="C108">
        <v>17.704899999999999</v>
      </c>
      <c r="D108">
        <v>17.704899999999999</v>
      </c>
      <c r="E108">
        <v>17.704899999999999</v>
      </c>
      <c r="F108">
        <v>17.704899999999999</v>
      </c>
      <c r="G108">
        <v>17.184000000000001</v>
      </c>
      <c r="I108" s="6" t="str">
        <f t="shared" si="112"/>
        <v>Best Month</v>
      </c>
      <c r="J108" s="1">
        <f>B108/100</f>
        <v>0.182784</v>
      </c>
      <c r="K108" s="1">
        <f t="shared" si="119"/>
        <v>0.17704899999999998</v>
      </c>
      <c r="L108" s="1">
        <f t="shared" si="120"/>
        <v>0.17704899999999998</v>
      </c>
      <c r="M108" s="1">
        <f t="shared" si="121"/>
        <v>0.17704899999999998</v>
      </c>
      <c r="N108" s="1">
        <f t="shared" si="122"/>
        <v>0.17704899999999998</v>
      </c>
      <c r="O108" s="1">
        <f t="shared" si="122"/>
        <v>0.17184000000000002</v>
      </c>
    </row>
    <row r="109" spans="1:15" x14ac:dyDescent="0.25">
      <c r="A109" t="s">
        <v>94</v>
      </c>
      <c r="B109">
        <v>-29.579599999999999</v>
      </c>
      <c r="C109">
        <v>-29.579599999999999</v>
      </c>
      <c r="D109">
        <v>-23.41</v>
      </c>
      <c r="E109">
        <v>-29.579599999999999</v>
      </c>
      <c r="F109">
        <v>-19.192299999999999</v>
      </c>
      <c r="G109">
        <v>-15.3658</v>
      </c>
      <c r="I109" s="6" t="str">
        <f t="shared" si="112"/>
        <v>Worst Month</v>
      </c>
      <c r="J109" s="1">
        <f>B109/100</f>
        <v>-0.295796</v>
      </c>
      <c r="K109" s="1">
        <f t="shared" si="119"/>
        <v>-0.295796</v>
      </c>
      <c r="L109" s="1">
        <f t="shared" si="120"/>
        <v>-0.2341</v>
      </c>
      <c r="M109" s="1">
        <f t="shared" si="121"/>
        <v>-0.295796</v>
      </c>
      <c r="N109" s="1">
        <f t="shared" si="122"/>
        <v>-0.19192299999999998</v>
      </c>
      <c r="O109" s="1">
        <f t="shared" si="122"/>
        <v>-0.15365799999999999</v>
      </c>
    </row>
    <row r="110" spans="1:15" x14ac:dyDescent="0.25">
      <c r="A110" t="s">
        <v>95</v>
      </c>
      <c r="B110">
        <v>-42.452199999999998</v>
      </c>
      <c r="C110">
        <v>-47.020099999999999</v>
      </c>
      <c r="D110">
        <v>-42.338200000000001</v>
      </c>
      <c r="E110">
        <v>-43.309699999999999</v>
      </c>
      <c r="F110">
        <v>-29.304300000000001</v>
      </c>
      <c r="G110">
        <v>-29.308299999999999</v>
      </c>
      <c r="I110" s="6" t="str">
        <f t="shared" si="112"/>
        <v>Max Drawdown</v>
      </c>
      <c r="J110" s="1">
        <f>B110/100</f>
        <v>-0.42452199999999995</v>
      </c>
      <c r="K110" s="1">
        <f t="shared" si="119"/>
        <v>-0.47020099999999998</v>
      </c>
      <c r="L110" s="1">
        <f t="shared" si="120"/>
        <v>-0.42338199999999998</v>
      </c>
      <c r="M110" s="1">
        <f t="shared" si="121"/>
        <v>-0.43309700000000001</v>
      </c>
      <c r="N110" s="1">
        <f t="shared" si="122"/>
        <v>-0.293043</v>
      </c>
      <c r="O110" s="1">
        <f t="shared" si="122"/>
        <v>-0.29308299999999998</v>
      </c>
    </row>
    <row r="111" spans="1:15" x14ac:dyDescent="0.25">
      <c r="A111" t="s">
        <v>96</v>
      </c>
      <c r="B111">
        <v>2.2780999999999998</v>
      </c>
      <c r="C111">
        <v>2.9144000000000001</v>
      </c>
      <c r="D111">
        <v>2.6269</v>
      </c>
      <c r="E111">
        <v>2.8794</v>
      </c>
      <c r="F111">
        <v>1.6026</v>
      </c>
      <c r="G111">
        <v>1.6783999999999999</v>
      </c>
      <c r="I111" s="6" t="str">
        <f t="shared" si="112"/>
        <v>Max Drawdown / CAGR</v>
      </c>
      <c r="J111" s="2">
        <f>B111</f>
        <v>2.2780999999999998</v>
      </c>
      <c r="K111" s="2">
        <f t="shared" ref="K111:K115" si="123">C111</f>
        <v>2.9144000000000001</v>
      </c>
      <c r="L111" s="2">
        <f t="shared" ref="L111:L115" si="124">D111</f>
        <v>2.6269</v>
      </c>
      <c r="M111" s="2">
        <f t="shared" ref="M111:M115" si="125">E111</f>
        <v>2.8794</v>
      </c>
      <c r="N111" s="2">
        <f t="shared" ref="N111:O115" si="126">F111</f>
        <v>1.6026</v>
      </c>
      <c r="O111" s="2">
        <f t="shared" si="126"/>
        <v>1.6783999999999999</v>
      </c>
    </row>
    <row r="112" spans="1:15" x14ac:dyDescent="0.25">
      <c r="A112" t="s">
        <v>97</v>
      </c>
      <c r="B112">
        <v>0.67859999999999998</v>
      </c>
      <c r="C112">
        <v>0.67069999999999996</v>
      </c>
      <c r="D112">
        <v>0.72619999999999996</v>
      </c>
      <c r="E112">
        <v>0.63019999999999998</v>
      </c>
      <c r="F112">
        <v>0.9405</v>
      </c>
      <c r="G112">
        <v>0.97319999999999995</v>
      </c>
      <c r="I112" s="6" t="str">
        <f t="shared" si="112"/>
        <v>Sharpe Ratio (10.52%)</v>
      </c>
      <c r="J112" s="2">
        <f>B112</f>
        <v>0.67859999999999998</v>
      </c>
      <c r="K112" s="2">
        <f t="shared" si="123"/>
        <v>0.67069999999999996</v>
      </c>
      <c r="L112" s="2">
        <f t="shared" si="124"/>
        <v>0.72619999999999996</v>
      </c>
      <c r="M112" s="2">
        <f t="shared" si="125"/>
        <v>0.63019999999999998</v>
      </c>
      <c r="N112" s="2">
        <f t="shared" si="126"/>
        <v>0.9405</v>
      </c>
      <c r="O112" s="2">
        <f t="shared" si="126"/>
        <v>0.97319999999999995</v>
      </c>
    </row>
    <row r="113" spans="1:15" x14ac:dyDescent="0.25">
      <c r="A113" t="s">
        <v>84</v>
      </c>
      <c r="B113">
        <v>0.44069999999999998</v>
      </c>
      <c r="C113">
        <v>0.4476</v>
      </c>
      <c r="D113">
        <v>0.49590000000000001</v>
      </c>
      <c r="E113">
        <v>0.42509999999999998</v>
      </c>
      <c r="F113">
        <v>0.64870000000000005</v>
      </c>
      <c r="G113">
        <v>0.69679999999999997</v>
      </c>
      <c r="I113" s="6" t="str">
        <f t="shared" si="112"/>
        <v>Sortino Ratio</v>
      </c>
      <c r="J113" s="2">
        <f>B113</f>
        <v>0.44069999999999998</v>
      </c>
      <c r="K113" s="2">
        <f t="shared" si="123"/>
        <v>0.4476</v>
      </c>
      <c r="L113" s="2">
        <f t="shared" si="124"/>
        <v>0.49590000000000001</v>
      </c>
      <c r="M113" s="2">
        <f t="shared" si="125"/>
        <v>0.42509999999999998</v>
      </c>
      <c r="N113" s="2">
        <f t="shared" si="126"/>
        <v>0.64870000000000005</v>
      </c>
      <c r="O113" s="2">
        <f t="shared" si="126"/>
        <v>0.69679999999999997</v>
      </c>
    </row>
    <row r="114" spans="1:15" x14ac:dyDescent="0.25">
      <c r="A114" t="s">
        <v>98</v>
      </c>
      <c r="B114">
        <v>0.439</v>
      </c>
      <c r="C114">
        <v>0.34310000000000002</v>
      </c>
      <c r="D114">
        <v>0.38069999999999998</v>
      </c>
      <c r="E114">
        <v>0.3473</v>
      </c>
      <c r="F114">
        <v>0.624</v>
      </c>
      <c r="G114">
        <v>0.5958</v>
      </c>
      <c r="I114" s="6" t="str">
        <f t="shared" si="112"/>
        <v>MAR Ratio</v>
      </c>
      <c r="J114" s="2">
        <f>B114</f>
        <v>0.439</v>
      </c>
      <c r="K114" s="2">
        <f t="shared" si="123"/>
        <v>0.34310000000000002</v>
      </c>
      <c r="L114" s="2">
        <f t="shared" si="124"/>
        <v>0.38069999999999998</v>
      </c>
      <c r="M114" s="2">
        <f t="shared" si="125"/>
        <v>0.3473</v>
      </c>
      <c r="N114" s="2">
        <f t="shared" si="126"/>
        <v>0.624</v>
      </c>
      <c r="O114" s="2">
        <f t="shared" si="126"/>
        <v>0.5958</v>
      </c>
    </row>
    <row r="115" spans="1:15" ht="15.75" thickBot="1" x14ac:dyDescent="0.3">
      <c r="A115" t="s">
        <v>85</v>
      </c>
      <c r="B115">
        <v>13.117699999999999</v>
      </c>
      <c r="C115">
        <v>16.582000000000001</v>
      </c>
      <c r="D115">
        <v>14.6332</v>
      </c>
      <c r="E115">
        <v>17.406500000000001</v>
      </c>
      <c r="F115">
        <v>9.0653000000000006</v>
      </c>
      <c r="G115">
        <v>8.6545000000000005</v>
      </c>
      <c r="I115" s="7" t="str">
        <f t="shared" si="112"/>
        <v>Ulcer Index</v>
      </c>
      <c r="J115" s="26">
        <f>B115</f>
        <v>13.117699999999999</v>
      </c>
      <c r="K115" s="26">
        <f t="shared" si="123"/>
        <v>16.582000000000001</v>
      </c>
      <c r="L115" s="26">
        <f t="shared" si="124"/>
        <v>14.6332</v>
      </c>
      <c r="M115" s="26">
        <f t="shared" si="125"/>
        <v>17.406500000000001</v>
      </c>
      <c r="N115" s="26">
        <f t="shared" si="126"/>
        <v>9.0653000000000006</v>
      </c>
      <c r="O115" s="26">
        <f t="shared" si="126"/>
        <v>8.6545000000000005</v>
      </c>
    </row>
    <row r="116" spans="1:15" ht="15.75" thickBot="1" x14ac:dyDescent="0.3"/>
    <row r="117" spans="1:15" ht="15.75" thickBot="1" x14ac:dyDescent="0.3">
      <c r="B117" t="s">
        <v>53</v>
      </c>
      <c r="C117" t="s">
        <v>79</v>
      </c>
      <c r="D117" t="s">
        <v>82</v>
      </c>
      <c r="E117" t="s">
        <v>102</v>
      </c>
      <c r="F117" t="s">
        <v>86</v>
      </c>
      <c r="G117" t="s">
        <v>83</v>
      </c>
      <c r="I117" s="8"/>
      <c r="J117" s="4" t="str">
        <f>B117</f>
        <v>B&amp;H</v>
      </c>
      <c r="K117" s="4" t="str">
        <f t="shared" ref="K117" si="127">C117</f>
        <v>Timing</v>
      </c>
      <c r="L117" s="4" t="str">
        <f t="shared" ref="L117" si="128">D117</f>
        <v>Timing Delayed</v>
      </c>
      <c r="M117" s="4" t="str">
        <f t="shared" ref="M117" si="129">E117</f>
        <v>Timing Upward</v>
      </c>
      <c r="N117" s="4" t="str">
        <f t="shared" ref="N117" si="130">F117</f>
        <v>Avg Timing</v>
      </c>
      <c r="O117" s="4" t="str">
        <f t="shared" ref="O117" si="131">G117</f>
        <v>Avg Combo</v>
      </c>
    </row>
    <row r="118" spans="1:15" x14ac:dyDescent="0.25">
      <c r="A118" t="s">
        <v>88</v>
      </c>
      <c r="B118">
        <v>18.635000000000002</v>
      </c>
      <c r="C118">
        <v>16.133800000000001</v>
      </c>
      <c r="D118">
        <v>16.117000000000001</v>
      </c>
      <c r="E118">
        <v>15.041499999999999</v>
      </c>
      <c r="F118">
        <v>18.285599999999999</v>
      </c>
      <c r="G118">
        <v>17.306799999999999</v>
      </c>
      <c r="I118" s="5" t="str">
        <f>A118</f>
        <v>CAGR</v>
      </c>
      <c r="J118" s="27">
        <f>B118/100</f>
        <v>0.18635000000000002</v>
      </c>
      <c r="K118" s="27">
        <f t="shared" ref="K118:K119" si="132">C118/100</f>
        <v>0.16133800000000001</v>
      </c>
      <c r="L118" s="27">
        <f t="shared" ref="L118:L119" si="133">D118/100</f>
        <v>0.16117000000000001</v>
      </c>
      <c r="M118" s="27">
        <f t="shared" ref="M118:M119" si="134">E118/100</f>
        <v>0.15041499999999999</v>
      </c>
      <c r="N118" s="27">
        <f t="shared" ref="N118:N119" si="135">F118/100</f>
        <v>0.18285599999999999</v>
      </c>
      <c r="O118" s="27">
        <f t="shared" ref="O118:O119" si="136">G118/100</f>
        <v>0.173068</v>
      </c>
    </row>
    <row r="119" spans="1:15" x14ac:dyDescent="0.25">
      <c r="A119" t="s">
        <v>7</v>
      </c>
      <c r="B119">
        <v>20.985499999999998</v>
      </c>
      <c r="C119">
        <v>17.2623</v>
      </c>
      <c r="D119">
        <v>15.961399999999999</v>
      </c>
      <c r="E119">
        <v>16.7517</v>
      </c>
      <c r="F119">
        <v>14.895899999999999</v>
      </c>
      <c r="G119">
        <v>13.452</v>
      </c>
      <c r="I119" s="6" t="str">
        <f t="shared" ref="I119:I132" si="137">A119</f>
        <v>Volatility</v>
      </c>
      <c r="J119" s="1">
        <f t="shared" ref="J119" si="138">B119/100</f>
        <v>0.20985499999999999</v>
      </c>
      <c r="K119" s="1">
        <f t="shared" si="132"/>
        <v>0.172623</v>
      </c>
      <c r="L119" s="1">
        <f t="shared" si="133"/>
        <v>0.15961400000000001</v>
      </c>
      <c r="M119" s="1">
        <f t="shared" si="134"/>
        <v>0.167517</v>
      </c>
      <c r="N119" s="1">
        <f t="shared" si="135"/>
        <v>0.14895899999999998</v>
      </c>
      <c r="O119" s="1">
        <f t="shared" si="136"/>
        <v>0.13452</v>
      </c>
    </row>
    <row r="120" spans="1:15" x14ac:dyDescent="0.25">
      <c r="A120" t="s">
        <v>89</v>
      </c>
      <c r="B120">
        <v>-0.45490000000000003</v>
      </c>
      <c r="C120">
        <v>-0.65939999999999999</v>
      </c>
      <c r="D120">
        <v>-0.31900000000000001</v>
      </c>
      <c r="E120">
        <v>-0.71760000000000002</v>
      </c>
      <c r="F120">
        <v>1.4200000000000001E-2</v>
      </c>
      <c r="G120">
        <v>0.1573</v>
      </c>
      <c r="I120" s="6" t="str">
        <f t="shared" si="137"/>
        <v>Skew</v>
      </c>
      <c r="J120" s="2">
        <f>B120</f>
        <v>-0.45490000000000003</v>
      </c>
      <c r="K120" s="2">
        <f t="shared" ref="K120:K121" si="139">C120</f>
        <v>-0.65939999999999999</v>
      </c>
      <c r="L120" s="2">
        <f t="shared" ref="L120:L121" si="140">D120</f>
        <v>-0.31900000000000001</v>
      </c>
      <c r="M120" s="2">
        <f t="shared" ref="M120:M121" si="141">E120</f>
        <v>-0.71760000000000002</v>
      </c>
      <c r="N120" s="2">
        <f t="shared" ref="N120:N121" si="142">F120</f>
        <v>1.4200000000000001E-2</v>
      </c>
      <c r="O120" s="2">
        <f t="shared" ref="O120:O121" si="143">G120</f>
        <v>0.1573</v>
      </c>
    </row>
    <row r="121" spans="1:15" x14ac:dyDescent="0.25">
      <c r="A121" t="s">
        <v>90</v>
      </c>
      <c r="B121">
        <v>1.7036</v>
      </c>
      <c r="C121">
        <v>4.3994</v>
      </c>
      <c r="D121">
        <v>3.0352999999999999</v>
      </c>
      <c r="E121">
        <v>5.0968999999999998</v>
      </c>
      <c r="F121">
        <v>2.5668000000000002</v>
      </c>
      <c r="G121">
        <v>2.6713</v>
      </c>
      <c r="I121" s="6" t="str">
        <f t="shared" si="137"/>
        <v>Kurtosis</v>
      </c>
      <c r="J121" s="2">
        <f>B121</f>
        <v>1.7036</v>
      </c>
      <c r="K121" s="2">
        <f t="shared" si="139"/>
        <v>4.3994</v>
      </c>
      <c r="L121" s="2">
        <f t="shared" si="140"/>
        <v>3.0352999999999999</v>
      </c>
      <c r="M121" s="2">
        <f t="shared" si="141"/>
        <v>5.0968999999999998</v>
      </c>
      <c r="N121" s="2">
        <f t="shared" si="142"/>
        <v>2.5668000000000002</v>
      </c>
      <c r="O121" s="2">
        <f t="shared" si="143"/>
        <v>2.6713</v>
      </c>
    </row>
    <row r="122" spans="1:15" x14ac:dyDescent="0.25">
      <c r="A122" t="s">
        <v>10</v>
      </c>
      <c r="B122">
        <v>9.4771000000000001</v>
      </c>
      <c r="C122">
        <v>9.4771000000000001</v>
      </c>
      <c r="D122">
        <v>9.4771000000000001</v>
      </c>
      <c r="E122">
        <v>9.4771000000000001</v>
      </c>
      <c r="F122">
        <v>9.4771000000000001</v>
      </c>
      <c r="G122">
        <v>9.4771000000000001</v>
      </c>
      <c r="I122" s="6" t="str">
        <f t="shared" si="137"/>
        <v>Inflation CAGR</v>
      </c>
      <c r="J122" s="9">
        <f t="shared" ref="J122:J123" si="144">B122/100</f>
        <v>9.4770999999999994E-2</v>
      </c>
      <c r="K122" s="9">
        <f t="shared" ref="K122:K127" si="145">C122/100</f>
        <v>9.4770999999999994E-2</v>
      </c>
      <c r="L122" s="9">
        <f t="shared" ref="L122:L127" si="146">D122/100</f>
        <v>9.4770999999999994E-2</v>
      </c>
      <c r="M122" s="9">
        <f t="shared" ref="M122:M127" si="147">E122/100</f>
        <v>9.4770999999999994E-2</v>
      </c>
      <c r="N122" s="9">
        <f t="shared" ref="N122:N127" si="148">F122/100</f>
        <v>9.4770999999999994E-2</v>
      </c>
      <c r="O122" s="9">
        <f t="shared" ref="O122:O127" si="149">G122/100</f>
        <v>9.4770999999999994E-2</v>
      </c>
    </row>
    <row r="123" spans="1:15" x14ac:dyDescent="0.25">
      <c r="A123" t="s">
        <v>91</v>
      </c>
      <c r="B123">
        <v>100</v>
      </c>
      <c r="C123">
        <v>75.415899999999993</v>
      </c>
      <c r="D123">
        <v>69.316100000000006</v>
      </c>
      <c r="E123">
        <v>70.794799999999995</v>
      </c>
      <c r="F123">
        <v>69.377700000000004</v>
      </c>
      <c r="G123">
        <v>62.887700000000002</v>
      </c>
      <c r="I123" s="6" t="str">
        <f t="shared" si="137"/>
        <v>% in the Market</v>
      </c>
      <c r="J123" s="9">
        <f t="shared" si="144"/>
        <v>1</v>
      </c>
      <c r="K123" s="9">
        <f t="shared" si="145"/>
        <v>0.75415899999999991</v>
      </c>
      <c r="L123" s="9">
        <f t="shared" si="146"/>
        <v>0.69316100000000003</v>
      </c>
      <c r="M123" s="9">
        <f t="shared" si="147"/>
        <v>0.70794799999999991</v>
      </c>
      <c r="N123" s="9">
        <f t="shared" si="148"/>
        <v>0.69377700000000009</v>
      </c>
      <c r="O123" s="9">
        <f t="shared" si="149"/>
        <v>0.62887700000000002</v>
      </c>
    </row>
    <row r="124" spans="1:15" x14ac:dyDescent="0.25">
      <c r="A124" t="s">
        <v>92</v>
      </c>
      <c r="B124">
        <v>61.922400000000003</v>
      </c>
      <c r="C124">
        <v>71.534199999999998</v>
      </c>
      <c r="D124">
        <v>74.122</v>
      </c>
      <c r="E124">
        <v>73.197800000000001</v>
      </c>
      <c r="F124">
        <v>69.870599999999996</v>
      </c>
      <c r="G124">
        <v>71.164500000000004</v>
      </c>
      <c r="I124" s="6" t="str">
        <f t="shared" si="137"/>
        <v>% positive Months</v>
      </c>
      <c r="J124" s="1">
        <f>B124/100</f>
        <v>0.619224</v>
      </c>
      <c r="K124" s="1">
        <f t="shared" si="145"/>
        <v>0.71534200000000003</v>
      </c>
      <c r="L124" s="1">
        <f t="shared" si="146"/>
        <v>0.74121999999999999</v>
      </c>
      <c r="M124" s="1">
        <f t="shared" si="147"/>
        <v>0.73197800000000002</v>
      </c>
      <c r="N124" s="1">
        <f t="shared" si="148"/>
        <v>0.69870599999999994</v>
      </c>
      <c r="O124" s="1">
        <f t="shared" si="149"/>
        <v>0.71164500000000008</v>
      </c>
    </row>
    <row r="125" spans="1:15" x14ac:dyDescent="0.25">
      <c r="A125" t="s">
        <v>93</v>
      </c>
      <c r="B125">
        <v>18.278400000000001</v>
      </c>
      <c r="C125">
        <v>17.704899999999999</v>
      </c>
      <c r="D125">
        <v>17.704899999999999</v>
      </c>
      <c r="E125">
        <v>17.704899999999999</v>
      </c>
      <c r="F125">
        <v>17.704899999999999</v>
      </c>
      <c r="G125">
        <v>17.184000000000001</v>
      </c>
      <c r="I125" s="6" t="str">
        <f t="shared" si="137"/>
        <v>Best Month</v>
      </c>
      <c r="J125" s="1">
        <f>B125/100</f>
        <v>0.182784</v>
      </c>
      <c r="K125" s="1">
        <f t="shared" si="145"/>
        <v>0.17704899999999998</v>
      </c>
      <c r="L125" s="1">
        <f t="shared" si="146"/>
        <v>0.17704899999999998</v>
      </c>
      <c r="M125" s="1">
        <f t="shared" si="147"/>
        <v>0.17704899999999998</v>
      </c>
      <c r="N125" s="1">
        <f t="shared" si="148"/>
        <v>0.17704899999999998</v>
      </c>
      <c r="O125" s="1">
        <f t="shared" si="149"/>
        <v>0.17184000000000002</v>
      </c>
    </row>
    <row r="126" spans="1:15" x14ac:dyDescent="0.25">
      <c r="A126" t="s">
        <v>94</v>
      </c>
      <c r="B126">
        <v>-29.579599999999999</v>
      </c>
      <c r="C126">
        <v>-29.579599999999999</v>
      </c>
      <c r="D126">
        <v>-23.41</v>
      </c>
      <c r="E126">
        <v>-29.579599999999999</v>
      </c>
      <c r="F126">
        <v>-19.192299999999999</v>
      </c>
      <c r="G126">
        <v>-15.3658</v>
      </c>
      <c r="I126" s="6" t="str">
        <f t="shared" si="137"/>
        <v>Worst Month</v>
      </c>
      <c r="J126" s="1">
        <f>B126/100</f>
        <v>-0.295796</v>
      </c>
      <c r="K126" s="1">
        <f t="shared" si="145"/>
        <v>-0.295796</v>
      </c>
      <c r="L126" s="1">
        <f t="shared" si="146"/>
        <v>-0.2341</v>
      </c>
      <c r="M126" s="1">
        <f t="shared" si="147"/>
        <v>-0.295796</v>
      </c>
      <c r="N126" s="1">
        <f t="shared" si="148"/>
        <v>-0.19192299999999998</v>
      </c>
      <c r="O126" s="1">
        <f t="shared" si="149"/>
        <v>-0.15365799999999999</v>
      </c>
    </row>
    <row r="127" spans="1:15" x14ac:dyDescent="0.25">
      <c r="A127" t="s">
        <v>95</v>
      </c>
      <c r="B127">
        <v>-42.452199999999998</v>
      </c>
      <c r="C127">
        <v>-47.020099999999999</v>
      </c>
      <c r="D127">
        <v>-42.338200000000001</v>
      </c>
      <c r="E127">
        <v>-43.309699999999999</v>
      </c>
      <c r="F127">
        <v>-29.304300000000001</v>
      </c>
      <c r="G127">
        <v>-27.523399999999999</v>
      </c>
      <c r="I127" s="6" t="str">
        <f t="shared" si="137"/>
        <v>Max Drawdown</v>
      </c>
      <c r="J127" s="1">
        <f>B127/100</f>
        <v>-0.42452199999999995</v>
      </c>
      <c r="K127" s="1">
        <f t="shared" si="145"/>
        <v>-0.47020099999999998</v>
      </c>
      <c r="L127" s="1">
        <f t="shared" si="146"/>
        <v>-0.42338199999999998</v>
      </c>
      <c r="M127" s="1">
        <f t="shared" si="147"/>
        <v>-0.43309700000000001</v>
      </c>
      <c r="N127" s="1">
        <f t="shared" si="148"/>
        <v>-0.293043</v>
      </c>
      <c r="O127" s="1">
        <f t="shared" si="149"/>
        <v>-0.27523399999999998</v>
      </c>
    </row>
    <row r="128" spans="1:15" x14ac:dyDescent="0.25">
      <c r="A128" t="s">
        <v>96</v>
      </c>
      <c r="B128">
        <v>2.2780999999999998</v>
      </c>
      <c r="C128">
        <v>2.9144000000000001</v>
      </c>
      <c r="D128">
        <v>2.6269</v>
      </c>
      <c r="E128">
        <v>2.8794</v>
      </c>
      <c r="F128">
        <v>1.6026</v>
      </c>
      <c r="G128">
        <v>1.5903</v>
      </c>
      <c r="I128" s="6" t="str">
        <f t="shared" si="137"/>
        <v>Max Drawdown / CAGR</v>
      </c>
      <c r="J128" s="2">
        <f>B128</f>
        <v>2.2780999999999998</v>
      </c>
      <c r="K128" s="2">
        <f t="shared" ref="K128:K132" si="150">C128</f>
        <v>2.9144000000000001</v>
      </c>
      <c r="L128" s="2">
        <f t="shared" ref="L128:L132" si="151">D128</f>
        <v>2.6269</v>
      </c>
      <c r="M128" s="2">
        <f t="shared" ref="M128:M132" si="152">E128</f>
        <v>2.8794</v>
      </c>
      <c r="N128" s="2">
        <f t="shared" ref="N128:N132" si="153">F128</f>
        <v>1.6026</v>
      </c>
      <c r="O128" s="2">
        <f t="shared" ref="O128:O132" si="154">G128</f>
        <v>1.5903</v>
      </c>
    </row>
    <row r="129" spans="1:15" x14ac:dyDescent="0.25">
      <c r="A129" t="s">
        <v>97</v>
      </c>
      <c r="B129">
        <v>0.67859999999999998</v>
      </c>
      <c r="C129">
        <v>0.67069999999999996</v>
      </c>
      <c r="D129">
        <v>0.72619999999999996</v>
      </c>
      <c r="E129">
        <v>0.63019999999999998</v>
      </c>
      <c r="F129">
        <v>0.9405</v>
      </c>
      <c r="G129">
        <v>0.96350000000000002</v>
      </c>
      <c r="I129" s="6" t="str">
        <f t="shared" si="137"/>
        <v>Sharpe Ratio (10.52%)</v>
      </c>
      <c r="J129" s="2">
        <f>B129</f>
        <v>0.67859999999999998</v>
      </c>
      <c r="K129" s="2">
        <f t="shared" si="150"/>
        <v>0.67069999999999996</v>
      </c>
      <c r="L129" s="2">
        <f t="shared" si="151"/>
        <v>0.72619999999999996</v>
      </c>
      <c r="M129" s="2">
        <f t="shared" si="152"/>
        <v>0.63019999999999998</v>
      </c>
      <c r="N129" s="2">
        <f t="shared" si="153"/>
        <v>0.9405</v>
      </c>
      <c r="O129" s="2">
        <f t="shared" si="154"/>
        <v>0.96350000000000002</v>
      </c>
    </row>
    <row r="130" spans="1:15" x14ac:dyDescent="0.25">
      <c r="A130" t="s">
        <v>84</v>
      </c>
      <c r="B130">
        <v>0.44069999999999998</v>
      </c>
      <c r="C130">
        <v>0.4476</v>
      </c>
      <c r="D130">
        <v>0.49590000000000001</v>
      </c>
      <c r="E130">
        <v>0.42509999999999998</v>
      </c>
      <c r="F130">
        <v>0.64870000000000005</v>
      </c>
      <c r="G130">
        <v>0.69320000000000004</v>
      </c>
      <c r="I130" s="6" t="str">
        <f t="shared" si="137"/>
        <v>Sortino Ratio</v>
      </c>
      <c r="J130" s="2">
        <f>B130</f>
        <v>0.44069999999999998</v>
      </c>
      <c r="K130" s="2">
        <f t="shared" si="150"/>
        <v>0.4476</v>
      </c>
      <c r="L130" s="2">
        <f t="shared" si="151"/>
        <v>0.49590000000000001</v>
      </c>
      <c r="M130" s="2">
        <f t="shared" si="152"/>
        <v>0.42509999999999998</v>
      </c>
      <c r="N130" s="2">
        <f t="shared" si="153"/>
        <v>0.64870000000000005</v>
      </c>
      <c r="O130" s="2">
        <f t="shared" si="154"/>
        <v>0.69320000000000004</v>
      </c>
    </row>
    <row r="131" spans="1:15" x14ac:dyDescent="0.25">
      <c r="A131" t="s">
        <v>98</v>
      </c>
      <c r="B131">
        <v>0.439</v>
      </c>
      <c r="C131">
        <v>0.34310000000000002</v>
      </c>
      <c r="D131">
        <v>0.38069999999999998</v>
      </c>
      <c r="E131">
        <v>0.3473</v>
      </c>
      <c r="F131">
        <v>0.624</v>
      </c>
      <c r="G131">
        <v>0.62880000000000003</v>
      </c>
      <c r="I131" s="6" t="str">
        <f t="shared" si="137"/>
        <v>MAR Ratio</v>
      </c>
      <c r="J131" s="2">
        <f>B131</f>
        <v>0.439</v>
      </c>
      <c r="K131" s="2">
        <f t="shared" si="150"/>
        <v>0.34310000000000002</v>
      </c>
      <c r="L131" s="2">
        <f t="shared" si="151"/>
        <v>0.38069999999999998</v>
      </c>
      <c r="M131" s="2">
        <f t="shared" si="152"/>
        <v>0.3473</v>
      </c>
      <c r="N131" s="2">
        <f t="shared" si="153"/>
        <v>0.624</v>
      </c>
      <c r="O131" s="2">
        <f t="shared" si="154"/>
        <v>0.62880000000000003</v>
      </c>
    </row>
    <row r="132" spans="1:15" ht="15.75" thickBot="1" x14ac:dyDescent="0.3">
      <c r="A132" t="s">
        <v>85</v>
      </c>
      <c r="B132">
        <v>13.117699999999999</v>
      </c>
      <c r="C132">
        <v>16.582000000000001</v>
      </c>
      <c r="D132">
        <v>14.6332</v>
      </c>
      <c r="E132">
        <v>17.406500000000001</v>
      </c>
      <c r="F132">
        <v>9.0653000000000006</v>
      </c>
      <c r="G132">
        <v>8.2721999999999998</v>
      </c>
      <c r="I132" s="7" t="str">
        <f t="shared" si="137"/>
        <v>Ulcer Index</v>
      </c>
      <c r="J132" s="26">
        <f>B132</f>
        <v>13.117699999999999</v>
      </c>
      <c r="K132" s="26">
        <f t="shared" si="150"/>
        <v>16.582000000000001</v>
      </c>
      <c r="L132" s="26">
        <f t="shared" si="151"/>
        <v>14.6332</v>
      </c>
      <c r="M132" s="26">
        <f t="shared" si="152"/>
        <v>17.406500000000001</v>
      </c>
      <c r="N132" s="26">
        <f t="shared" si="153"/>
        <v>9.0653000000000006</v>
      </c>
      <c r="O132" s="26">
        <f t="shared" si="154"/>
        <v>8.2721999999999998</v>
      </c>
    </row>
    <row r="134" spans="1:15" ht="15.75" thickBot="1" x14ac:dyDescent="0.3"/>
    <row r="135" spans="1:15" ht="15.75" thickBot="1" x14ac:dyDescent="0.3">
      <c r="B135" t="s">
        <v>53</v>
      </c>
      <c r="C135" t="s">
        <v>79</v>
      </c>
      <c r="D135" t="s">
        <v>82</v>
      </c>
      <c r="E135" t="s">
        <v>86</v>
      </c>
      <c r="F135" t="s">
        <v>83</v>
      </c>
      <c r="I135" s="8"/>
      <c r="J135" s="4" t="str">
        <f>B135</f>
        <v>B&amp;H</v>
      </c>
      <c r="K135" s="4" t="str">
        <f t="shared" ref="K135" si="155">C135</f>
        <v>Timing</v>
      </c>
      <c r="L135" s="4" t="str">
        <f t="shared" ref="L135" si="156">D135</f>
        <v>Timing Delayed</v>
      </c>
      <c r="M135" s="4" t="str">
        <f t="shared" ref="M135" si="157">E135</f>
        <v>Avg Timing</v>
      </c>
      <c r="N135" s="4" t="str">
        <f t="shared" ref="N135" si="158">F135</f>
        <v>Avg Combo</v>
      </c>
    </row>
    <row r="136" spans="1:15" x14ac:dyDescent="0.25">
      <c r="A136" t="s">
        <v>88</v>
      </c>
      <c r="B136">
        <v>16.245799999999999</v>
      </c>
      <c r="C136">
        <v>17.3263</v>
      </c>
      <c r="D136">
        <v>17.216999999999999</v>
      </c>
      <c r="E136">
        <v>15.864599999999999</v>
      </c>
      <c r="F136">
        <v>15.637499999999999</v>
      </c>
      <c r="I136" s="5" t="str">
        <f>A136</f>
        <v>CAGR</v>
      </c>
      <c r="J136" s="27">
        <f>B136/100</f>
        <v>0.16245799999999999</v>
      </c>
      <c r="K136" s="27">
        <f t="shared" ref="K136:K137" si="159">C136/100</f>
        <v>0.173263</v>
      </c>
      <c r="L136" s="27">
        <f t="shared" ref="L136:L137" si="160">D136/100</f>
        <v>0.17216999999999999</v>
      </c>
      <c r="M136" s="27">
        <f t="shared" ref="M136:M137" si="161">E136/100</f>
        <v>0.15864599999999998</v>
      </c>
      <c r="N136" s="27">
        <f t="shared" ref="N136:N137" si="162">F136/100</f>
        <v>0.15637499999999999</v>
      </c>
    </row>
    <row r="137" spans="1:15" x14ac:dyDescent="0.25">
      <c r="A137" t="s">
        <v>7</v>
      </c>
      <c r="B137">
        <v>17.5655</v>
      </c>
      <c r="C137">
        <v>15.072900000000001</v>
      </c>
      <c r="D137">
        <v>14.5518</v>
      </c>
      <c r="E137">
        <v>13.5329</v>
      </c>
      <c r="F137">
        <v>12.5059</v>
      </c>
      <c r="I137" s="6" t="str">
        <f t="shared" ref="I137:I150" si="163">A137</f>
        <v>Volatility</v>
      </c>
      <c r="J137" s="1">
        <f t="shared" ref="J137" si="164">B137/100</f>
        <v>0.17565500000000001</v>
      </c>
      <c r="K137" s="1">
        <f t="shared" si="159"/>
        <v>0.150729</v>
      </c>
      <c r="L137" s="1">
        <f t="shared" si="160"/>
        <v>0.14551800000000001</v>
      </c>
      <c r="M137" s="1">
        <f t="shared" si="161"/>
        <v>0.135329</v>
      </c>
      <c r="N137" s="1">
        <f t="shared" si="162"/>
        <v>0.125059</v>
      </c>
    </row>
    <row r="138" spans="1:15" x14ac:dyDescent="0.25">
      <c r="A138" t="s">
        <v>89</v>
      </c>
      <c r="B138">
        <v>0.39510000000000001</v>
      </c>
      <c r="C138">
        <v>0.69389999999999996</v>
      </c>
      <c r="D138">
        <v>0.77839999999999998</v>
      </c>
      <c r="E138">
        <v>0.88270000000000004</v>
      </c>
      <c r="F138">
        <v>1.0243</v>
      </c>
      <c r="I138" s="6" t="str">
        <f t="shared" si="163"/>
        <v>Skew</v>
      </c>
      <c r="J138" s="2">
        <f>B138</f>
        <v>0.39510000000000001</v>
      </c>
      <c r="K138" s="2">
        <f t="shared" ref="K138:K139" si="165">C138</f>
        <v>0.69389999999999996</v>
      </c>
      <c r="L138" s="2">
        <f t="shared" ref="L138:L139" si="166">D138</f>
        <v>0.77839999999999998</v>
      </c>
      <c r="M138" s="2">
        <f t="shared" ref="M138:M139" si="167">E138</f>
        <v>0.88270000000000004</v>
      </c>
      <c r="N138" s="2">
        <f t="shared" ref="N138:N139" si="168">F138</f>
        <v>1.0243</v>
      </c>
    </row>
    <row r="139" spans="1:15" x14ac:dyDescent="0.25">
      <c r="A139" t="s">
        <v>90</v>
      </c>
      <c r="B139">
        <v>2.9388999999999998</v>
      </c>
      <c r="C139">
        <v>5.8638000000000003</v>
      </c>
      <c r="D139">
        <v>6.8281999999999998</v>
      </c>
      <c r="E139">
        <v>7.3281999999999998</v>
      </c>
      <c r="F139">
        <v>9.5671999999999997</v>
      </c>
      <c r="I139" s="6" t="str">
        <f t="shared" si="163"/>
        <v>Kurtosis</v>
      </c>
      <c r="J139" s="2">
        <f>B139</f>
        <v>2.9388999999999998</v>
      </c>
      <c r="K139" s="2">
        <f t="shared" si="165"/>
        <v>5.8638000000000003</v>
      </c>
      <c r="L139" s="2">
        <f t="shared" si="166"/>
        <v>6.8281999999999998</v>
      </c>
      <c r="M139" s="2">
        <f t="shared" si="167"/>
        <v>7.3281999999999998</v>
      </c>
      <c r="N139" s="2">
        <f t="shared" si="168"/>
        <v>9.5671999999999997</v>
      </c>
    </row>
    <row r="140" spans="1:15" x14ac:dyDescent="0.25">
      <c r="A140" t="s">
        <v>10</v>
      </c>
      <c r="B140">
        <v>9.4771000000000001</v>
      </c>
      <c r="C140">
        <v>9.4771000000000001</v>
      </c>
      <c r="D140">
        <v>9.4771000000000001</v>
      </c>
      <c r="E140">
        <v>9.4771000000000001</v>
      </c>
      <c r="F140">
        <v>9.4771000000000001</v>
      </c>
      <c r="I140" s="6" t="str">
        <f t="shared" si="163"/>
        <v>Inflation CAGR</v>
      </c>
      <c r="J140" s="9">
        <f t="shared" ref="J140:J141" si="169">B140/100</f>
        <v>9.4770999999999994E-2</v>
      </c>
      <c r="K140" s="9">
        <f t="shared" ref="K140:K145" si="170">C140/100</f>
        <v>9.4770999999999994E-2</v>
      </c>
      <c r="L140" s="9">
        <f t="shared" ref="L140:L145" si="171">D140/100</f>
        <v>9.4770999999999994E-2</v>
      </c>
      <c r="M140" s="9">
        <f t="shared" ref="M140:M145" si="172">E140/100</f>
        <v>9.4770999999999994E-2</v>
      </c>
      <c r="N140" s="9">
        <f t="shared" ref="N140:N145" si="173">F140/100</f>
        <v>9.4770999999999994E-2</v>
      </c>
    </row>
    <row r="141" spans="1:15" x14ac:dyDescent="0.25">
      <c r="A141" t="s">
        <v>91</v>
      </c>
      <c r="B141">
        <v>100</v>
      </c>
      <c r="C141">
        <v>77.449200000000005</v>
      </c>
      <c r="D141">
        <v>71.903899999999993</v>
      </c>
      <c r="E141">
        <v>70.918099999999995</v>
      </c>
      <c r="F141">
        <v>64.571799999999996</v>
      </c>
      <c r="I141" s="6" t="str">
        <f t="shared" si="163"/>
        <v>% in the Market</v>
      </c>
      <c r="J141" s="9">
        <f t="shared" si="169"/>
        <v>1</v>
      </c>
      <c r="K141" s="9">
        <f t="shared" si="170"/>
        <v>0.77449200000000007</v>
      </c>
      <c r="L141" s="9">
        <f t="shared" si="171"/>
        <v>0.71903899999999998</v>
      </c>
      <c r="M141" s="9">
        <f t="shared" si="172"/>
        <v>0.70918099999999995</v>
      </c>
      <c r="N141" s="9">
        <f t="shared" si="173"/>
        <v>0.64571800000000001</v>
      </c>
    </row>
    <row r="142" spans="1:15" x14ac:dyDescent="0.25">
      <c r="A142" t="s">
        <v>92</v>
      </c>
      <c r="B142">
        <v>62.846600000000002</v>
      </c>
      <c r="C142">
        <v>73.567499999999995</v>
      </c>
      <c r="D142">
        <v>75.785600000000002</v>
      </c>
      <c r="E142">
        <v>71.718999999999994</v>
      </c>
      <c r="F142">
        <v>73.197800000000001</v>
      </c>
      <c r="I142" s="6" t="str">
        <f t="shared" si="163"/>
        <v>% positive Months</v>
      </c>
      <c r="J142" s="1">
        <f>B142/100</f>
        <v>0.62846599999999997</v>
      </c>
      <c r="K142" s="1">
        <f t="shared" si="170"/>
        <v>0.73567499999999997</v>
      </c>
      <c r="L142" s="1">
        <f t="shared" si="171"/>
        <v>0.75785599999999997</v>
      </c>
      <c r="M142" s="1">
        <f t="shared" si="172"/>
        <v>0.71718999999999999</v>
      </c>
      <c r="N142" s="1">
        <f t="shared" si="173"/>
        <v>0.73197800000000002</v>
      </c>
    </row>
    <row r="143" spans="1:15" x14ac:dyDescent="0.25">
      <c r="A143" t="s">
        <v>93</v>
      </c>
      <c r="B143">
        <v>29.187799999999999</v>
      </c>
      <c r="C143">
        <v>29.187799999999999</v>
      </c>
      <c r="D143">
        <v>29.187799999999999</v>
      </c>
      <c r="E143">
        <v>29.187799999999999</v>
      </c>
      <c r="F143">
        <v>29.187799999999999</v>
      </c>
      <c r="I143" s="6" t="str">
        <f t="shared" si="163"/>
        <v>Best Month</v>
      </c>
      <c r="J143" s="1">
        <f>B143/100</f>
        <v>0.29187799999999997</v>
      </c>
      <c r="K143" s="1">
        <f t="shared" si="170"/>
        <v>0.29187799999999997</v>
      </c>
      <c r="L143" s="1">
        <f t="shared" si="171"/>
        <v>0.29187799999999997</v>
      </c>
      <c r="M143" s="1">
        <f t="shared" si="172"/>
        <v>0.29187799999999997</v>
      </c>
      <c r="N143" s="1">
        <f t="shared" si="173"/>
        <v>0.29187799999999997</v>
      </c>
    </row>
    <row r="144" spans="1:15" x14ac:dyDescent="0.25">
      <c r="A144" t="s">
        <v>94</v>
      </c>
      <c r="B144">
        <v>-19.428000000000001</v>
      </c>
      <c r="C144">
        <v>-19.428000000000001</v>
      </c>
      <c r="D144">
        <v>-19.428000000000001</v>
      </c>
      <c r="E144">
        <v>-16.090199999999999</v>
      </c>
      <c r="F144">
        <v>-16.090199999999999</v>
      </c>
      <c r="I144" s="6" t="str">
        <f t="shared" si="163"/>
        <v>Worst Month</v>
      </c>
      <c r="J144" s="1">
        <f>B144/100</f>
        <v>-0.19428000000000001</v>
      </c>
      <c r="K144" s="1">
        <f t="shared" si="170"/>
        <v>-0.19428000000000001</v>
      </c>
      <c r="L144" s="1">
        <f t="shared" si="171"/>
        <v>-0.19428000000000001</v>
      </c>
      <c r="M144" s="1">
        <f t="shared" si="172"/>
        <v>-0.16090199999999999</v>
      </c>
      <c r="N144" s="1">
        <f t="shared" si="173"/>
        <v>-0.16090199999999999</v>
      </c>
    </row>
    <row r="145" spans="1:15" x14ac:dyDescent="0.25">
      <c r="A145" t="s">
        <v>95</v>
      </c>
      <c r="B145">
        <v>-49.895400000000002</v>
      </c>
      <c r="C145">
        <v>-20.5441</v>
      </c>
      <c r="D145">
        <v>-20.5441</v>
      </c>
      <c r="E145">
        <v>-19.166599999999999</v>
      </c>
      <c r="F145">
        <v>-16.090199999999999</v>
      </c>
      <c r="I145" s="6" t="str">
        <f t="shared" si="163"/>
        <v>Max Drawdown</v>
      </c>
      <c r="J145" s="1">
        <f>B145/100</f>
        <v>-0.49895400000000001</v>
      </c>
      <c r="K145" s="1">
        <f t="shared" si="170"/>
        <v>-0.20544100000000001</v>
      </c>
      <c r="L145" s="1">
        <f t="shared" si="171"/>
        <v>-0.20544100000000001</v>
      </c>
      <c r="M145" s="1">
        <f t="shared" si="172"/>
        <v>-0.191666</v>
      </c>
      <c r="N145" s="1">
        <f t="shared" si="173"/>
        <v>-0.16090199999999999</v>
      </c>
    </row>
    <row r="146" spans="1:15" x14ac:dyDescent="0.25">
      <c r="A146" t="s">
        <v>96</v>
      </c>
      <c r="B146">
        <v>3.0712999999999999</v>
      </c>
      <c r="C146">
        <v>1.1857</v>
      </c>
      <c r="D146">
        <v>1.1932</v>
      </c>
      <c r="E146">
        <v>1.2081</v>
      </c>
      <c r="F146">
        <v>1.0289999999999999</v>
      </c>
      <c r="I146" s="6" t="str">
        <f t="shared" si="163"/>
        <v>Max Drawdown / CAGR</v>
      </c>
      <c r="J146" s="2">
        <f>B146</f>
        <v>3.0712999999999999</v>
      </c>
      <c r="K146" s="2">
        <f t="shared" ref="K146:K150" si="174">C146</f>
        <v>1.1857</v>
      </c>
      <c r="L146" s="2">
        <f t="shared" ref="L146:L150" si="175">D146</f>
        <v>1.1932</v>
      </c>
      <c r="M146" s="2">
        <f t="shared" ref="M146:M150" si="176">E146</f>
        <v>1.2081</v>
      </c>
      <c r="N146" s="2">
        <f t="shared" ref="N146:N150" si="177">F146</f>
        <v>1.0289999999999999</v>
      </c>
    </row>
    <row r="147" spans="1:15" x14ac:dyDescent="0.25">
      <c r="A147" t="s">
        <v>97</v>
      </c>
      <c r="B147">
        <v>0.70540000000000003</v>
      </c>
      <c r="C147">
        <v>0.89</v>
      </c>
      <c r="D147">
        <v>0.91180000000000005</v>
      </c>
      <c r="E147">
        <v>0.88759999999999994</v>
      </c>
      <c r="F147">
        <v>0.9415</v>
      </c>
      <c r="I147" s="6" t="str">
        <f t="shared" si="163"/>
        <v>Sharpe Ratio (10.52%)</v>
      </c>
      <c r="J147" s="2">
        <f>B147</f>
        <v>0.70540000000000003</v>
      </c>
      <c r="K147" s="2">
        <f t="shared" si="174"/>
        <v>0.89</v>
      </c>
      <c r="L147" s="2">
        <f t="shared" si="175"/>
        <v>0.91180000000000005</v>
      </c>
      <c r="M147" s="2">
        <f t="shared" si="176"/>
        <v>0.88759999999999994</v>
      </c>
      <c r="N147" s="2">
        <f t="shared" si="177"/>
        <v>0.9415</v>
      </c>
    </row>
    <row r="148" spans="1:15" x14ac:dyDescent="0.25">
      <c r="A148" t="s">
        <v>84</v>
      </c>
      <c r="B148">
        <v>0.49859999999999999</v>
      </c>
      <c r="C148">
        <v>0.63629999999999998</v>
      </c>
      <c r="D148">
        <v>0.65969999999999995</v>
      </c>
      <c r="E148">
        <v>0.6512</v>
      </c>
      <c r="F148">
        <v>0.70130000000000003</v>
      </c>
      <c r="I148" s="6" t="str">
        <f t="shared" si="163"/>
        <v>Sortino Ratio</v>
      </c>
      <c r="J148" s="2">
        <f>B148</f>
        <v>0.49859999999999999</v>
      </c>
      <c r="K148" s="2">
        <f t="shared" si="174"/>
        <v>0.63629999999999998</v>
      </c>
      <c r="L148" s="2">
        <f t="shared" si="175"/>
        <v>0.65969999999999995</v>
      </c>
      <c r="M148" s="2">
        <f t="shared" si="176"/>
        <v>0.6512</v>
      </c>
      <c r="N148" s="2">
        <f t="shared" si="177"/>
        <v>0.70130000000000003</v>
      </c>
    </row>
    <row r="149" spans="1:15" x14ac:dyDescent="0.25">
      <c r="A149" t="s">
        <v>98</v>
      </c>
      <c r="B149">
        <v>0.3256</v>
      </c>
      <c r="C149">
        <v>0.84340000000000004</v>
      </c>
      <c r="D149">
        <v>0.83809999999999996</v>
      </c>
      <c r="E149">
        <v>0.82769999999999999</v>
      </c>
      <c r="F149">
        <v>0.97189999999999999</v>
      </c>
      <c r="I149" s="6" t="str">
        <f t="shared" si="163"/>
        <v>MAR Ratio</v>
      </c>
      <c r="J149" s="2">
        <f>B149</f>
        <v>0.3256</v>
      </c>
      <c r="K149" s="2">
        <f t="shared" si="174"/>
        <v>0.84340000000000004</v>
      </c>
      <c r="L149" s="2">
        <f t="shared" si="175"/>
        <v>0.83809999999999996</v>
      </c>
      <c r="M149" s="2">
        <f t="shared" si="176"/>
        <v>0.82769999999999999</v>
      </c>
      <c r="N149" s="2">
        <f t="shared" si="177"/>
        <v>0.97189999999999999</v>
      </c>
    </row>
    <row r="150" spans="1:15" ht="15.75" thickBot="1" x14ac:dyDescent="0.3">
      <c r="A150" t="s">
        <v>85</v>
      </c>
      <c r="B150">
        <v>17.139399999999998</v>
      </c>
      <c r="C150">
        <v>6.0629</v>
      </c>
      <c r="D150">
        <v>5.1646000000000001</v>
      </c>
      <c r="E150">
        <v>6.1689999999999996</v>
      </c>
      <c r="F150">
        <v>4.7234999999999996</v>
      </c>
      <c r="I150" s="7" t="str">
        <f t="shared" si="163"/>
        <v>Ulcer Index</v>
      </c>
      <c r="J150" s="26">
        <f>B150</f>
        <v>17.139399999999998</v>
      </c>
      <c r="K150" s="26">
        <f t="shared" si="174"/>
        <v>6.0629</v>
      </c>
      <c r="L150" s="26">
        <f t="shared" si="175"/>
        <v>5.1646000000000001</v>
      </c>
      <c r="M150" s="26">
        <f t="shared" si="176"/>
        <v>6.1689999999999996</v>
      </c>
      <c r="N150" s="26">
        <f t="shared" si="177"/>
        <v>4.7234999999999996</v>
      </c>
    </row>
    <row r="151" spans="1:15" ht="15.75" thickBot="1" x14ac:dyDescent="0.3"/>
    <row r="152" spans="1:15" ht="15.75" thickBot="1" x14ac:dyDescent="0.3">
      <c r="B152" t="s">
        <v>53</v>
      </c>
      <c r="C152" t="s">
        <v>79</v>
      </c>
      <c r="D152" t="s">
        <v>82</v>
      </c>
      <c r="E152" t="s">
        <v>102</v>
      </c>
      <c r="F152" t="s">
        <v>86</v>
      </c>
      <c r="G152" t="s">
        <v>83</v>
      </c>
      <c r="I152" s="8"/>
      <c r="J152" s="4" t="str">
        <f>B152</f>
        <v>B&amp;H</v>
      </c>
      <c r="K152" s="4" t="str">
        <f t="shared" ref="K152" si="178">C152</f>
        <v>Timing</v>
      </c>
      <c r="L152" s="4" t="str">
        <f t="shared" ref="L152" si="179">D152</f>
        <v>Timing Delayed</v>
      </c>
      <c r="M152" s="4" t="str">
        <f t="shared" ref="M152" si="180">E152</f>
        <v>Timing Upward</v>
      </c>
      <c r="N152" s="4" t="str">
        <f t="shared" ref="N152:O152" si="181">F152</f>
        <v>Avg Timing</v>
      </c>
      <c r="O152" s="4" t="str">
        <f t="shared" si="181"/>
        <v>Avg Combo</v>
      </c>
    </row>
    <row r="153" spans="1:15" x14ac:dyDescent="0.25">
      <c r="A153" t="s">
        <v>88</v>
      </c>
      <c r="B153">
        <v>16.245799999999999</v>
      </c>
      <c r="C153">
        <v>17.3263</v>
      </c>
      <c r="D153">
        <v>17.216999999999999</v>
      </c>
      <c r="E153">
        <v>16.685500000000001</v>
      </c>
      <c r="F153">
        <v>15.864599999999999</v>
      </c>
      <c r="G153">
        <v>15.4747</v>
      </c>
      <c r="I153" s="5" t="str">
        <f>A153</f>
        <v>CAGR</v>
      </c>
      <c r="J153" s="27">
        <f>B153/100</f>
        <v>0.16245799999999999</v>
      </c>
      <c r="K153" s="27">
        <f t="shared" ref="K153:K154" si="182">C153/100</f>
        <v>0.173263</v>
      </c>
      <c r="L153" s="27">
        <f t="shared" ref="L153:L154" si="183">D153/100</f>
        <v>0.17216999999999999</v>
      </c>
      <c r="M153" s="27">
        <f t="shared" ref="M153:M154" si="184">E153/100</f>
        <v>0.166855</v>
      </c>
      <c r="N153" s="27">
        <f t="shared" ref="N153:O154" si="185">F153/100</f>
        <v>0.15864599999999998</v>
      </c>
      <c r="O153" s="27">
        <f t="shared" si="185"/>
        <v>0.154747</v>
      </c>
    </row>
    <row r="154" spans="1:15" x14ac:dyDescent="0.25">
      <c r="A154" t="s">
        <v>7</v>
      </c>
      <c r="B154">
        <v>17.5655</v>
      </c>
      <c r="C154">
        <v>15.072900000000001</v>
      </c>
      <c r="D154">
        <v>14.5518</v>
      </c>
      <c r="E154">
        <v>14.5825</v>
      </c>
      <c r="F154">
        <v>13.5329</v>
      </c>
      <c r="G154">
        <v>12.544700000000001</v>
      </c>
      <c r="I154" s="6" t="str">
        <f t="shared" ref="I154:I167" si="186">A154</f>
        <v>Volatility</v>
      </c>
      <c r="J154" s="1">
        <f t="shared" ref="J154" si="187">B154/100</f>
        <v>0.17565500000000001</v>
      </c>
      <c r="K154" s="1">
        <f t="shared" si="182"/>
        <v>0.150729</v>
      </c>
      <c r="L154" s="1">
        <f t="shared" si="183"/>
        <v>0.14551800000000001</v>
      </c>
      <c r="M154" s="1">
        <f t="shared" si="184"/>
        <v>0.14582499999999998</v>
      </c>
      <c r="N154" s="1">
        <f t="shared" si="185"/>
        <v>0.135329</v>
      </c>
      <c r="O154" s="1">
        <f t="shared" si="185"/>
        <v>0.125447</v>
      </c>
    </row>
    <row r="155" spans="1:15" x14ac:dyDescent="0.25">
      <c r="A155" t="s">
        <v>89</v>
      </c>
      <c r="B155">
        <v>0.39510000000000001</v>
      </c>
      <c r="C155">
        <v>0.69389999999999996</v>
      </c>
      <c r="D155">
        <v>0.77839999999999998</v>
      </c>
      <c r="E155">
        <v>0.75270000000000004</v>
      </c>
      <c r="F155">
        <v>0.88270000000000004</v>
      </c>
      <c r="G155">
        <v>1.0089999999999999</v>
      </c>
      <c r="I155" s="6" t="str">
        <f t="shared" si="186"/>
        <v>Skew</v>
      </c>
      <c r="J155" s="2">
        <f>B155</f>
        <v>0.39510000000000001</v>
      </c>
      <c r="K155" s="2">
        <f t="shared" ref="K155:K156" si="188">C155</f>
        <v>0.69389999999999996</v>
      </c>
      <c r="L155" s="2">
        <f t="shared" ref="L155:L156" si="189">D155</f>
        <v>0.77839999999999998</v>
      </c>
      <c r="M155" s="2">
        <f t="shared" ref="M155:M156" si="190">E155</f>
        <v>0.75270000000000004</v>
      </c>
      <c r="N155" s="2">
        <f t="shared" ref="N155:O156" si="191">F155</f>
        <v>0.88270000000000004</v>
      </c>
      <c r="O155" s="2">
        <f t="shared" si="191"/>
        <v>1.0089999999999999</v>
      </c>
    </row>
    <row r="156" spans="1:15" x14ac:dyDescent="0.25">
      <c r="A156" t="s">
        <v>90</v>
      </c>
      <c r="B156">
        <v>2.9388999999999998</v>
      </c>
      <c r="C156">
        <v>5.8638000000000003</v>
      </c>
      <c r="D156">
        <v>6.8281999999999998</v>
      </c>
      <c r="E156">
        <v>6.7340999999999998</v>
      </c>
      <c r="F156">
        <v>7.3281999999999998</v>
      </c>
      <c r="G156">
        <v>9.5127000000000006</v>
      </c>
      <c r="I156" s="6" t="str">
        <f t="shared" si="186"/>
        <v>Kurtosis</v>
      </c>
      <c r="J156" s="2">
        <f>B156</f>
        <v>2.9388999999999998</v>
      </c>
      <c r="K156" s="2">
        <f t="shared" si="188"/>
        <v>5.8638000000000003</v>
      </c>
      <c r="L156" s="2">
        <f t="shared" si="189"/>
        <v>6.8281999999999998</v>
      </c>
      <c r="M156" s="2">
        <f t="shared" si="190"/>
        <v>6.7340999999999998</v>
      </c>
      <c r="N156" s="2">
        <f t="shared" si="191"/>
        <v>7.3281999999999998</v>
      </c>
      <c r="O156" s="2">
        <f t="shared" si="191"/>
        <v>9.5127000000000006</v>
      </c>
    </row>
    <row r="157" spans="1:15" x14ac:dyDescent="0.25">
      <c r="A157" t="s">
        <v>10</v>
      </c>
      <c r="B157">
        <v>9.4771000000000001</v>
      </c>
      <c r="C157">
        <v>9.4771000000000001</v>
      </c>
      <c r="D157">
        <v>9.4771000000000001</v>
      </c>
      <c r="E157">
        <v>9.4771000000000001</v>
      </c>
      <c r="F157">
        <v>9.4771000000000001</v>
      </c>
      <c r="G157">
        <v>9.4771000000000001</v>
      </c>
      <c r="I157" s="6" t="str">
        <f t="shared" si="186"/>
        <v>Inflation CAGR</v>
      </c>
      <c r="J157" s="9">
        <f t="shared" ref="J157:J158" si="192">B157/100</f>
        <v>9.4770999999999994E-2</v>
      </c>
      <c r="K157" s="9">
        <f t="shared" ref="K157:K162" si="193">C157/100</f>
        <v>9.4770999999999994E-2</v>
      </c>
      <c r="L157" s="9">
        <f t="shared" ref="L157:L162" si="194">D157/100</f>
        <v>9.4770999999999994E-2</v>
      </c>
      <c r="M157" s="9">
        <f t="shared" ref="M157:M162" si="195">E157/100</f>
        <v>9.4770999999999994E-2</v>
      </c>
      <c r="N157" s="9">
        <f t="shared" ref="N157:O162" si="196">F157/100</f>
        <v>9.4770999999999994E-2</v>
      </c>
      <c r="O157" s="9">
        <f t="shared" si="196"/>
        <v>9.4770999999999994E-2</v>
      </c>
    </row>
    <row r="158" spans="1:15" x14ac:dyDescent="0.25">
      <c r="A158" t="s">
        <v>91</v>
      </c>
      <c r="B158">
        <v>100</v>
      </c>
      <c r="C158">
        <v>77.449200000000005</v>
      </c>
      <c r="D158">
        <v>71.903899999999993</v>
      </c>
      <c r="E158">
        <v>74.122</v>
      </c>
      <c r="F158">
        <v>70.918099999999995</v>
      </c>
      <c r="G158">
        <v>64.900400000000005</v>
      </c>
      <c r="I158" s="6" t="str">
        <f t="shared" si="186"/>
        <v>% in the Market</v>
      </c>
      <c r="J158" s="9">
        <f t="shared" si="192"/>
        <v>1</v>
      </c>
      <c r="K158" s="9">
        <f t="shared" si="193"/>
        <v>0.77449200000000007</v>
      </c>
      <c r="L158" s="9">
        <f t="shared" si="194"/>
        <v>0.71903899999999998</v>
      </c>
      <c r="M158" s="9">
        <f t="shared" si="195"/>
        <v>0.74121999999999999</v>
      </c>
      <c r="N158" s="9">
        <f t="shared" si="196"/>
        <v>0.70918099999999995</v>
      </c>
      <c r="O158" s="9">
        <f t="shared" si="196"/>
        <v>0.64900400000000003</v>
      </c>
    </row>
    <row r="159" spans="1:15" x14ac:dyDescent="0.25">
      <c r="A159" t="s">
        <v>92</v>
      </c>
      <c r="B159">
        <v>62.846600000000002</v>
      </c>
      <c r="C159">
        <v>73.567499999999995</v>
      </c>
      <c r="D159">
        <v>75.785600000000002</v>
      </c>
      <c r="E159">
        <v>74.676500000000004</v>
      </c>
      <c r="F159">
        <v>71.718999999999994</v>
      </c>
      <c r="G159">
        <v>73.382599999999996</v>
      </c>
      <c r="I159" s="6" t="str">
        <f t="shared" si="186"/>
        <v>% positive Months</v>
      </c>
      <c r="J159" s="1">
        <f>B159/100</f>
        <v>0.62846599999999997</v>
      </c>
      <c r="K159" s="1">
        <f t="shared" si="193"/>
        <v>0.73567499999999997</v>
      </c>
      <c r="L159" s="1">
        <f t="shared" si="194"/>
        <v>0.75785599999999997</v>
      </c>
      <c r="M159" s="1">
        <f t="shared" si="195"/>
        <v>0.74676500000000001</v>
      </c>
      <c r="N159" s="1">
        <f t="shared" si="196"/>
        <v>0.71718999999999999</v>
      </c>
      <c r="O159" s="1">
        <f t="shared" si="196"/>
        <v>0.73382599999999998</v>
      </c>
    </row>
    <row r="160" spans="1:15" x14ac:dyDescent="0.25">
      <c r="A160" t="s">
        <v>93</v>
      </c>
      <c r="B160">
        <v>29.187799999999999</v>
      </c>
      <c r="C160">
        <v>29.187799999999999</v>
      </c>
      <c r="D160">
        <v>29.187799999999999</v>
      </c>
      <c r="E160">
        <v>29.187799999999999</v>
      </c>
      <c r="F160">
        <v>29.187799999999999</v>
      </c>
      <c r="G160">
        <v>29.187799999999999</v>
      </c>
      <c r="I160" s="6" t="str">
        <f t="shared" si="186"/>
        <v>Best Month</v>
      </c>
      <c r="J160" s="1">
        <f>B160/100</f>
        <v>0.29187799999999997</v>
      </c>
      <c r="K160" s="1">
        <f t="shared" si="193"/>
        <v>0.29187799999999997</v>
      </c>
      <c r="L160" s="1">
        <f t="shared" si="194"/>
        <v>0.29187799999999997</v>
      </c>
      <c r="M160" s="1">
        <f t="shared" si="195"/>
        <v>0.29187799999999997</v>
      </c>
      <c r="N160" s="1">
        <f t="shared" si="196"/>
        <v>0.29187799999999997</v>
      </c>
      <c r="O160" s="1">
        <f t="shared" si="196"/>
        <v>0.29187799999999997</v>
      </c>
    </row>
    <row r="161" spans="1:15" x14ac:dyDescent="0.25">
      <c r="A161" t="s">
        <v>94</v>
      </c>
      <c r="B161">
        <v>-19.428000000000001</v>
      </c>
      <c r="C161">
        <v>-19.428000000000001</v>
      </c>
      <c r="D161">
        <v>-19.428000000000001</v>
      </c>
      <c r="E161">
        <v>-19.428000000000001</v>
      </c>
      <c r="F161">
        <v>-16.090199999999999</v>
      </c>
      <c r="G161">
        <v>-16.090199999999999</v>
      </c>
      <c r="I161" s="6" t="str">
        <f t="shared" si="186"/>
        <v>Worst Month</v>
      </c>
      <c r="J161" s="1">
        <f>B161/100</f>
        <v>-0.19428000000000001</v>
      </c>
      <c r="K161" s="1">
        <f t="shared" si="193"/>
        <v>-0.19428000000000001</v>
      </c>
      <c r="L161" s="1">
        <f t="shared" si="194"/>
        <v>-0.19428000000000001</v>
      </c>
      <c r="M161" s="1">
        <f t="shared" si="195"/>
        <v>-0.19428000000000001</v>
      </c>
      <c r="N161" s="1">
        <f t="shared" si="196"/>
        <v>-0.16090199999999999</v>
      </c>
      <c r="O161" s="1">
        <f t="shared" si="196"/>
        <v>-0.16090199999999999</v>
      </c>
    </row>
    <row r="162" spans="1:15" x14ac:dyDescent="0.25">
      <c r="A162" t="s">
        <v>95</v>
      </c>
      <c r="B162">
        <v>-49.895400000000002</v>
      </c>
      <c r="C162">
        <v>-20.5441</v>
      </c>
      <c r="D162">
        <v>-20.5441</v>
      </c>
      <c r="E162">
        <v>-20.5441</v>
      </c>
      <c r="F162">
        <v>-19.166599999999999</v>
      </c>
      <c r="G162">
        <v>-16.090199999999999</v>
      </c>
      <c r="I162" s="6" t="str">
        <f t="shared" si="186"/>
        <v>Max Drawdown</v>
      </c>
      <c r="J162" s="1">
        <f>B162/100</f>
        <v>-0.49895400000000001</v>
      </c>
      <c r="K162" s="1">
        <f t="shared" si="193"/>
        <v>-0.20544100000000001</v>
      </c>
      <c r="L162" s="1">
        <f t="shared" si="194"/>
        <v>-0.20544100000000001</v>
      </c>
      <c r="M162" s="1">
        <f t="shared" si="195"/>
        <v>-0.20544100000000001</v>
      </c>
      <c r="N162" s="1">
        <f t="shared" si="196"/>
        <v>-0.191666</v>
      </c>
      <c r="O162" s="1">
        <f t="shared" si="196"/>
        <v>-0.16090199999999999</v>
      </c>
    </row>
    <row r="163" spans="1:15" x14ac:dyDescent="0.25">
      <c r="A163" t="s">
        <v>96</v>
      </c>
      <c r="B163">
        <v>3.0712999999999999</v>
      </c>
      <c r="C163">
        <v>1.1857</v>
      </c>
      <c r="D163">
        <v>1.1932</v>
      </c>
      <c r="E163">
        <v>1.2313000000000001</v>
      </c>
      <c r="F163">
        <v>1.2081</v>
      </c>
      <c r="G163">
        <v>1.0398000000000001</v>
      </c>
      <c r="I163" s="6" t="str">
        <f t="shared" si="186"/>
        <v>Max Drawdown / CAGR</v>
      </c>
      <c r="J163" s="2">
        <f>B163</f>
        <v>3.0712999999999999</v>
      </c>
      <c r="K163" s="2">
        <f t="shared" ref="K163:K167" si="197">C163</f>
        <v>1.1857</v>
      </c>
      <c r="L163" s="2">
        <f t="shared" ref="L163:L167" si="198">D163</f>
        <v>1.1932</v>
      </c>
      <c r="M163" s="2">
        <f t="shared" ref="M163:M167" si="199">E163</f>
        <v>1.2313000000000001</v>
      </c>
      <c r="N163" s="2">
        <f t="shared" ref="N163:O167" si="200">F163</f>
        <v>1.2081</v>
      </c>
      <c r="O163" s="2">
        <f t="shared" si="200"/>
        <v>1.0398000000000001</v>
      </c>
    </row>
    <row r="164" spans="1:15" x14ac:dyDescent="0.25">
      <c r="A164" t="s">
        <v>97</v>
      </c>
      <c r="B164">
        <v>0.70540000000000003</v>
      </c>
      <c r="C164">
        <v>0.89</v>
      </c>
      <c r="D164">
        <v>0.91180000000000005</v>
      </c>
      <c r="E164">
        <v>0.87649999999999995</v>
      </c>
      <c r="F164">
        <v>0.88759999999999994</v>
      </c>
      <c r="G164">
        <v>0.92669999999999997</v>
      </c>
      <c r="I164" s="6" t="str">
        <f t="shared" si="186"/>
        <v>Sharpe Ratio (10.52%)</v>
      </c>
      <c r="J164" s="2">
        <f>B164</f>
        <v>0.70540000000000003</v>
      </c>
      <c r="K164" s="2">
        <f t="shared" si="197"/>
        <v>0.89</v>
      </c>
      <c r="L164" s="2">
        <f t="shared" si="198"/>
        <v>0.91180000000000005</v>
      </c>
      <c r="M164" s="2">
        <f t="shared" si="199"/>
        <v>0.87649999999999995</v>
      </c>
      <c r="N164" s="2">
        <f t="shared" si="200"/>
        <v>0.88759999999999994</v>
      </c>
      <c r="O164" s="2">
        <f t="shared" si="200"/>
        <v>0.92669999999999997</v>
      </c>
    </row>
    <row r="165" spans="1:15" x14ac:dyDescent="0.25">
      <c r="A165" t="s">
        <v>84</v>
      </c>
      <c r="B165">
        <v>0.49859999999999999</v>
      </c>
      <c r="C165">
        <v>0.63629999999999998</v>
      </c>
      <c r="D165">
        <v>0.65969999999999995</v>
      </c>
      <c r="E165">
        <v>0.63229999999999997</v>
      </c>
      <c r="F165">
        <v>0.6512</v>
      </c>
      <c r="G165">
        <v>0.68689999999999996</v>
      </c>
      <c r="I165" s="6" t="str">
        <f t="shared" si="186"/>
        <v>Sortino Ratio</v>
      </c>
      <c r="J165" s="2">
        <f>B165</f>
        <v>0.49859999999999999</v>
      </c>
      <c r="K165" s="2">
        <f t="shared" si="197"/>
        <v>0.63629999999999998</v>
      </c>
      <c r="L165" s="2">
        <f t="shared" si="198"/>
        <v>0.65969999999999995</v>
      </c>
      <c r="M165" s="2">
        <f t="shared" si="199"/>
        <v>0.63229999999999997</v>
      </c>
      <c r="N165" s="2">
        <f t="shared" si="200"/>
        <v>0.6512</v>
      </c>
      <c r="O165" s="2">
        <f t="shared" si="200"/>
        <v>0.68689999999999996</v>
      </c>
    </row>
    <row r="166" spans="1:15" x14ac:dyDescent="0.25">
      <c r="A166" t="s">
        <v>98</v>
      </c>
      <c r="B166">
        <v>0.3256</v>
      </c>
      <c r="C166">
        <v>0.84340000000000004</v>
      </c>
      <c r="D166">
        <v>0.83809999999999996</v>
      </c>
      <c r="E166">
        <v>0.81220000000000003</v>
      </c>
      <c r="F166">
        <v>0.82769999999999999</v>
      </c>
      <c r="G166">
        <v>0.9617</v>
      </c>
      <c r="I166" s="6" t="str">
        <f t="shared" si="186"/>
        <v>MAR Ratio</v>
      </c>
      <c r="J166" s="2">
        <f>B166</f>
        <v>0.3256</v>
      </c>
      <c r="K166" s="2">
        <f t="shared" si="197"/>
        <v>0.84340000000000004</v>
      </c>
      <c r="L166" s="2">
        <f t="shared" si="198"/>
        <v>0.83809999999999996</v>
      </c>
      <c r="M166" s="2">
        <f t="shared" si="199"/>
        <v>0.81220000000000003</v>
      </c>
      <c r="N166" s="2">
        <f t="shared" si="200"/>
        <v>0.82769999999999999</v>
      </c>
      <c r="O166" s="2">
        <f t="shared" si="200"/>
        <v>0.9617</v>
      </c>
    </row>
    <row r="167" spans="1:15" ht="15.75" thickBot="1" x14ac:dyDescent="0.3">
      <c r="A167" t="s">
        <v>85</v>
      </c>
      <c r="B167">
        <v>17.139399999999998</v>
      </c>
      <c r="C167">
        <v>6.0629</v>
      </c>
      <c r="D167">
        <v>5.1646000000000001</v>
      </c>
      <c r="E167">
        <v>5.8056000000000001</v>
      </c>
      <c r="F167">
        <v>6.1689999999999996</v>
      </c>
      <c r="G167">
        <v>4.8121999999999998</v>
      </c>
      <c r="I167" s="7" t="str">
        <f t="shared" si="186"/>
        <v>Ulcer Index</v>
      </c>
      <c r="J167" s="26">
        <f>B167</f>
        <v>17.139399999999998</v>
      </c>
      <c r="K167" s="26">
        <f t="shared" si="197"/>
        <v>6.0629</v>
      </c>
      <c r="L167" s="26">
        <f t="shared" si="198"/>
        <v>5.1646000000000001</v>
      </c>
      <c r="M167" s="26">
        <f t="shared" si="199"/>
        <v>5.8056000000000001</v>
      </c>
      <c r="N167" s="26">
        <f t="shared" si="200"/>
        <v>6.1689999999999996</v>
      </c>
      <c r="O167" s="26">
        <f t="shared" si="200"/>
        <v>4.8121999999999998</v>
      </c>
    </row>
  </sheetData>
  <conditionalFormatting sqref="J42:N42">
    <cfRule type="top10" dxfId="197" priority="237" bottom="1" rank="1"/>
    <cfRule type="top10" dxfId="196" priority="238" rank="1"/>
  </conditionalFormatting>
  <conditionalFormatting sqref="J53:N53">
    <cfRule type="top10" dxfId="195" priority="235" bottom="1" rank="1"/>
    <cfRule type="top10" dxfId="194" priority="236" rank="1"/>
  </conditionalFormatting>
  <conditionalFormatting sqref="J54:N54">
    <cfRule type="top10" dxfId="193" priority="233" bottom="1" rank="1"/>
    <cfRule type="top10" dxfId="192" priority="234" rank="1"/>
  </conditionalFormatting>
  <conditionalFormatting sqref="J55:N55">
    <cfRule type="top10" dxfId="191" priority="231" bottom="1" rank="1"/>
    <cfRule type="top10" dxfId="190" priority="232" rank="1"/>
  </conditionalFormatting>
  <conditionalFormatting sqref="J43:N43">
    <cfRule type="top10" dxfId="189" priority="229" rank="1"/>
    <cfRule type="top10" dxfId="188" priority="230" bottom="1" rank="1"/>
  </conditionalFormatting>
  <conditionalFormatting sqref="J48:N48">
    <cfRule type="top10" dxfId="187" priority="227" bottom="1" rank="1"/>
    <cfRule type="top10" dxfId="186" priority="228" rank="1"/>
  </conditionalFormatting>
  <conditionalFormatting sqref="J49:N49">
    <cfRule type="top10" dxfId="185" priority="225" rank="1"/>
    <cfRule type="top10" dxfId="184" priority="226" bottom="1" rank="1"/>
  </conditionalFormatting>
  <conditionalFormatting sqref="J50:N50">
    <cfRule type="top10" dxfId="183" priority="223" bottom="1" rank="1"/>
    <cfRule type="top10" dxfId="182" priority="224" rank="1"/>
  </conditionalFormatting>
  <conditionalFormatting sqref="J51:N51">
    <cfRule type="top10" dxfId="181" priority="221" bottom="1" rank="1"/>
    <cfRule type="top10" dxfId="180" priority="222" rank="1"/>
  </conditionalFormatting>
  <conditionalFormatting sqref="J52:N52">
    <cfRule type="top10" dxfId="179" priority="219" rank="1"/>
    <cfRule type="top10" dxfId="178" priority="220" bottom="1" rank="1"/>
  </conditionalFormatting>
  <conditionalFormatting sqref="J56:N56">
    <cfRule type="top10" dxfId="177" priority="177" rank="1"/>
    <cfRule type="top10" dxfId="176" priority="178" bottom="1" rank="1"/>
  </conditionalFormatting>
  <conditionalFormatting sqref="J23:N23">
    <cfRule type="top10" dxfId="175" priority="175" bottom="1" rank="1"/>
    <cfRule type="top10" dxfId="174" priority="176" rank="1"/>
  </conditionalFormatting>
  <conditionalFormatting sqref="J34:N34">
    <cfRule type="top10" dxfId="173" priority="173" bottom="1" rank="1"/>
    <cfRule type="top10" dxfId="172" priority="174" rank="1"/>
  </conditionalFormatting>
  <conditionalFormatting sqref="J35:N35">
    <cfRule type="top10" dxfId="171" priority="171" bottom="1" rank="1"/>
    <cfRule type="top10" dxfId="170" priority="172" rank="1"/>
  </conditionalFormatting>
  <conditionalFormatting sqref="J36:N36">
    <cfRule type="top10" dxfId="169" priority="169" bottom="1" rank="1"/>
    <cfRule type="top10" dxfId="168" priority="170" rank="1"/>
  </conditionalFormatting>
  <conditionalFormatting sqref="J24:N24">
    <cfRule type="top10" dxfId="167" priority="167" rank="1"/>
    <cfRule type="top10" dxfId="166" priority="168" bottom="1" rank="1"/>
  </conditionalFormatting>
  <conditionalFormatting sqref="J29:N29">
    <cfRule type="top10" dxfId="165" priority="165" bottom="1" rank="1"/>
    <cfRule type="top10" dxfId="164" priority="166" rank="1"/>
  </conditionalFormatting>
  <conditionalFormatting sqref="J30:N30">
    <cfRule type="top10" dxfId="163" priority="163" rank="1"/>
    <cfRule type="top10" dxfId="162" priority="164" bottom="1" rank="1"/>
  </conditionalFormatting>
  <conditionalFormatting sqref="J31:N31">
    <cfRule type="top10" dxfId="161" priority="161" bottom="1" rank="1"/>
    <cfRule type="top10" dxfId="160" priority="162" rank="1"/>
  </conditionalFormatting>
  <conditionalFormatting sqref="J32:N32">
    <cfRule type="top10" dxfId="159" priority="159" bottom="1" rank="1"/>
    <cfRule type="top10" dxfId="158" priority="160" rank="1"/>
  </conditionalFormatting>
  <conditionalFormatting sqref="J33:N33">
    <cfRule type="top10" dxfId="157" priority="157" rank="1"/>
    <cfRule type="top10" dxfId="156" priority="158" bottom="1" rank="1"/>
  </conditionalFormatting>
  <conditionalFormatting sqref="J37:N37">
    <cfRule type="top10" dxfId="155" priority="155" rank="1"/>
    <cfRule type="top10" dxfId="154" priority="156" bottom="1" rank="1"/>
  </conditionalFormatting>
  <conditionalFormatting sqref="J61:N61 P61:T75">
    <cfRule type="top10" dxfId="153" priority="131" bottom="1" rank="1"/>
    <cfRule type="top10" dxfId="152" priority="132" rank="1"/>
  </conditionalFormatting>
  <conditionalFormatting sqref="J72:N72">
    <cfRule type="top10" dxfId="151" priority="129" bottom="1" rank="1"/>
    <cfRule type="top10" dxfId="150" priority="130" rank="1"/>
  </conditionalFormatting>
  <conditionalFormatting sqref="J73:N73">
    <cfRule type="top10" dxfId="149" priority="127" bottom="1" rank="1"/>
    <cfRule type="top10" dxfId="148" priority="128" rank="1"/>
  </conditionalFormatting>
  <conditionalFormatting sqref="J74:N74">
    <cfRule type="top10" dxfId="147" priority="125" bottom="1" rank="1"/>
    <cfRule type="top10" dxfId="146" priority="126" rank="1"/>
  </conditionalFormatting>
  <conditionalFormatting sqref="J62:N62">
    <cfRule type="top10" dxfId="145" priority="123" rank="1"/>
    <cfRule type="top10" dxfId="144" priority="124" bottom="1" rank="1"/>
  </conditionalFormatting>
  <conditionalFormatting sqref="J67:N67">
    <cfRule type="top10" dxfId="143" priority="121" bottom="1" rank="1"/>
    <cfRule type="top10" dxfId="142" priority="122" rank="1"/>
  </conditionalFormatting>
  <conditionalFormatting sqref="J68:N68">
    <cfRule type="top10" dxfId="141" priority="119" rank="1"/>
    <cfRule type="top10" dxfId="140" priority="120" bottom="1" rank="1"/>
  </conditionalFormatting>
  <conditionalFormatting sqref="J69:N69">
    <cfRule type="top10" dxfId="139" priority="117" bottom="1" rank="1"/>
    <cfRule type="top10" dxfId="138" priority="118" rank="1"/>
  </conditionalFormatting>
  <conditionalFormatting sqref="J70:N70">
    <cfRule type="top10" dxfId="137" priority="115" bottom="1" rank="1"/>
    <cfRule type="top10" dxfId="136" priority="116" rank="1"/>
  </conditionalFormatting>
  <conditionalFormatting sqref="J71:N71">
    <cfRule type="top10" dxfId="135" priority="113" rank="1"/>
    <cfRule type="top10" dxfId="134" priority="114" bottom="1" rank="1"/>
  </conditionalFormatting>
  <conditionalFormatting sqref="J75:N75">
    <cfRule type="top10" dxfId="133" priority="111" rank="1"/>
    <cfRule type="top10" dxfId="132" priority="112" bottom="1" rank="1"/>
  </conditionalFormatting>
  <conditionalFormatting sqref="J2:N2">
    <cfRule type="top10" dxfId="131" priority="239" bottom="1" rank="1"/>
    <cfRule type="top10" dxfId="130" priority="240" rank="1"/>
  </conditionalFormatting>
  <conditionalFormatting sqref="J13:N13">
    <cfRule type="top10" dxfId="129" priority="243" bottom="1" rank="1"/>
    <cfRule type="top10" dxfId="128" priority="244" rank="1"/>
  </conditionalFormatting>
  <conditionalFormatting sqref="J14:N14">
    <cfRule type="top10" dxfId="127" priority="247" bottom="1" rank="1"/>
    <cfRule type="top10" dxfId="126" priority="248" rank="1"/>
  </conditionalFormatting>
  <conditionalFormatting sqref="J15:N15">
    <cfRule type="top10" dxfId="125" priority="251" bottom="1" rank="1"/>
    <cfRule type="top10" dxfId="124" priority="252" rank="1"/>
  </conditionalFormatting>
  <conditionalFormatting sqref="J3:N3">
    <cfRule type="top10" dxfId="123" priority="255" rank="1"/>
    <cfRule type="top10" dxfId="122" priority="256" bottom="1" rank="1"/>
  </conditionalFormatting>
  <conditionalFormatting sqref="J8:N8">
    <cfRule type="top10" dxfId="121" priority="259" bottom="1" rank="1"/>
    <cfRule type="top10" dxfId="120" priority="260" rank="1"/>
  </conditionalFormatting>
  <conditionalFormatting sqref="J9:N9">
    <cfRule type="top10" dxfId="119" priority="263" rank="1"/>
    <cfRule type="top10" dxfId="118" priority="264" bottom="1" rank="1"/>
  </conditionalFormatting>
  <conditionalFormatting sqref="J10:N10">
    <cfRule type="top10" dxfId="117" priority="267" bottom="1" rank="1"/>
    <cfRule type="top10" dxfId="116" priority="268" rank="1"/>
  </conditionalFormatting>
  <conditionalFormatting sqref="J11:N11">
    <cfRule type="top10" dxfId="115" priority="271" bottom="1" rank="1"/>
    <cfRule type="top10" dxfId="114" priority="272" rank="1"/>
  </conditionalFormatting>
  <conditionalFormatting sqref="J12:N12">
    <cfRule type="top10" dxfId="113" priority="275" rank="1"/>
    <cfRule type="top10" dxfId="112" priority="276" bottom="1" rank="1"/>
  </conditionalFormatting>
  <conditionalFormatting sqref="J16:N16">
    <cfRule type="top10" dxfId="111" priority="279" rank="1"/>
    <cfRule type="top10" dxfId="110" priority="280" bottom="1" rank="1"/>
  </conditionalFormatting>
  <conditionalFormatting sqref="J82:N82">
    <cfRule type="top10" dxfId="109" priority="109" bottom="1" rank="1"/>
    <cfRule type="top10" dxfId="108" priority="110" rank="1"/>
  </conditionalFormatting>
  <conditionalFormatting sqref="J93:N93">
    <cfRule type="top10" dxfId="107" priority="107" bottom="1" rank="1"/>
    <cfRule type="top10" dxfId="106" priority="108" rank="1"/>
  </conditionalFormatting>
  <conditionalFormatting sqref="J94:N94">
    <cfRule type="top10" dxfId="105" priority="105" bottom="1" rank="1"/>
    <cfRule type="top10" dxfId="104" priority="106" rank="1"/>
  </conditionalFormatting>
  <conditionalFormatting sqref="J95:N95">
    <cfRule type="top10" dxfId="103" priority="103" bottom="1" rank="1"/>
    <cfRule type="top10" dxfId="102" priority="104" rank="1"/>
  </conditionalFormatting>
  <conditionalFormatting sqref="J83:N83">
    <cfRule type="top10" dxfId="101" priority="101" rank="1"/>
    <cfRule type="top10" dxfId="100" priority="102" bottom="1" rank="1"/>
  </conditionalFormatting>
  <conditionalFormatting sqref="J88:N88">
    <cfRule type="top10" dxfId="99" priority="99" bottom="1" rank="1"/>
    <cfRule type="top10" dxfId="98" priority="100" rank="1"/>
  </conditionalFormatting>
  <conditionalFormatting sqref="J89:N89">
    <cfRule type="top10" dxfId="97" priority="97" rank="1"/>
    <cfRule type="top10" dxfId="96" priority="98" bottom="1" rank="1"/>
  </conditionalFormatting>
  <conditionalFormatting sqref="J90:N90">
    <cfRule type="top10" dxfId="95" priority="95" bottom="1" rank="1"/>
    <cfRule type="top10" dxfId="94" priority="96" rank="1"/>
  </conditionalFormatting>
  <conditionalFormatting sqref="J91:N91">
    <cfRule type="top10" dxfId="93" priority="93" bottom="1" rank="1"/>
    <cfRule type="top10" dxfId="92" priority="94" rank="1"/>
  </conditionalFormatting>
  <conditionalFormatting sqref="J92:N92">
    <cfRule type="top10" dxfId="91" priority="91" rank="1"/>
    <cfRule type="top10" dxfId="90" priority="92" bottom="1" rank="1"/>
  </conditionalFormatting>
  <conditionalFormatting sqref="J96:N96">
    <cfRule type="top10" dxfId="89" priority="89" rank="1"/>
    <cfRule type="top10" dxfId="88" priority="90" bottom="1" rank="1"/>
  </conditionalFormatting>
  <conditionalFormatting sqref="J101:O101">
    <cfRule type="top10" dxfId="87" priority="87" bottom="1" rank="1"/>
    <cfRule type="top10" dxfId="86" priority="88" rank="1"/>
  </conditionalFormatting>
  <conditionalFormatting sqref="J112:O112">
    <cfRule type="top10" dxfId="85" priority="85" bottom="1" rank="1"/>
    <cfRule type="top10" dxfId="84" priority="86" rank="1"/>
  </conditionalFormatting>
  <conditionalFormatting sqref="J113:O113">
    <cfRule type="top10" dxfId="83" priority="83" bottom="1" rank="1"/>
    <cfRule type="top10" dxfId="82" priority="84" rank="1"/>
  </conditionalFormatting>
  <conditionalFormatting sqref="J114:O114">
    <cfRule type="top10" dxfId="81" priority="81" bottom="1" rank="1"/>
    <cfRule type="top10" dxfId="80" priority="82" rank="1"/>
  </conditionalFormatting>
  <conditionalFormatting sqref="J102:O102">
    <cfRule type="top10" dxfId="79" priority="79" rank="1"/>
    <cfRule type="top10" dxfId="78" priority="80" bottom="1" rank="1"/>
  </conditionalFormatting>
  <conditionalFormatting sqref="J107:O107">
    <cfRule type="top10" dxfId="77" priority="77" bottom="1" rank="1"/>
    <cfRule type="top10" dxfId="76" priority="78" rank="1"/>
  </conditionalFormatting>
  <conditionalFormatting sqref="J108:O108">
    <cfRule type="top10" dxfId="75" priority="75" rank="1"/>
    <cfRule type="top10" dxfId="74" priority="76" bottom="1" rank="1"/>
  </conditionalFormatting>
  <conditionalFormatting sqref="J109:O109">
    <cfRule type="top10" dxfId="73" priority="73" bottom="1" rank="1"/>
    <cfRule type="top10" dxfId="72" priority="74" rank="1"/>
  </conditionalFormatting>
  <conditionalFormatting sqref="J110:O110">
    <cfRule type="top10" dxfId="71" priority="71" bottom="1" rank="1"/>
    <cfRule type="top10" dxfId="70" priority="72" rank="1"/>
  </conditionalFormatting>
  <conditionalFormatting sqref="J111:O111">
    <cfRule type="top10" dxfId="69" priority="69" rank="1"/>
    <cfRule type="top10" dxfId="68" priority="70" bottom="1" rank="1"/>
  </conditionalFormatting>
  <conditionalFormatting sqref="J115:O115">
    <cfRule type="top10" dxfId="67" priority="67" rank="1"/>
    <cfRule type="top10" dxfId="66" priority="68" bottom="1" rank="1"/>
  </conditionalFormatting>
  <conditionalFormatting sqref="J118:O118">
    <cfRule type="top10" dxfId="65" priority="65" bottom="1" rank="1"/>
    <cfRule type="top10" dxfId="64" priority="66" rank="1"/>
  </conditionalFormatting>
  <conditionalFormatting sqref="J129:O129">
    <cfRule type="top10" dxfId="63" priority="63" bottom="1" rank="1"/>
    <cfRule type="top10" dxfId="62" priority="64" rank="1"/>
  </conditionalFormatting>
  <conditionalFormatting sqref="J130:O130">
    <cfRule type="top10" dxfId="61" priority="61" bottom="1" rank="1"/>
    <cfRule type="top10" dxfId="60" priority="62" rank="1"/>
  </conditionalFormatting>
  <conditionalFormatting sqref="J131:O131">
    <cfRule type="top10" dxfId="59" priority="59" bottom="1" rank="1"/>
    <cfRule type="top10" dxfId="58" priority="60" rank="1"/>
  </conditionalFormatting>
  <conditionalFormatting sqref="J119:O119">
    <cfRule type="top10" dxfId="57" priority="57" rank="1"/>
    <cfRule type="top10" dxfId="56" priority="58" bottom="1" rank="1"/>
  </conditionalFormatting>
  <conditionalFormatting sqref="J124:O124">
    <cfRule type="top10" dxfId="55" priority="55" bottom="1" rank="1"/>
    <cfRule type="top10" dxfId="54" priority="56" rank="1"/>
  </conditionalFormatting>
  <conditionalFormatting sqref="J125:O125">
    <cfRule type="top10" dxfId="53" priority="53" rank="1"/>
    <cfRule type="top10" dxfId="52" priority="54" bottom="1" rank="1"/>
  </conditionalFormatting>
  <conditionalFormatting sqref="J126:O126">
    <cfRule type="top10" dxfId="51" priority="51" bottom="1" rank="1"/>
    <cfRule type="top10" dxfId="50" priority="52" rank="1"/>
  </conditionalFormatting>
  <conditionalFormatting sqref="J127:O127">
    <cfRule type="top10" dxfId="49" priority="49" bottom="1" rank="1"/>
    <cfRule type="top10" dxfId="48" priority="50" rank="1"/>
  </conditionalFormatting>
  <conditionalFormatting sqref="J128:O128">
    <cfRule type="top10" dxfId="47" priority="47" rank="1"/>
    <cfRule type="top10" dxfId="46" priority="48" bottom="1" rank="1"/>
  </conditionalFormatting>
  <conditionalFormatting sqref="J132:O132">
    <cfRule type="top10" dxfId="45" priority="45" rank="1"/>
    <cfRule type="top10" dxfId="44" priority="46" bottom="1" rank="1"/>
  </conditionalFormatting>
  <conditionalFormatting sqref="J136:N136">
    <cfRule type="top10" dxfId="43" priority="43" bottom="1" rank="1"/>
    <cfRule type="top10" dxfId="42" priority="44" rank="1"/>
  </conditionalFormatting>
  <conditionalFormatting sqref="J147:N147">
    <cfRule type="top10" dxfId="41" priority="41" bottom="1" rank="1"/>
    <cfRule type="top10" dxfId="40" priority="42" rank="1"/>
  </conditionalFormatting>
  <conditionalFormatting sqref="J148:N148">
    <cfRule type="top10" dxfId="39" priority="39" bottom="1" rank="1"/>
    <cfRule type="top10" dxfId="38" priority="40" rank="1"/>
  </conditionalFormatting>
  <conditionalFormatting sqref="J149:N149">
    <cfRule type="top10" dxfId="37" priority="37" bottom="1" rank="1"/>
    <cfRule type="top10" dxfId="36" priority="38" rank="1"/>
  </conditionalFormatting>
  <conditionalFormatting sqref="J137:N137">
    <cfRule type="top10" dxfId="35" priority="35" rank="1"/>
    <cfRule type="top10" dxfId="34" priority="36" bottom="1" rank="1"/>
  </conditionalFormatting>
  <conditionalFormatting sqref="J142:N142">
    <cfRule type="top10" dxfId="33" priority="33" bottom="1" rank="1"/>
    <cfRule type="top10" dxfId="32" priority="34" rank="1"/>
  </conditionalFormatting>
  <conditionalFormatting sqref="J143:N143">
    <cfRule type="top10" dxfId="31" priority="31" rank="1"/>
    <cfRule type="top10" dxfId="30" priority="32" bottom="1" rank="1"/>
  </conditionalFormatting>
  <conditionalFormatting sqref="J144:N144">
    <cfRule type="top10" dxfId="29" priority="29" bottom="1" rank="1"/>
    <cfRule type="top10" dxfId="28" priority="30" rank="1"/>
  </conditionalFormatting>
  <conditionalFormatting sqref="J145:N145">
    <cfRule type="top10" dxfId="27" priority="27" bottom="1" rank="1"/>
    <cfRule type="top10" dxfId="26" priority="28" rank="1"/>
  </conditionalFormatting>
  <conditionalFormatting sqref="J146:N146">
    <cfRule type="top10" dxfId="25" priority="25" rank="1"/>
    <cfRule type="top10" dxfId="24" priority="26" bottom="1" rank="1"/>
  </conditionalFormatting>
  <conditionalFormatting sqref="J150:N150">
    <cfRule type="top10" dxfId="23" priority="23" rank="1"/>
    <cfRule type="top10" dxfId="22" priority="24" bottom="1" rank="1"/>
  </conditionalFormatting>
  <conditionalFormatting sqref="J153:O153">
    <cfRule type="top10" dxfId="21" priority="21" bottom="1" rank="1"/>
    <cfRule type="top10" dxfId="20" priority="22" rank="1"/>
  </conditionalFormatting>
  <conditionalFormatting sqref="J164:O164">
    <cfRule type="top10" dxfId="19" priority="19" bottom="1" rank="1"/>
    <cfRule type="top10" dxfId="18" priority="20" rank="1"/>
  </conditionalFormatting>
  <conditionalFormatting sqref="J165:O165">
    <cfRule type="top10" dxfId="17" priority="17" bottom="1" rank="1"/>
    <cfRule type="top10" dxfId="16" priority="18" rank="1"/>
  </conditionalFormatting>
  <conditionalFormatting sqref="J166:O166">
    <cfRule type="top10" dxfId="15" priority="15" bottom="1" rank="1"/>
    <cfRule type="top10" dxfId="14" priority="16" rank="1"/>
  </conditionalFormatting>
  <conditionalFormatting sqref="J154:O154">
    <cfRule type="top10" dxfId="13" priority="13" rank="1"/>
    <cfRule type="top10" dxfId="12" priority="14" bottom="1" rank="1"/>
  </conditionalFormatting>
  <conditionalFormatting sqref="J159:O159">
    <cfRule type="top10" dxfId="11" priority="11" bottom="1" rank="1"/>
    <cfRule type="top10" dxfId="10" priority="12" rank="1"/>
  </conditionalFormatting>
  <conditionalFormatting sqref="J160:O160">
    <cfRule type="top10" dxfId="9" priority="9" rank="1"/>
    <cfRule type="top10" dxfId="8" priority="10" bottom="1" rank="1"/>
  </conditionalFormatting>
  <conditionalFormatting sqref="J161:O161">
    <cfRule type="top10" dxfId="7" priority="7" bottom="1" rank="1"/>
    <cfRule type="top10" dxfId="6" priority="8" rank="1"/>
  </conditionalFormatting>
  <conditionalFormatting sqref="J162:O162">
    <cfRule type="top10" dxfId="5" priority="5" bottom="1" rank="1"/>
    <cfRule type="top10" dxfId="4" priority="6" rank="1"/>
  </conditionalFormatting>
  <conditionalFormatting sqref="J163:O163">
    <cfRule type="top10" dxfId="3" priority="3" rank="1"/>
    <cfRule type="top10" dxfId="2" priority="4" bottom="1" rank="1"/>
  </conditionalFormatting>
  <conditionalFormatting sqref="J167:O167">
    <cfRule type="top10" dxfId="1" priority="1" rank="1"/>
    <cfRule type="top10" dxfId="0" priority="2" bottom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58"/>
  <sheetViews>
    <sheetView workbookViewId="0">
      <selection activeCell="B14" sqref="B14:D19"/>
    </sheetView>
  </sheetViews>
  <sheetFormatPr defaultRowHeight="15" x14ac:dyDescent="0.25"/>
  <cols>
    <col min="1" max="1" width="3.140625" customWidth="1"/>
    <col min="2" max="4" width="17.140625" customWidth="1"/>
    <col min="5" max="5" width="12" bestFit="1" customWidth="1"/>
    <col min="6" max="8" width="7.85546875" bestFit="1" customWidth="1"/>
    <col min="11" max="11" width="15.28515625" bestFit="1" customWidth="1"/>
    <col min="12" max="12" width="6.42578125" bestFit="1" customWidth="1"/>
    <col min="13" max="13" width="6.7109375" bestFit="1" customWidth="1"/>
    <col min="14" max="14" width="12" bestFit="1" customWidth="1"/>
    <col min="15" max="15" width="7.42578125" bestFit="1" customWidth="1"/>
    <col min="16" max="16" width="6.7109375" bestFit="1" customWidth="1"/>
    <col min="17" max="17" width="6.140625" bestFit="1" customWidth="1"/>
    <col min="20" max="20" width="14" bestFit="1" customWidth="1"/>
    <col min="21" max="21" width="7.85546875" bestFit="1" customWidth="1"/>
    <col min="22" max="22" width="7.140625" bestFit="1" customWidth="1"/>
    <col min="23" max="23" width="11.140625" bestFit="1" customWidth="1"/>
    <col min="24" max="24" width="12.140625" bestFit="1" customWidth="1"/>
    <col min="25" max="25" width="10.140625" bestFit="1" customWidth="1"/>
    <col min="26" max="26" width="12.5703125" bestFit="1" customWidth="1"/>
    <col min="29" max="29" width="14" bestFit="1" customWidth="1"/>
    <col min="30" max="30" width="8.7109375" bestFit="1" customWidth="1"/>
    <col min="31" max="31" width="8" bestFit="1" customWidth="1"/>
    <col min="32" max="32" width="11.140625" bestFit="1" customWidth="1"/>
    <col min="33" max="33" width="12.140625" bestFit="1" customWidth="1"/>
    <col min="34" max="34" width="10.140625" bestFit="1" customWidth="1"/>
    <col min="35" max="35" width="12.5703125" bestFit="1" customWidth="1"/>
  </cols>
  <sheetData>
    <row r="2" spans="2:35" x14ac:dyDescent="0.25">
      <c r="B2" t="s">
        <v>11</v>
      </c>
    </row>
    <row r="4" spans="2:35" ht="15.75" thickBot="1" x14ac:dyDescent="0.3">
      <c r="B4" s="58" t="s">
        <v>48</v>
      </c>
      <c r="C4" s="58"/>
      <c r="D4" s="58"/>
      <c r="E4" s="58"/>
      <c r="F4" s="58"/>
      <c r="G4" s="58"/>
      <c r="H4" s="58"/>
    </row>
    <row r="5" spans="2:35" ht="15.75" thickBot="1" x14ac:dyDescent="0.3">
      <c r="B5" s="8"/>
      <c r="C5" s="4" t="str">
        <f>L5</f>
        <v>TBILLS</v>
      </c>
      <c r="D5" s="4" t="str">
        <f t="shared" ref="D5:H5" si="0">M5</f>
        <v>JALSH</v>
      </c>
      <c r="E5" s="4" t="str">
        <f t="shared" si="0"/>
        <v>MSCIWORLD</v>
      </c>
      <c r="F5" s="4" t="str">
        <f t="shared" si="0"/>
        <v>SA10YR</v>
      </c>
      <c r="G5" s="4" t="str">
        <f t="shared" si="0"/>
        <v>GSCI</v>
      </c>
      <c r="H5" s="4" t="str">
        <f t="shared" si="0"/>
        <v>SACPI</v>
      </c>
      <c r="L5" t="s">
        <v>0</v>
      </c>
      <c r="M5" t="s">
        <v>43</v>
      </c>
      <c r="N5" t="s">
        <v>44</v>
      </c>
      <c r="O5" t="s">
        <v>45</v>
      </c>
      <c r="P5" t="s">
        <v>4</v>
      </c>
      <c r="Q5" t="s">
        <v>46</v>
      </c>
      <c r="T5" s="58" t="s">
        <v>59</v>
      </c>
      <c r="U5" s="58"/>
      <c r="V5" s="58"/>
      <c r="W5" s="58"/>
      <c r="X5" s="58"/>
      <c r="Y5" s="58"/>
      <c r="Z5" s="58"/>
    </row>
    <row r="6" spans="2:35" ht="15.75" thickBot="1" x14ac:dyDescent="0.3">
      <c r="B6" s="5" t="s">
        <v>6</v>
      </c>
      <c r="C6" s="1">
        <f>L6/100</f>
        <v>0.1043</v>
      </c>
      <c r="D6" s="1">
        <f t="shared" ref="D6:H6" si="1">M6/100</f>
        <v>0.18149999999999999</v>
      </c>
      <c r="E6" s="1">
        <f t="shared" si="1"/>
        <v>0.1603</v>
      </c>
      <c r="F6" s="1">
        <f t="shared" si="1"/>
        <v>0.11810000000000001</v>
      </c>
      <c r="G6" s="1">
        <f t="shared" si="1"/>
        <v>0.13849999999999998</v>
      </c>
      <c r="H6" s="1">
        <f t="shared" si="1"/>
        <v>9.4200000000000006E-2</v>
      </c>
      <c r="K6" t="s">
        <v>6</v>
      </c>
      <c r="L6">
        <v>10.43</v>
      </c>
      <c r="M6">
        <v>18.149999999999999</v>
      </c>
      <c r="N6">
        <v>16.03</v>
      </c>
      <c r="O6">
        <v>11.81</v>
      </c>
      <c r="P6">
        <v>13.85</v>
      </c>
      <c r="Q6">
        <v>9.42</v>
      </c>
      <c r="T6" s="8"/>
      <c r="U6" s="4" t="str">
        <f>AD6</f>
        <v>B&amp;H</v>
      </c>
      <c r="V6" s="4" t="str">
        <f t="shared" ref="V6" si="2">AE6</f>
        <v>GTAA</v>
      </c>
      <c r="W6" s="4" t="str">
        <f t="shared" ref="W6" si="3">AF6</f>
        <v>WMAF B&amp;H</v>
      </c>
      <c r="X6" s="4" t="str">
        <f t="shared" ref="X6" si="4">AG6</f>
        <v>WMAF Timing</v>
      </c>
      <c r="Y6" s="4" t="str">
        <f t="shared" ref="Y6" si="5">AH6</f>
        <v>SAMAF B&amp;H</v>
      </c>
      <c r="Z6" s="4" t="str">
        <f t="shared" ref="Z6" si="6">AI6</f>
        <v>SAMAF Timing</v>
      </c>
      <c r="AD6" t="s">
        <v>53</v>
      </c>
      <c r="AE6" t="s">
        <v>37</v>
      </c>
      <c r="AF6" t="s">
        <v>54</v>
      </c>
      <c r="AG6" t="s">
        <v>56</v>
      </c>
      <c r="AH6" t="s">
        <v>57</v>
      </c>
      <c r="AI6" t="s">
        <v>58</v>
      </c>
    </row>
    <row r="7" spans="2:35" x14ac:dyDescent="0.25">
      <c r="B7" s="6" t="s">
        <v>7</v>
      </c>
      <c r="C7" s="1">
        <f>L7/100</f>
        <v>1.2699999999999999E-2</v>
      </c>
      <c r="D7" s="1">
        <f t="shared" ref="D7" si="7">M7/100</f>
        <v>0.21030000000000001</v>
      </c>
      <c r="E7" s="1">
        <f t="shared" ref="E7" si="8">N7/100</f>
        <v>0.1744</v>
      </c>
      <c r="F7" s="1">
        <f t="shared" ref="F7" si="9">O7/100</f>
        <v>7.3200000000000001E-2</v>
      </c>
      <c r="G7" s="1">
        <f t="shared" ref="G7" si="10">P7/100</f>
        <v>0.22719999999999999</v>
      </c>
      <c r="H7" s="1">
        <f t="shared" ref="H7" si="11">Q7/100</f>
        <v>3.4700000000000002E-2</v>
      </c>
      <c r="K7" t="s">
        <v>7</v>
      </c>
      <c r="L7">
        <v>1.27</v>
      </c>
      <c r="M7">
        <v>21.03</v>
      </c>
      <c r="N7">
        <v>17.440000000000001</v>
      </c>
      <c r="O7">
        <v>7.32</v>
      </c>
      <c r="P7">
        <v>22.72</v>
      </c>
      <c r="Q7">
        <v>3.47</v>
      </c>
      <c r="T7" s="5" t="s">
        <v>6</v>
      </c>
      <c r="U7" s="1">
        <f>AD7/100</f>
        <v>0.14282300000000001</v>
      </c>
      <c r="V7" s="1">
        <f t="shared" ref="V7:V8" si="12">AE7/100</f>
        <v>0.143043</v>
      </c>
      <c r="W7" s="1">
        <f t="shared" ref="W7:W8" si="13">AF7/100</f>
        <v>0.14952699999999999</v>
      </c>
      <c r="X7" s="1">
        <f t="shared" ref="X7:X8" si="14">AG7/100</f>
        <v>0.146312</v>
      </c>
      <c r="Y7" s="1">
        <f t="shared" ref="Y7:Y8" si="15">AH7/100</f>
        <v>0.15060499999999999</v>
      </c>
      <c r="Z7" s="1">
        <f t="shared" ref="Z7:Z8" si="16">AI7/100</f>
        <v>0.144173</v>
      </c>
      <c r="AC7" t="s">
        <v>6</v>
      </c>
      <c r="AD7">
        <v>14.282299999999999</v>
      </c>
      <c r="AE7">
        <v>14.3043</v>
      </c>
      <c r="AF7">
        <v>14.9527</v>
      </c>
      <c r="AG7">
        <v>14.6312</v>
      </c>
      <c r="AH7">
        <v>15.060499999999999</v>
      </c>
      <c r="AI7">
        <v>14.417299999999999</v>
      </c>
    </row>
    <row r="8" spans="2:35" x14ac:dyDescent="0.25">
      <c r="B8" s="6" t="str">
        <f>K8</f>
        <v>Sharpe (10.43%)</v>
      </c>
      <c r="C8" s="2">
        <f>L8</f>
        <v>0</v>
      </c>
      <c r="D8" s="2">
        <f t="shared" ref="D8:H8" si="17">M8</f>
        <v>0.33</v>
      </c>
      <c r="E8" s="2">
        <f t="shared" si="17"/>
        <v>0.28999999999999998</v>
      </c>
      <c r="F8" s="2">
        <f t="shared" si="17"/>
        <v>0.17</v>
      </c>
      <c r="G8" s="2">
        <f t="shared" si="17"/>
        <v>0.14000000000000001</v>
      </c>
      <c r="H8" s="2">
        <f t="shared" si="17"/>
        <v>-0.27</v>
      </c>
      <c r="K8" t="s">
        <v>47</v>
      </c>
      <c r="L8">
        <v>0</v>
      </c>
      <c r="M8">
        <v>0.33</v>
      </c>
      <c r="N8">
        <v>0.28999999999999998</v>
      </c>
      <c r="O8">
        <v>0.17</v>
      </c>
      <c r="P8">
        <v>0.14000000000000001</v>
      </c>
      <c r="Q8">
        <v>-0.27</v>
      </c>
      <c r="T8" s="6" t="s">
        <v>7</v>
      </c>
      <c r="U8" s="1">
        <f>AD8/100</f>
        <v>9.4352000000000005E-2</v>
      </c>
      <c r="V8" s="1">
        <f t="shared" si="12"/>
        <v>7.0384000000000002E-2</v>
      </c>
      <c r="W8" s="1">
        <f t="shared" si="13"/>
        <v>9.2248999999999998E-2</v>
      </c>
      <c r="X8" s="1">
        <f t="shared" si="14"/>
        <v>6.9979E-2</v>
      </c>
      <c r="Y8" s="1">
        <f t="shared" si="15"/>
        <v>9.2194999999999999E-2</v>
      </c>
      <c r="Z8" s="1">
        <f t="shared" si="16"/>
        <v>7.1336999999999998E-2</v>
      </c>
      <c r="AC8" t="s">
        <v>7</v>
      </c>
      <c r="AD8">
        <v>9.4352</v>
      </c>
      <c r="AE8">
        <v>7.0384000000000002</v>
      </c>
      <c r="AF8">
        <v>9.2248999999999999</v>
      </c>
      <c r="AG8">
        <v>6.9978999999999996</v>
      </c>
      <c r="AH8">
        <v>9.2195</v>
      </c>
      <c r="AI8">
        <v>7.1337000000000002</v>
      </c>
    </row>
    <row r="9" spans="2:35" x14ac:dyDescent="0.25">
      <c r="B9" s="6" t="s">
        <v>9</v>
      </c>
      <c r="C9" s="9">
        <f>L9/100</f>
        <v>0</v>
      </c>
      <c r="D9" s="9">
        <f t="shared" ref="D9:H10" si="18">M9/100</f>
        <v>-0.42450000000000004</v>
      </c>
      <c r="E9" s="9">
        <f t="shared" si="18"/>
        <v>-0.499</v>
      </c>
      <c r="F9" s="9">
        <f t="shared" si="18"/>
        <v>-0.18629999999999999</v>
      </c>
      <c r="G9" s="9">
        <f t="shared" si="18"/>
        <v>-0.64080000000000004</v>
      </c>
      <c r="H9" s="9">
        <f t="shared" si="18"/>
        <v>-1.84E-2</v>
      </c>
      <c r="K9" t="s">
        <v>9</v>
      </c>
      <c r="L9">
        <v>0</v>
      </c>
      <c r="M9">
        <v>-42.45</v>
      </c>
      <c r="N9">
        <v>-49.9</v>
      </c>
      <c r="O9">
        <v>-18.63</v>
      </c>
      <c r="P9">
        <v>-64.08</v>
      </c>
      <c r="Q9">
        <v>-1.84</v>
      </c>
      <c r="T9" s="6" t="str">
        <f>AC9</f>
        <v>Sharpe (9.84%)</v>
      </c>
      <c r="U9" s="2">
        <f>AD9</f>
        <v>0.42980000000000002</v>
      </c>
      <c r="V9" s="2">
        <f t="shared" ref="V9" si="19">AE9</f>
        <v>0.57989999999999997</v>
      </c>
      <c r="W9" s="2">
        <f t="shared" ref="W9" si="20">AF9</f>
        <v>0.50619999999999998</v>
      </c>
      <c r="X9" s="2">
        <f t="shared" ref="X9" si="21">AG9</f>
        <v>0.626</v>
      </c>
      <c r="Y9" s="2">
        <f t="shared" ref="Y9" si="22">AH9</f>
        <v>0.51729999999999998</v>
      </c>
      <c r="Z9" s="2">
        <f t="shared" ref="Z9" si="23">AI9</f>
        <v>0.58650000000000002</v>
      </c>
      <c r="AC9" t="s">
        <v>55</v>
      </c>
      <c r="AD9">
        <v>0.42980000000000002</v>
      </c>
      <c r="AE9">
        <v>0.57989999999999997</v>
      </c>
      <c r="AF9">
        <v>0.50619999999999998</v>
      </c>
      <c r="AG9">
        <v>0.626</v>
      </c>
      <c r="AH9">
        <v>0.51729999999999998</v>
      </c>
      <c r="AI9">
        <v>0.58650000000000002</v>
      </c>
    </row>
    <row r="10" spans="2:35" ht="15.75" thickBot="1" x14ac:dyDescent="0.3">
      <c r="B10" s="7" t="s">
        <v>10</v>
      </c>
      <c r="C10" s="3">
        <f>L10/100</f>
        <v>9.4200000000000006E-2</v>
      </c>
      <c r="D10" s="3">
        <f t="shared" si="18"/>
        <v>9.4200000000000006E-2</v>
      </c>
      <c r="E10" s="3">
        <f t="shared" si="18"/>
        <v>9.4200000000000006E-2</v>
      </c>
      <c r="F10" s="3">
        <f t="shared" si="18"/>
        <v>9.4200000000000006E-2</v>
      </c>
      <c r="G10" s="3">
        <f t="shared" si="18"/>
        <v>9.4200000000000006E-2</v>
      </c>
      <c r="H10" s="3">
        <f t="shared" si="18"/>
        <v>9.4200000000000006E-2</v>
      </c>
      <c r="K10" t="s">
        <v>10</v>
      </c>
      <c r="L10">
        <v>9.42</v>
      </c>
      <c r="M10">
        <v>9.42</v>
      </c>
      <c r="N10">
        <v>9.42</v>
      </c>
      <c r="O10">
        <v>9.42</v>
      </c>
      <c r="P10">
        <v>9.42</v>
      </c>
      <c r="Q10">
        <v>9.42</v>
      </c>
      <c r="T10" s="6" t="s">
        <v>9</v>
      </c>
      <c r="U10" s="9">
        <f>AD10/100</f>
        <v>-0.22192499999999998</v>
      </c>
      <c r="V10" s="9">
        <f t="shared" ref="V10:V11" si="24">AE10/100</f>
        <v>-9.5869999999999997E-2</v>
      </c>
      <c r="W10" s="9">
        <f t="shared" ref="W10:W11" si="25">AF10/100</f>
        <v>-0.187527</v>
      </c>
      <c r="X10" s="9">
        <f t="shared" ref="X10:X11" si="26">AG10/100</f>
        <v>-0.115204</v>
      </c>
      <c r="Y10" s="9">
        <f t="shared" ref="Y10:Y11" si="27">AH10/100</f>
        <v>-0.19217999999999999</v>
      </c>
      <c r="Z10" s="9">
        <f t="shared" ref="Z10:Z11" si="28">AI10/100</f>
        <v>-0.13622400000000001</v>
      </c>
      <c r="AC10" t="s">
        <v>9</v>
      </c>
      <c r="AD10">
        <v>-22.192499999999999</v>
      </c>
      <c r="AE10">
        <v>-9.5869999999999997</v>
      </c>
      <c r="AF10">
        <v>-18.752700000000001</v>
      </c>
      <c r="AG10">
        <v>-11.5204</v>
      </c>
      <c r="AH10">
        <v>-19.218</v>
      </c>
      <c r="AI10">
        <v>-13.622400000000001</v>
      </c>
    </row>
    <row r="11" spans="2:35" ht="15.75" thickBot="1" x14ac:dyDescent="0.3">
      <c r="T11" s="7" t="s">
        <v>10</v>
      </c>
      <c r="U11" s="3">
        <f>AD11/100</f>
        <v>6.1896000000000007E-2</v>
      </c>
      <c r="V11" s="3">
        <f t="shared" si="24"/>
        <v>6.1896000000000007E-2</v>
      </c>
      <c r="W11" s="3">
        <f t="shared" si="25"/>
        <v>6.1896000000000007E-2</v>
      </c>
      <c r="X11" s="3">
        <f t="shared" si="26"/>
        <v>6.1896000000000007E-2</v>
      </c>
      <c r="Y11" s="3">
        <f t="shared" si="27"/>
        <v>6.1896000000000007E-2</v>
      </c>
      <c r="Z11" s="3">
        <f t="shared" si="28"/>
        <v>6.1896000000000007E-2</v>
      </c>
      <c r="AC11" t="s">
        <v>10</v>
      </c>
      <c r="AD11">
        <v>6.1896000000000004</v>
      </c>
      <c r="AE11">
        <v>6.1896000000000004</v>
      </c>
      <c r="AF11">
        <v>6.1896000000000004</v>
      </c>
      <c r="AG11">
        <v>6.1896000000000004</v>
      </c>
      <c r="AH11">
        <v>6.1896000000000004</v>
      </c>
      <c r="AI11">
        <v>6.1896000000000004</v>
      </c>
    </row>
    <row r="13" spans="2:35" ht="15.75" thickBot="1" x14ac:dyDescent="0.3">
      <c r="B13" s="58" t="s">
        <v>39</v>
      </c>
      <c r="C13" s="58"/>
      <c r="D13" s="58"/>
    </row>
    <row r="14" spans="2:35" ht="15.75" thickBot="1" x14ac:dyDescent="0.3">
      <c r="B14" s="8"/>
      <c r="C14" s="4" t="str">
        <f>L14</f>
        <v>Buy &amp; Hold</v>
      </c>
      <c r="D14" s="4" t="str">
        <f>M14</f>
        <v>GTAA</v>
      </c>
      <c r="K14" s="19"/>
      <c r="L14" t="s">
        <v>36</v>
      </c>
      <c r="M14" t="s">
        <v>37</v>
      </c>
    </row>
    <row r="15" spans="2:35" x14ac:dyDescent="0.25">
      <c r="B15" s="5" t="str">
        <f>K15</f>
        <v>Return</v>
      </c>
      <c r="C15" s="1">
        <f>L15/100</f>
        <v>0.157336</v>
      </c>
      <c r="D15" s="1">
        <f>M15/100</f>
        <v>0.15132899999999999</v>
      </c>
      <c r="K15" s="19" t="s">
        <v>6</v>
      </c>
      <c r="L15">
        <v>15.733599999999999</v>
      </c>
      <c r="M15">
        <v>15.132899999999999</v>
      </c>
    </row>
    <row r="16" spans="2:35" x14ac:dyDescent="0.25">
      <c r="B16" s="6" t="str">
        <f>K16</f>
        <v>Volatility</v>
      </c>
      <c r="C16" s="1">
        <f>L16/100</f>
        <v>0.10975500000000001</v>
      </c>
      <c r="D16" s="1">
        <f>M16/100</f>
        <v>8.8045000000000012E-2</v>
      </c>
      <c r="K16" s="19" t="s">
        <v>7</v>
      </c>
      <c r="L16">
        <v>10.9755</v>
      </c>
      <c r="M16">
        <v>8.8045000000000009</v>
      </c>
    </row>
    <row r="17" spans="2:39" x14ac:dyDescent="0.25">
      <c r="B17" s="6" t="str">
        <f>K17</f>
        <v>Sharpe</v>
      </c>
      <c r="C17" s="2">
        <f>L17</f>
        <v>0.4214</v>
      </c>
      <c r="D17" s="2">
        <f>M17</f>
        <v>0.46360000000000001</v>
      </c>
      <c r="K17" s="19" t="s">
        <v>38</v>
      </c>
      <c r="L17">
        <v>0.4214</v>
      </c>
      <c r="M17">
        <v>0.46360000000000001</v>
      </c>
    </row>
    <row r="18" spans="2:39" x14ac:dyDescent="0.25">
      <c r="B18" s="6" t="str">
        <f>K18</f>
        <v>MaxDD</v>
      </c>
      <c r="C18" s="9">
        <f>L18/100</f>
        <v>-0.30613399999999996</v>
      </c>
      <c r="D18" s="9">
        <f t="shared" ref="D18:D19" si="29">M18/100</f>
        <v>-0.11587600000000001</v>
      </c>
      <c r="K18" s="19" t="s">
        <v>9</v>
      </c>
      <c r="L18">
        <v>-30.613399999999999</v>
      </c>
      <c r="M18">
        <v>-11.5876</v>
      </c>
    </row>
    <row r="19" spans="2:39" ht="15.75" thickBot="1" x14ac:dyDescent="0.3">
      <c r="B19" s="7" t="str">
        <f>K19</f>
        <v>Inflation CAGR</v>
      </c>
      <c r="C19" s="3">
        <f t="shared" ref="C19" si="30">L19/100</f>
        <v>9.5602000000000006E-2</v>
      </c>
      <c r="D19" s="3">
        <f t="shared" si="29"/>
        <v>9.5602000000000006E-2</v>
      </c>
      <c r="K19" s="19" t="s">
        <v>10</v>
      </c>
      <c r="L19">
        <v>9.5602</v>
      </c>
      <c r="M19">
        <v>9.5602</v>
      </c>
      <c r="AC19" s="22"/>
      <c r="AD19" s="23" t="s">
        <v>60</v>
      </c>
      <c r="AE19" s="23" t="s">
        <v>61</v>
      </c>
      <c r="AF19" s="23" t="s">
        <v>62</v>
      </c>
      <c r="AG19" s="23" t="s">
        <v>63</v>
      </c>
      <c r="AH19" s="23" t="s">
        <v>64</v>
      </c>
      <c r="AI19" s="23" t="s">
        <v>65</v>
      </c>
      <c r="AJ19" s="23" t="s">
        <v>66</v>
      </c>
      <c r="AK19" s="23" t="s">
        <v>67</v>
      </c>
      <c r="AL19" s="23" t="s">
        <v>68</v>
      </c>
      <c r="AM19" s="23" t="s">
        <v>69</v>
      </c>
    </row>
    <row r="20" spans="2:39" x14ac:dyDescent="0.25">
      <c r="B20" s="20"/>
      <c r="C20" s="21"/>
      <c r="D20" s="21"/>
      <c r="K20" s="19"/>
      <c r="AC20" s="22" t="s">
        <v>70</v>
      </c>
      <c r="AD20" s="22">
        <v>-3.7473779999999999</v>
      </c>
      <c r="AE20" s="22">
        <v>-0.16152900000000001</v>
      </c>
      <c r="AF20" s="22">
        <v>-1.4076820000000001</v>
      </c>
      <c r="AG20" s="22">
        <v>-1.561266</v>
      </c>
      <c r="AH20" s="22">
        <v>-3.7473779999999999</v>
      </c>
      <c r="AI20" s="22">
        <v>5.8915369999999996</v>
      </c>
      <c r="AJ20" s="22">
        <v>7.3112779999999997</v>
      </c>
      <c r="AK20" s="22">
        <v>13.948745000000001</v>
      </c>
      <c r="AL20" s="22">
        <v>12.021008</v>
      </c>
      <c r="AM20" s="22">
        <v>9.7381220000000006</v>
      </c>
    </row>
    <row r="21" spans="2:39" ht="15.75" thickBot="1" x14ac:dyDescent="0.3">
      <c r="B21" s="58" t="s">
        <v>51</v>
      </c>
      <c r="C21" s="58"/>
      <c r="D21" s="58"/>
      <c r="E21" s="58"/>
      <c r="F21" s="58"/>
      <c r="G21" s="58"/>
      <c r="H21" s="58"/>
      <c r="AC21" s="22" t="s">
        <v>54</v>
      </c>
      <c r="AD21">
        <v>5.8</v>
      </c>
      <c r="AE21">
        <v>22.84</v>
      </c>
      <c r="AF21">
        <v>3.93</v>
      </c>
      <c r="AG21">
        <v>0.82</v>
      </c>
      <c r="AH21">
        <v>5.8</v>
      </c>
      <c r="AI21">
        <v>7.01</v>
      </c>
      <c r="AJ21">
        <v>8.2899999999999991</v>
      </c>
      <c r="AK21">
        <v>13.42</v>
      </c>
      <c r="AL21">
        <v>13.066000000000001</v>
      </c>
      <c r="AM21">
        <v>10.5884</v>
      </c>
    </row>
    <row r="22" spans="2:39" ht="15.75" thickBot="1" x14ac:dyDescent="0.3">
      <c r="B22" s="8"/>
      <c r="C22" s="4" t="str">
        <f>L22</f>
        <v>TBILLS</v>
      </c>
      <c r="D22" s="4" t="str">
        <f t="shared" ref="D22" si="31">M22</f>
        <v>JALSH</v>
      </c>
      <c r="E22" s="4" t="str">
        <f t="shared" ref="E22" si="32">N22</f>
        <v>MSCIWORLD</v>
      </c>
      <c r="F22" s="4" t="str">
        <f t="shared" ref="F22" si="33">O22</f>
        <v>SA10YR</v>
      </c>
      <c r="G22" s="4" t="str">
        <f t="shared" ref="G22" si="34">P22</f>
        <v>GSCI</v>
      </c>
      <c r="H22" s="4" t="str">
        <f t="shared" ref="H22" si="35">Q22</f>
        <v>JASPY</v>
      </c>
      <c r="L22" t="s">
        <v>0</v>
      </c>
      <c r="M22" t="s">
        <v>43</v>
      </c>
      <c r="N22" t="s">
        <v>44</v>
      </c>
      <c r="O22" t="s">
        <v>45</v>
      </c>
      <c r="P22" t="s">
        <v>4</v>
      </c>
      <c r="Q22" t="s">
        <v>49</v>
      </c>
      <c r="AC22" s="22" t="s">
        <v>56</v>
      </c>
      <c r="AD22">
        <v>-1.2515000000000001</v>
      </c>
      <c r="AE22">
        <v>10.5</v>
      </c>
      <c r="AF22">
        <v>-0.41</v>
      </c>
      <c r="AG22">
        <v>-4.3600000000000003</v>
      </c>
      <c r="AH22">
        <v>-1.25</v>
      </c>
      <c r="AI22">
        <v>3.13</v>
      </c>
      <c r="AJ22">
        <v>5.9180000000000001</v>
      </c>
      <c r="AK22">
        <v>11.42</v>
      </c>
      <c r="AL22">
        <v>10.66</v>
      </c>
      <c r="AM22">
        <v>10.628</v>
      </c>
    </row>
    <row r="23" spans="2:39" ht="15.75" thickBot="1" x14ac:dyDescent="0.3">
      <c r="B23" s="5" t="s">
        <v>6</v>
      </c>
      <c r="C23" s="1">
        <f>L23/100</f>
        <v>9.9299999999999999E-2</v>
      </c>
      <c r="D23" s="1">
        <f t="shared" ref="D23:D24" si="36">M23/100</f>
        <v>0.15289999999999998</v>
      </c>
      <c r="E23" s="1">
        <f t="shared" ref="E23:E24" si="37">N23/100</f>
        <v>0.14180000000000001</v>
      </c>
      <c r="F23" s="1">
        <f t="shared" ref="F23:F24" si="38">O23/100</f>
        <v>0.1241</v>
      </c>
      <c r="G23" s="1">
        <f t="shared" ref="G23:G24" si="39">P23/100</f>
        <v>6.5099999999999991E-2</v>
      </c>
      <c r="H23" s="1">
        <f t="shared" ref="H23:H24" si="40">Q23/100</f>
        <v>0.18640000000000001</v>
      </c>
      <c r="K23" t="s">
        <v>6</v>
      </c>
      <c r="L23">
        <v>9.93</v>
      </c>
      <c r="M23">
        <v>15.29</v>
      </c>
      <c r="N23">
        <v>14.18</v>
      </c>
      <c r="O23">
        <v>12.41</v>
      </c>
      <c r="P23">
        <v>6.51</v>
      </c>
      <c r="Q23">
        <v>18.64</v>
      </c>
    </row>
    <row r="24" spans="2:39" ht="15.75" thickBot="1" x14ac:dyDescent="0.3">
      <c r="B24" s="6" t="s">
        <v>7</v>
      </c>
      <c r="C24" s="1">
        <f>L24/100</f>
        <v>0.01</v>
      </c>
      <c r="D24" s="1">
        <f t="shared" si="36"/>
        <v>0.18239999999999998</v>
      </c>
      <c r="E24" s="1">
        <f t="shared" si="37"/>
        <v>0.16170000000000001</v>
      </c>
      <c r="F24" s="1">
        <f t="shared" si="38"/>
        <v>0.08</v>
      </c>
      <c r="G24" s="1">
        <f t="shared" si="39"/>
        <v>0.2266</v>
      </c>
      <c r="H24" s="1">
        <f t="shared" si="40"/>
        <v>0.15670000000000001</v>
      </c>
      <c r="K24" t="s">
        <v>7</v>
      </c>
      <c r="L24">
        <v>1</v>
      </c>
      <c r="M24">
        <v>18.239999999999998</v>
      </c>
      <c r="N24">
        <v>16.170000000000002</v>
      </c>
      <c r="O24">
        <v>8</v>
      </c>
      <c r="P24">
        <v>22.66</v>
      </c>
      <c r="Q24">
        <v>15.67</v>
      </c>
      <c r="AC24" s="8"/>
      <c r="AD24" s="4" t="s">
        <v>71</v>
      </c>
      <c r="AE24" s="4" t="s">
        <v>72</v>
      </c>
      <c r="AF24" s="4" t="s">
        <v>73</v>
      </c>
      <c r="AG24" s="4" t="s">
        <v>74</v>
      </c>
      <c r="AH24" s="4" t="s">
        <v>75</v>
      </c>
      <c r="AI24" s="4" t="s">
        <v>76</v>
      </c>
      <c r="AJ24" s="4" t="s">
        <v>77</v>
      </c>
    </row>
    <row r="25" spans="2:39" x14ac:dyDescent="0.25">
      <c r="B25" s="6" t="str">
        <f>K25</f>
        <v>Sharpe (9.93%)</v>
      </c>
      <c r="C25" s="2">
        <f>L25</f>
        <v>0</v>
      </c>
      <c r="D25" s="2">
        <f t="shared" ref="D25" si="41">M25</f>
        <v>0.27</v>
      </c>
      <c r="E25" s="2">
        <f t="shared" ref="E25" si="42">N25</f>
        <v>0.24</v>
      </c>
      <c r="F25" s="2">
        <f t="shared" ref="F25" si="43">O25</f>
        <v>0.28000000000000003</v>
      </c>
      <c r="G25" s="2">
        <f t="shared" ref="G25" si="44">P25</f>
        <v>-0.14000000000000001</v>
      </c>
      <c r="H25" s="2">
        <f t="shared" ref="H25" si="45">Q25</f>
        <v>0.51</v>
      </c>
      <c r="K25" t="s">
        <v>50</v>
      </c>
      <c r="L25">
        <v>0</v>
      </c>
      <c r="M25">
        <v>0.27</v>
      </c>
      <c r="N25">
        <v>0.24</v>
      </c>
      <c r="O25">
        <v>0.28000000000000003</v>
      </c>
      <c r="P25">
        <v>-0.14000000000000001</v>
      </c>
      <c r="Q25">
        <v>0.51</v>
      </c>
      <c r="AC25" s="5" t="str">
        <f>AC20</f>
        <v>Peer Group Average</v>
      </c>
      <c r="AD25" s="9">
        <f t="shared" ref="AD25:AF27" si="46">AF20/100</f>
        <v>-1.407682E-2</v>
      </c>
      <c r="AE25" s="9">
        <f t="shared" si="46"/>
        <v>-1.561266E-2</v>
      </c>
      <c r="AF25" s="9">
        <f t="shared" si="46"/>
        <v>-3.7473779999999998E-2</v>
      </c>
      <c r="AG25" s="9">
        <f t="shared" ref="AG25:AJ27" si="47">AJ20/100</f>
        <v>7.3112780000000002E-2</v>
      </c>
      <c r="AH25" s="9">
        <f t="shared" si="47"/>
        <v>0.13948745000000001</v>
      </c>
      <c r="AI25" s="9">
        <f t="shared" si="47"/>
        <v>0.12021008</v>
      </c>
      <c r="AJ25" s="9">
        <f t="shared" si="47"/>
        <v>9.7381220000000004E-2</v>
      </c>
    </row>
    <row r="26" spans="2:39" x14ac:dyDescent="0.25">
      <c r="B26" s="6" t="s">
        <v>9</v>
      </c>
      <c r="C26" s="9">
        <f>L26/100</f>
        <v>0</v>
      </c>
      <c r="D26" s="9">
        <f t="shared" ref="D26:D27" si="48">M26/100</f>
        <v>-0.40439999999999998</v>
      </c>
      <c r="E26" s="9">
        <f t="shared" ref="E26:E27" si="49">N26/100</f>
        <v>-0.499</v>
      </c>
      <c r="F26" s="9">
        <f t="shared" ref="F26:F27" si="50">O26/100</f>
        <v>-0.18629999999999999</v>
      </c>
      <c r="G26" s="9">
        <f t="shared" ref="G26:G27" si="51">P26/100</f>
        <v>-0.64080000000000004</v>
      </c>
      <c r="H26" s="9">
        <f t="shared" ref="H26:H27" si="52">Q26/100</f>
        <v>-0.31869999999999998</v>
      </c>
      <c r="K26" t="s">
        <v>9</v>
      </c>
      <c r="L26">
        <v>0</v>
      </c>
      <c r="M26">
        <v>-40.44</v>
      </c>
      <c r="N26">
        <v>-49.9</v>
      </c>
      <c r="O26">
        <v>-18.63</v>
      </c>
      <c r="P26">
        <v>-64.08</v>
      </c>
      <c r="Q26">
        <v>-31.87</v>
      </c>
      <c r="AC26" s="6" t="str">
        <f>AC21</f>
        <v>WMAF B&amp;H</v>
      </c>
      <c r="AD26" s="9">
        <f t="shared" si="46"/>
        <v>3.9300000000000002E-2</v>
      </c>
      <c r="AE26" s="9">
        <f t="shared" si="46"/>
        <v>8.199999999999999E-3</v>
      </c>
      <c r="AF26" s="9">
        <f t="shared" si="46"/>
        <v>5.7999999999999996E-2</v>
      </c>
      <c r="AG26" s="9">
        <f t="shared" si="47"/>
        <v>8.2899999999999988E-2</v>
      </c>
      <c r="AH26" s="9">
        <f t="shared" si="47"/>
        <v>0.13419999999999999</v>
      </c>
      <c r="AI26" s="9">
        <f t="shared" si="47"/>
        <v>0.13066</v>
      </c>
      <c r="AJ26" s="9">
        <f t="shared" si="47"/>
        <v>0.10588400000000001</v>
      </c>
    </row>
    <row r="27" spans="2:39" ht="15.75" thickBot="1" x14ac:dyDescent="0.3">
      <c r="B27" s="7" t="s">
        <v>10</v>
      </c>
      <c r="C27" s="3">
        <f>L27/100</f>
        <v>6.3299999999999995E-2</v>
      </c>
      <c r="D27" s="3">
        <f t="shared" si="48"/>
        <v>6.3299999999999995E-2</v>
      </c>
      <c r="E27" s="3">
        <f t="shared" si="49"/>
        <v>6.3299999999999995E-2</v>
      </c>
      <c r="F27" s="3">
        <f t="shared" si="50"/>
        <v>6.3299999999999995E-2</v>
      </c>
      <c r="G27" s="3">
        <f t="shared" si="51"/>
        <v>6.3299999999999995E-2</v>
      </c>
      <c r="H27" s="3">
        <f t="shared" si="52"/>
        <v>6.3299999999999995E-2</v>
      </c>
      <c r="K27" t="s">
        <v>10</v>
      </c>
      <c r="L27">
        <v>6.33</v>
      </c>
      <c r="M27">
        <v>6.33</v>
      </c>
      <c r="N27">
        <v>6.33</v>
      </c>
      <c r="O27">
        <v>6.33</v>
      </c>
      <c r="P27">
        <v>6.33</v>
      </c>
      <c r="Q27">
        <v>6.33</v>
      </c>
      <c r="AC27" s="7" t="str">
        <f>AC22</f>
        <v>WMAF Timing</v>
      </c>
      <c r="AD27" s="24">
        <f t="shared" si="46"/>
        <v>-4.0999999999999995E-3</v>
      </c>
      <c r="AE27" s="24">
        <f t="shared" si="46"/>
        <v>-4.36E-2</v>
      </c>
      <c r="AF27" s="24">
        <f t="shared" si="46"/>
        <v>-1.2500000000000001E-2</v>
      </c>
      <c r="AG27" s="24">
        <f t="shared" si="47"/>
        <v>5.9180000000000003E-2</v>
      </c>
      <c r="AH27" s="24">
        <f t="shared" si="47"/>
        <v>0.1142</v>
      </c>
      <c r="AI27" s="24">
        <f t="shared" si="47"/>
        <v>0.1066</v>
      </c>
      <c r="AJ27" s="24">
        <f t="shared" si="47"/>
        <v>0.10628</v>
      </c>
    </row>
    <row r="29" spans="2:39" ht="15.75" thickBot="1" x14ac:dyDescent="0.3">
      <c r="B29" s="58" t="s">
        <v>52</v>
      </c>
      <c r="C29" s="58"/>
      <c r="D29" s="58"/>
    </row>
    <row r="30" spans="2:39" ht="15.75" thickBot="1" x14ac:dyDescent="0.3">
      <c r="B30" s="8"/>
      <c r="C30" s="4" t="str">
        <f>L30</f>
        <v>Buy &amp; Hold</v>
      </c>
      <c r="D30" s="4" t="str">
        <f>M30</f>
        <v>GTAA</v>
      </c>
      <c r="L30" t="s">
        <v>36</v>
      </c>
      <c r="M30" t="s">
        <v>37</v>
      </c>
      <c r="AD30" t="s">
        <v>60</v>
      </c>
      <c r="AE30" t="s">
        <v>61</v>
      </c>
      <c r="AF30" t="s">
        <v>62</v>
      </c>
      <c r="AG30" t="s">
        <v>63</v>
      </c>
      <c r="AH30" t="s">
        <v>64</v>
      </c>
      <c r="AI30" t="s">
        <v>65</v>
      </c>
      <c r="AJ30" t="s">
        <v>66</v>
      </c>
      <c r="AK30" t="s">
        <v>67</v>
      </c>
      <c r="AL30" t="s">
        <v>68</v>
      </c>
      <c r="AM30" t="s">
        <v>69</v>
      </c>
    </row>
    <row r="31" spans="2:39" x14ac:dyDescent="0.25">
      <c r="B31" s="5" t="str">
        <f>K31</f>
        <v>Return</v>
      </c>
      <c r="C31" s="1">
        <f>L31/100</f>
        <v>0.14282300000000001</v>
      </c>
      <c r="D31" s="1">
        <f>M31/100</f>
        <v>0.143043</v>
      </c>
      <c r="K31" t="s">
        <v>6</v>
      </c>
      <c r="L31">
        <v>14.282299999999999</v>
      </c>
      <c r="M31">
        <v>14.3043</v>
      </c>
      <c r="AC31" t="s">
        <v>70</v>
      </c>
      <c r="AD31">
        <v>1.7162059999999999</v>
      </c>
      <c r="AE31">
        <v>0.79076999999999997</v>
      </c>
      <c r="AF31">
        <v>-1.2711330000000001</v>
      </c>
      <c r="AG31">
        <v>-0.40102700000000002</v>
      </c>
      <c r="AH31">
        <v>1.7162059999999999</v>
      </c>
      <c r="AI31">
        <v>3.4842610000000001</v>
      </c>
      <c r="AJ31">
        <v>5.5032569999999996</v>
      </c>
      <c r="AK31">
        <v>10.822953</v>
      </c>
      <c r="AL31">
        <v>10.283080999999999</v>
      </c>
      <c r="AM31">
        <v>8.8670860000000005</v>
      </c>
    </row>
    <row r="32" spans="2:39" x14ac:dyDescent="0.25">
      <c r="B32" s="6" t="str">
        <f>K32</f>
        <v>Volatility</v>
      </c>
      <c r="C32" s="1">
        <f>L32/100</f>
        <v>9.4352000000000005E-2</v>
      </c>
      <c r="D32" s="1">
        <f>M32/100</f>
        <v>7.0384000000000002E-2</v>
      </c>
      <c r="K32" t="s">
        <v>7</v>
      </c>
      <c r="L32">
        <v>9.4352</v>
      </c>
      <c r="M32">
        <v>7.0384000000000002</v>
      </c>
      <c r="AC32" t="s">
        <v>57</v>
      </c>
      <c r="AD32">
        <v>6.83</v>
      </c>
      <c r="AE32">
        <v>25.39</v>
      </c>
      <c r="AF32">
        <v>3.26</v>
      </c>
      <c r="AG32">
        <v>0.92</v>
      </c>
      <c r="AH32">
        <v>6.83</v>
      </c>
      <c r="AI32">
        <v>6.48</v>
      </c>
      <c r="AJ32">
        <v>7.94</v>
      </c>
      <c r="AK32">
        <v>12.62</v>
      </c>
      <c r="AL32">
        <v>12.62</v>
      </c>
      <c r="AM32">
        <v>10.57</v>
      </c>
    </row>
    <row r="33" spans="2:39" x14ac:dyDescent="0.25">
      <c r="B33" s="6" t="str">
        <f>K33</f>
        <v>Sharpe</v>
      </c>
      <c r="C33" s="2">
        <f>L33</f>
        <v>0.42980000000000002</v>
      </c>
      <c r="D33" s="2">
        <f>M33</f>
        <v>0.57989999999999997</v>
      </c>
      <c r="K33" t="s">
        <v>38</v>
      </c>
      <c r="L33">
        <v>0.42980000000000002</v>
      </c>
      <c r="M33">
        <v>0.57989999999999997</v>
      </c>
      <c r="AC33" t="s">
        <v>58</v>
      </c>
      <c r="AD33">
        <v>-0.33</v>
      </c>
      <c r="AE33">
        <v>10.81</v>
      </c>
      <c r="AF33">
        <v>-1.27</v>
      </c>
      <c r="AG33">
        <v>-3.62</v>
      </c>
      <c r="AH33">
        <v>-0.33</v>
      </c>
      <c r="AI33">
        <v>2.4900000000000002</v>
      </c>
      <c r="AJ33">
        <v>5.39</v>
      </c>
      <c r="AK33">
        <v>10.49</v>
      </c>
      <c r="AL33">
        <v>10.199999999999999</v>
      </c>
      <c r="AM33">
        <v>10.3</v>
      </c>
    </row>
    <row r="34" spans="2:39" ht="15.75" thickBot="1" x14ac:dyDescent="0.3">
      <c r="B34" s="6" t="str">
        <f>K34</f>
        <v>MaxDD</v>
      </c>
      <c r="C34" s="9">
        <f>L34/100</f>
        <v>-0.22192499999999998</v>
      </c>
      <c r="D34" s="9">
        <f t="shared" ref="D34:D35" si="53">M34/100</f>
        <v>-9.5869999999999997E-2</v>
      </c>
      <c r="K34" t="s">
        <v>9</v>
      </c>
      <c r="L34">
        <v>-22.192499999999999</v>
      </c>
      <c r="M34">
        <v>-9.5869999999999997</v>
      </c>
    </row>
    <row r="35" spans="2:39" ht="15.75" thickBot="1" x14ac:dyDescent="0.3">
      <c r="B35" s="7" t="str">
        <f>K35</f>
        <v>Inflation CAGR</v>
      </c>
      <c r="C35" s="3">
        <f t="shared" ref="C35" si="54">L35/100</f>
        <v>6.1896000000000007E-2</v>
      </c>
      <c r="D35" s="3">
        <f t="shared" si="53"/>
        <v>6.1896000000000007E-2</v>
      </c>
      <c r="K35" t="s">
        <v>10</v>
      </c>
      <c r="L35">
        <v>6.1896000000000004</v>
      </c>
      <c r="M35">
        <v>6.1896000000000004</v>
      </c>
      <c r="AC35" s="8"/>
      <c r="AD35" s="4" t="s">
        <v>71</v>
      </c>
      <c r="AE35" s="4" t="s">
        <v>72</v>
      </c>
      <c r="AF35" s="4" t="s">
        <v>73</v>
      </c>
      <c r="AG35" s="4" t="s">
        <v>74</v>
      </c>
      <c r="AH35" s="4" t="s">
        <v>75</v>
      </c>
      <c r="AI35" s="4" t="s">
        <v>76</v>
      </c>
      <c r="AJ35" s="4" t="s">
        <v>77</v>
      </c>
    </row>
    <row r="36" spans="2:39" x14ac:dyDescent="0.25">
      <c r="AC36" s="5" t="str">
        <f>AC31</f>
        <v>Peer Group Average</v>
      </c>
      <c r="AD36" s="9">
        <f t="shared" ref="AD36:AF38" si="55">AF31/100</f>
        <v>-1.271133E-2</v>
      </c>
      <c r="AE36" s="9">
        <f t="shared" si="55"/>
        <v>-4.0102699999999998E-3</v>
      </c>
      <c r="AF36" s="9">
        <f t="shared" si="55"/>
        <v>1.716206E-2</v>
      </c>
      <c r="AG36" s="9">
        <f t="shared" ref="AG36:AJ38" si="56">AJ31/100</f>
        <v>5.5032569999999996E-2</v>
      </c>
      <c r="AH36" s="9">
        <f t="shared" si="56"/>
        <v>0.10822953</v>
      </c>
      <c r="AI36" s="9">
        <f t="shared" si="56"/>
        <v>0.10283080999999999</v>
      </c>
      <c r="AJ36" s="9">
        <f t="shared" si="56"/>
        <v>8.8670860000000004E-2</v>
      </c>
    </row>
    <row r="37" spans="2:39" x14ac:dyDescent="0.25">
      <c r="AC37" s="6" t="str">
        <f>AC32</f>
        <v>SAMAF B&amp;H</v>
      </c>
      <c r="AD37" s="9">
        <f t="shared" si="55"/>
        <v>3.2599999999999997E-2</v>
      </c>
      <c r="AE37" s="9">
        <f t="shared" si="55"/>
        <v>9.1999999999999998E-3</v>
      </c>
      <c r="AF37" s="9">
        <f t="shared" si="55"/>
        <v>6.83E-2</v>
      </c>
      <c r="AG37" s="9">
        <f t="shared" si="56"/>
        <v>7.9399999999999998E-2</v>
      </c>
      <c r="AH37" s="9">
        <f t="shared" si="56"/>
        <v>0.12619999999999998</v>
      </c>
      <c r="AI37" s="9">
        <f t="shared" si="56"/>
        <v>0.12619999999999998</v>
      </c>
      <c r="AJ37" s="9">
        <f t="shared" si="56"/>
        <v>0.1057</v>
      </c>
    </row>
    <row r="38" spans="2:39" ht="15.75" thickBot="1" x14ac:dyDescent="0.3">
      <c r="AC38" s="7" t="str">
        <f>AC33</f>
        <v>SAMAF Timing</v>
      </c>
      <c r="AD38" s="24">
        <f t="shared" si="55"/>
        <v>-1.2699999999999999E-2</v>
      </c>
      <c r="AE38" s="24">
        <f t="shared" si="55"/>
        <v>-3.6200000000000003E-2</v>
      </c>
      <c r="AF38" s="24">
        <f t="shared" si="55"/>
        <v>-3.3E-3</v>
      </c>
      <c r="AG38" s="24">
        <f t="shared" si="56"/>
        <v>5.3899999999999997E-2</v>
      </c>
      <c r="AH38" s="24">
        <f t="shared" si="56"/>
        <v>0.10490000000000001</v>
      </c>
      <c r="AI38" s="24">
        <f t="shared" si="56"/>
        <v>0.10199999999999999</v>
      </c>
      <c r="AJ38" s="24">
        <f t="shared" si="56"/>
        <v>0.10300000000000001</v>
      </c>
    </row>
    <row r="52" spans="2:13" ht="15.75" thickBot="1" x14ac:dyDescent="0.3">
      <c r="B52" s="58"/>
      <c r="C52" s="58"/>
      <c r="D52" s="58"/>
    </row>
    <row r="53" spans="2:13" ht="15.75" thickBot="1" x14ac:dyDescent="0.3">
      <c r="B53" s="8"/>
      <c r="C53" s="4" t="str">
        <f>L53</f>
        <v>Buy and Hold</v>
      </c>
      <c r="D53" s="4" t="str">
        <f>M53</f>
        <v>Timing</v>
      </c>
      <c r="L53" t="s">
        <v>78</v>
      </c>
      <c r="M53" t="s">
        <v>79</v>
      </c>
    </row>
    <row r="54" spans="2:13" x14ac:dyDescent="0.25">
      <c r="B54" s="5" t="str">
        <f>K54</f>
        <v>Return</v>
      </c>
      <c r="C54" s="1">
        <f>L54/100</f>
        <v>0.194022</v>
      </c>
      <c r="D54" s="1">
        <f>M54/100</f>
        <v>0.177123</v>
      </c>
      <c r="K54" t="s">
        <v>6</v>
      </c>
      <c r="L54">
        <v>19.402200000000001</v>
      </c>
      <c r="M54">
        <v>17.712299999999999</v>
      </c>
    </row>
    <row r="55" spans="2:13" x14ac:dyDescent="0.25">
      <c r="B55" s="6" t="str">
        <f>K55</f>
        <v>Volatility</v>
      </c>
      <c r="C55" s="1">
        <f>L55/100</f>
        <v>0.15847899999999998</v>
      </c>
      <c r="D55" s="1">
        <f>M55/100</f>
        <v>0.13261300000000001</v>
      </c>
      <c r="K55" t="s">
        <v>7</v>
      </c>
      <c r="L55">
        <v>15.847899999999999</v>
      </c>
      <c r="M55">
        <v>13.2613</v>
      </c>
    </row>
    <row r="56" spans="2:13" x14ac:dyDescent="0.25">
      <c r="B56" s="6" t="str">
        <f>K56</f>
        <v>Sharpe</v>
      </c>
      <c r="C56" s="2">
        <f>L56</f>
        <v>1.1465000000000001</v>
      </c>
      <c r="D56" s="2">
        <f>M56</f>
        <v>1.2587999999999999</v>
      </c>
      <c r="K56" t="s">
        <v>38</v>
      </c>
      <c r="L56">
        <v>1.1465000000000001</v>
      </c>
      <c r="M56">
        <v>1.2587999999999999</v>
      </c>
    </row>
    <row r="57" spans="2:13" x14ac:dyDescent="0.25">
      <c r="B57" s="6" t="str">
        <f>K57</f>
        <v>MaxDD</v>
      </c>
      <c r="C57" s="9">
        <f>L57/100</f>
        <v>-0.31874600000000003</v>
      </c>
      <c r="D57" s="9">
        <f t="shared" ref="D57" si="57">M57/100</f>
        <v>-0.19254399999999999</v>
      </c>
      <c r="K57" t="s">
        <v>9</v>
      </c>
      <c r="L57">
        <v>-31.874600000000001</v>
      </c>
      <c r="M57">
        <v>-19.2544</v>
      </c>
    </row>
    <row r="58" spans="2:13" ht="15.75" thickBot="1" x14ac:dyDescent="0.3">
      <c r="B58" s="7" t="str">
        <f>K58</f>
        <v>% Positive Months</v>
      </c>
      <c r="C58" s="3"/>
      <c r="D58" s="3"/>
      <c r="K58" t="s">
        <v>80</v>
      </c>
      <c r="L58">
        <v>0</v>
      </c>
      <c r="M58">
        <v>0</v>
      </c>
    </row>
  </sheetData>
  <mergeCells count="6">
    <mergeCell ref="B29:D29"/>
    <mergeCell ref="T5:Z5"/>
    <mergeCell ref="B52:D52"/>
    <mergeCell ref="B4:H4"/>
    <mergeCell ref="B13:D13"/>
    <mergeCell ref="B21:H21"/>
  </mergeCells>
  <pageMargins left="0.7" right="0.7" top="0.75" bottom="0.75" header="0.3" footer="0.3"/>
  <pageSetup paperSize="9" orientation="portrait" r:id="rId1"/>
  <ignoredErrors>
    <ignoredError sqref="C8:H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"/>
  <sheetViews>
    <sheetView topLeftCell="A29" workbookViewId="0">
      <selection activeCell="B59" sqref="B59:H64"/>
    </sheetView>
  </sheetViews>
  <sheetFormatPr defaultRowHeight="15" x14ac:dyDescent="0.25"/>
  <cols>
    <col min="1" max="1" width="3.140625" customWidth="1"/>
    <col min="2" max="2" width="14.28515625" customWidth="1"/>
    <col min="3" max="3" width="21.140625" bestFit="1" customWidth="1"/>
    <col min="10" max="10" width="10.140625" bestFit="1" customWidth="1"/>
    <col min="12" max="12" width="21.7109375" bestFit="1" customWidth="1"/>
    <col min="13" max="13" width="10.7109375" bestFit="1" customWidth="1"/>
    <col min="14" max="14" width="8.7109375" bestFit="1" customWidth="1"/>
    <col min="15" max="15" width="14.85546875" bestFit="1" customWidth="1"/>
    <col min="16" max="16" width="10.7109375" bestFit="1" customWidth="1"/>
    <col min="17" max="17" width="18.7109375" bestFit="1" customWidth="1"/>
    <col min="18" max="18" width="11" bestFit="1" customWidth="1"/>
  </cols>
  <sheetData>
    <row r="2" spans="2:8" x14ac:dyDescent="0.25">
      <c r="B2" t="s">
        <v>11</v>
      </c>
    </row>
    <row r="4" spans="2:8" ht="15.75" thickBot="1" x14ac:dyDescent="0.3">
      <c r="B4" s="58" t="s">
        <v>16</v>
      </c>
      <c r="C4" s="58"/>
      <c r="D4" s="58"/>
      <c r="E4" s="58"/>
      <c r="F4" s="58"/>
      <c r="G4" s="58"/>
      <c r="H4" s="58"/>
    </row>
    <row r="5" spans="2:8" ht="15.75" thickBot="1" x14ac:dyDescent="0.3">
      <c r="B5" s="8"/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</row>
    <row r="6" spans="2:8" x14ac:dyDescent="0.25">
      <c r="B6" s="5" t="s">
        <v>6</v>
      </c>
      <c r="C6" s="1">
        <v>5.4199999999999998E-2</v>
      </c>
      <c r="D6" s="1">
        <v>9.7699999999999995E-2</v>
      </c>
      <c r="E6" s="1">
        <v>9.1899999999999996E-2</v>
      </c>
      <c r="F6" s="1">
        <v>8.1199999999999994E-2</v>
      </c>
      <c r="G6" s="1">
        <v>8.3400000000000002E-2</v>
      </c>
      <c r="H6" s="1">
        <v>9.64E-2</v>
      </c>
    </row>
    <row r="7" spans="2:8" x14ac:dyDescent="0.25">
      <c r="B7" s="6" t="s">
        <v>7</v>
      </c>
      <c r="C7" s="1">
        <v>9.4999999999999998E-3</v>
      </c>
      <c r="D7" s="1">
        <v>0.15709999999999999</v>
      </c>
      <c r="E7" s="1">
        <v>0.17599999999999999</v>
      </c>
      <c r="F7" s="1">
        <v>8.4699999999999998E-2</v>
      </c>
      <c r="G7" s="1">
        <v>0.20549999999999999</v>
      </c>
      <c r="H7" s="1">
        <v>0.18160000000000001</v>
      </c>
    </row>
    <row r="8" spans="2:8" x14ac:dyDescent="0.25">
      <c r="B8" s="6" t="s">
        <v>13</v>
      </c>
      <c r="C8" s="2">
        <v>0</v>
      </c>
      <c r="D8" s="2">
        <v>0.26290000000000002</v>
      </c>
      <c r="E8" s="2">
        <v>0.20280000000000001</v>
      </c>
      <c r="F8" s="2">
        <v>0.30230000000000001</v>
      </c>
      <c r="G8" s="2">
        <v>0.13469999999999999</v>
      </c>
      <c r="H8" s="2">
        <v>0.21990000000000001</v>
      </c>
    </row>
    <row r="9" spans="2:8" x14ac:dyDescent="0.25">
      <c r="B9" s="6" t="s">
        <v>9</v>
      </c>
      <c r="C9" s="9">
        <v>0</v>
      </c>
      <c r="D9" s="9">
        <v>-0.50949999999999995</v>
      </c>
      <c r="E9" s="9">
        <v>-0.56399999999999995</v>
      </c>
      <c r="F9" s="9">
        <v>-0.1575</v>
      </c>
      <c r="G9" s="9">
        <v>-0.67649999999999999</v>
      </c>
      <c r="H9" s="9">
        <v>-0.68179999999999996</v>
      </c>
    </row>
    <row r="10" spans="2:8" ht="15.75" thickBot="1" x14ac:dyDescent="0.3">
      <c r="B10" s="7" t="s">
        <v>10</v>
      </c>
      <c r="C10" s="3">
        <v>4.3299999999999998E-2</v>
      </c>
      <c r="D10" s="3">
        <v>4.3299999999999998E-2</v>
      </c>
      <c r="E10" s="3">
        <v>4.3299999999999998E-2</v>
      </c>
      <c r="F10" s="3">
        <v>4.3299999999999998E-2</v>
      </c>
      <c r="G10" s="3">
        <v>4.3299999999999998E-2</v>
      </c>
      <c r="H10" s="3">
        <v>4.3299999999999998E-2</v>
      </c>
    </row>
    <row r="12" spans="2:8" x14ac:dyDescent="0.25">
      <c r="B12" t="s">
        <v>12</v>
      </c>
    </row>
    <row r="13" spans="2:8" ht="15.75" thickBot="1" x14ac:dyDescent="0.3"/>
    <row r="14" spans="2:8" ht="15.75" thickBot="1" x14ac:dyDescent="0.3">
      <c r="B14" s="8"/>
      <c r="C14" s="4" t="s">
        <v>0</v>
      </c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</row>
    <row r="15" spans="2:8" x14ac:dyDescent="0.25">
      <c r="B15" s="5" t="s">
        <v>6</v>
      </c>
      <c r="C15" s="1">
        <v>5.4100000000000002E-2</v>
      </c>
      <c r="D15" s="1">
        <v>9.7000000000000003E-2</v>
      </c>
      <c r="E15" s="1">
        <v>9.1700000000000004E-2</v>
      </c>
      <c r="F15" s="1">
        <v>8.1799999999999998E-2</v>
      </c>
      <c r="G15" s="1">
        <v>8.3199999999999996E-2</v>
      </c>
      <c r="H15" s="1">
        <v>9.6500000000000002E-2</v>
      </c>
    </row>
    <row r="16" spans="2:8" x14ac:dyDescent="0.25">
      <c r="B16" s="6" t="s">
        <v>7</v>
      </c>
      <c r="C16" s="1">
        <v>9.4999999999999998E-3</v>
      </c>
      <c r="D16" s="1">
        <v>0.15690000000000001</v>
      </c>
      <c r="E16" s="1">
        <v>0.17610000000000001</v>
      </c>
      <c r="F16" s="1">
        <v>8.4400000000000003E-2</v>
      </c>
      <c r="G16" s="1">
        <v>0.20549999999999999</v>
      </c>
      <c r="H16" s="1">
        <v>0.18129999999999999</v>
      </c>
    </row>
    <row r="17" spans="2:18" x14ac:dyDescent="0.25">
      <c r="B17" s="6" t="s">
        <v>8</v>
      </c>
      <c r="C17" s="2">
        <v>0</v>
      </c>
      <c r="D17" s="2">
        <v>0.27</v>
      </c>
      <c r="E17" s="2">
        <v>0.21</v>
      </c>
      <c r="F17" s="2">
        <v>0.33</v>
      </c>
      <c r="G17" s="2">
        <v>0.14000000000000001</v>
      </c>
      <c r="H17" s="2">
        <v>0.23</v>
      </c>
    </row>
    <row r="18" spans="2:18" x14ac:dyDescent="0.25">
      <c r="B18" s="6" t="s">
        <v>9</v>
      </c>
      <c r="C18" s="9">
        <v>0</v>
      </c>
      <c r="D18" s="9">
        <v>-0.50949999999999995</v>
      </c>
      <c r="E18" s="9">
        <v>-0.56399999999999995</v>
      </c>
      <c r="F18" s="9">
        <v>-0.15790000000000001</v>
      </c>
      <c r="G18" s="9">
        <v>-0.67649999999999999</v>
      </c>
      <c r="H18" s="9">
        <v>-0.67879999999999996</v>
      </c>
    </row>
    <row r="19" spans="2:18" ht="15.75" thickBot="1" x14ac:dyDescent="0.3">
      <c r="B19" s="7" t="s">
        <v>10</v>
      </c>
      <c r="C19" s="3">
        <v>4.2999999999999997E-2</v>
      </c>
      <c r="D19" s="3">
        <v>4.2999999999999997E-2</v>
      </c>
      <c r="E19" s="3">
        <v>4.2999999999999997E-2</v>
      </c>
      <c r="F19" s="3">
        <v>4.2999999999999997E-2</v>
      </c>
      <c r="G19" s="3">
        <v>4.2999999999999997E-2</v>
      </c>
      <c r="H19" s="3">
        <v>4.2999999999999997E-2</v>
      </c>
    </row>
    <row r="21" spans="2:18" x14ac:dyDescent="0.25">
      <c r="B21" t="s">
        <v>15</v>
      </c>
    </row>
    <row r="22" spans="2:18" ht="15.75" thickBot="1" x14ac:dyDescent="0.3">
      <c r="B22" s="58" t="s">
        <v>17</v>
      </c>
      <c r="C22" s="58"/>
      <c r="D22" s="58"/>
      <c r="E22" s="58"/>
      <c r="F22" s="58"/>
      <c r="G22" s="58"/>
      <c r="H22" s="58"/>
    </row>
    <row r="23" spans="2:18" ht="15.75" thickBot="1" x14ac:dyDescent="0.3">
      <c r="B23" s="8"/>
      <c r="C23" s="4" t="s">
        <v>0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2:18" x14ac:dyDescent="0.25">
      <c r="B24" s="5" t="s">
        <v>6</v>
      </c>
      <c r="C24" s="1">
        <f t="shared" ref="C24:H28" si="0">C6-C15</f>
        <v>9.9999999999995925E-5</v>
      </c>
      <c r="D24" s="1">
        <f t="shared" si="0"/>
        <v>6.999999999999923E-4</v>
      </c>
      <c r="E24" s="1">
        <f t="shared" si="0"/>
        <v>1.9999999999999185E-4</v>
      </c>
      <c r="F24" s="1">
        <f t="shared" si="0"/>
        <v>-6.0000000000000331E-4</v>
      </c>
      <c r="G24" s="1">
        <f t="shared" si="0"/>
        <v>2.0000000000000573E-4</v>
      </c>
      <c r="H24" s="1">
        <f t="shared" si="0"/>
        <v>-1.0000000000000286E-4</v>
      </c>
    </row>
    <row r="25" spans="2:18" x14ac:dyDescent="0.25">
      <c r="B25" s="6" t="s">
        <v>7</v>
      </c>
      <c r="C25" s="1">
        <f t="shared" si="0"/>
        <v>0</v>
      </c>
      <c r="D25" s="1">
        <f t="shared" si="0"/>
        <v>1.9999999999997797E-4</v>
      </c>
      <c r="E25" s="1">
        <f t="shared" si="0"/>
        <v>-1.0000000000001674E-4</v>
      </c>
      <c r="F25" s="1">
        <f t="shared" si="0"/>
        <v>2.9999999999999472E-4</v>
      </c>
      <c r="G25" s="1">
        <f t="shared" si="0"/>
        <v>0</v>
      </c>
      <c r="H25" s="1">
        <f t="shared" si="0"/>
        <v>3.0000000000002247E-4</v>
      </c>
    </row>
    <row r="26" spans="2:18" x14ac:dyDescent="0.25">
      <c r="B26" s="6" t="s">
        <v>14</v>
      </c>
      <c r="C26" s="2">
        <f t="shared" si="0"/>
        <v>0</v>
      </c>
      <c r="D26" s="2">
        <f t="shared" si="0"/>
        <v>-7.0999999999999952E-3</v>
      </c>
      <c r="E26" s="2">
        <f t="shared" si="0"/>
        <v>-7.1999999999999842E-3</v>
      </c>
      <c r="F26" s="2">
        <f t="shared" si="0"/>
        <v>-2.7700000000000002E-2</v>
      </c>
      <c r="G26" s="2">
        <f t="shared" si="0"/>
        <v>-5.3000000000000269E-3</v>
      </c>
      <c r="H26" s="2">
        <f t="shared" si="0"/>
        <v>-1.0099999999999998E-2</v>
      </c>
    </row>
    <row r="27" spans="2:18" x14ac:dyDescent="0.25">
      <c r="B27" s="6"/>
      <c r="C27" s="9">
        <f t="shared" si="0"/>
        <v>0</v>
      </c>
      <c r="D27" s="9">
        <f t="shared" si="0"/>
        <v>0</v>
      </c>
      <c r="E27" s="9">
        <f t="shared" si="0"/>
        <v>0</v>
      </c>
      <c r="F27" s="9">
        <f t="shared" si="0"/>
        <v>4.0000000000001146E-4</v>
      </c>
      <c r="G27" s="9">
        <f t="shared" si="0"/>
        <v>0</v>
      </c>
      <c r="H27" s="9">
        <f t="shared" si="0"/>
        <v>-3.0000000000000027E-3</v>
      </c>
    </row>
    <row r="28" spans="2:18" ht="15.75" thickBot="1" x14ac:dyDescent="0.3">
      <c r="B28" s="7" t="s">
        <v>10</v>
      </c>
      <c r="C28" s="3">
        <f t="shared" si="0"/>
        <v>3.0000000000000165E-4</v>
      </c>
      <c r="D28" s="3">
        <f t="shared" si="0"/>
        <v>3.0000000000000165E-4</v>
      </c>
      <c r="E28" s="3">
        <f t="shared" si="0"/>
        <v>3.0000000000000165E-4</v>
      </c>
      <c r="F28" s="3">
        <f t="shared" si="0"/>
        <v>3.0000000000000165E-4</v>
      </c>
      <c r="G28" s="3">
        <f t="shared" si="0"/>
        <v>3.0000000000000165E-4</v>
      </c>
      <c r="H28" s="3">
        <f t="shared" si="0"/>
        <v>3.0000000000000165E-4</v>
      </c>
    </row>
    <row r="30" spans="2:18" ht="15.75" thickBot="1" x14ac:dyDescent="0.3">
      <c r="B30" s="58" t="s">
        <v>18</v>
      </c>
      <c r="C30" s="58"/>
      <c r="D30" s="58"/>
      <c r="E30" s="58"/>
      <c r="F30" s="58"/>
      <c r="G30" s="58"/>
      <c r="H30" s="58"/>
      <c r="M30" t="s">
        <v>53</v>
      </c>
      <c r="N30" t="s">
        <v>79</v>
      </c>
      <c r="O30" t="s">
        <v>82</v>
      </c>
      <c r="P30" t="s">
        <v>86</v>
      </c>
      <c r="Q30" t="s">
        <v>87</v>
      </c>
      <c r="R30" t="s">
        <v>83</v>
      </c>
    </row>
    <row r="31" spans="2:18" ht="15.75" thickBot="1" x14ac:dyDescent="0.3">
      <c r="B31" s="8"/>
      <c r="C31" s="4" t="s">
        <v>0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L31" t="s">
        <v>88</v>
      </c>
      <c r="M31">
        <v>18.635000000000002</v>
      </c>
      <c r="N31">
        <v>16.133800000000001</v>
      </c>
      <c r="O31">
        <v>16.117000000000001</v>
      </c>
      <c r="P31">
        <v>18.285599999999999</v>
      </c>
      <c r="Q31">
        <v>16.534199999999998</v>
      </c>
      <c r="R31">
        <v>17.462399999999999</v>
      </c>
    </row>
    <row r="32" spans="2:18" x14ac:dyDescent="0.25">
      <c r="B32" s="5" t="s">
        <v>6</v>
      </c>
      <c r="C32" s="1">
        <v>4.9299999999999997E-2</v>
      </c>
      <c r="D32" s="1">
        <v>0.1018</v>
      </c>
      <c r="E32" s="1">
        <v>8.7499999999999994E-2</v>
      </c>
      <c r="F32" s="1">
        <v>7.4099999999999999E-2</v>
      </c>
      <c r="G32" s="1">
        <v>5.8500000000000003E-2</v>
      </c>
      <c r="H32" s="1">
        <v>9.6500000000000002E-2</v>
      </c>
      <c r="L32" t="s">
        <v>7</v>
      </c>
      <c r="M32">
        <v>20.985499999999998</v>
      </c>
      <c r="N32">
        <v>17.2623</v>
      </c>
      <c r="O32">
        <v>15.961399999999999</v>
      </c>
      <c r="P32">
        <v>14.895899999999999</v>
      </c>
      <c r="Q32">
        <v>12.6919</v>
      </c>
      <c r="R32">
        <v>13.4968</v>
      </c>
    </row>
    <row r="33" spans="2:18" x14ac:dyDescent="0.25">
      <c r="B33" s="6" t="s">
        <v>7</v>
      </c>
      <c r="C33" s="1">
        <v>0.01</v>
      </c>
      <c r="D33" s="1">
        <v>0.153</v>
      </c>
      <c r="E33" s="1">
        <v>0.1721</v>
      </c>
      <c r="F33" s="1">
        <v>8.3299999999999999E-2</v>
      </c>
      <c r="G33" s="1">
        <v>0.20519999999999999</v>
      </c>
      <c r="H33" s="1">
        <v>0.17810000000000001</v>
      </c>
      <c r="L33" t="s">
        <v>89</v>
      </c>
      <c r="M33">
        <v>-0.45490000000000003</v>
      </c>
      <c r="N33">
        <v>-0.65939999999999999</v>
      </c>
      <c r="O33">
        <v>-0.31900000000000001</v>
      </c>
      <c r="P33">
        <v>1.4200000000000001E-2</v>
      </c>
      <c r="Q33">
        <v>0.1701</v>
      </c>
      <c r="R33">
        <v>0.14119999999999999</v>
      </c>
    </row>
    <row r="34" spans="2:18" x14ac:dyDescent="0.25">
      <c r="B34" s="6" t="s">
        <v>8</v>
      </c>
      <c r="C34" s="2">
        <v>0</v>
      </c>
      <c r="D34" s="2">
        <v>0.32729999999999998</v>
      </c>
      <c r="E34" s="2">
        <v>0.21149999999999999</v>
      </c>
      <c r="F34" s="2">
        <v>0.28460000000000002</v>
      </c>
      <c r="G34" s="2">
        <v>4.2700000000000002E-2</v>
      </c>
      <c r="H34" s="2">
        <v>0.2525</v>
      </c>
      <c r="L34" t="s">
        <v>90</v>
      </c>
      <c r="M34">
        <v>1.7036</v>
      </c>
      <c r="N34">
        <v>4.3994</v>
      </c>
      <c r="O34">
        <v>3.0352999999999999</v>
      </c>
      <c r="P34">
        <v>2.5668000000000002</v>
      </c>
      <c r="Q34">
        <v>3.4756999999999998</v>
      </c>
      <c r="R34">
        <v>2.6088</v>
      </c>
    </row>
    <row r="35" spans="2:18" x14ac:dyDescent="0.25">
      <c r="B35" s="6" t="s">
        <v>9</v>
      </c>
      <c r="C35" s="9">
        <v>0</v>
      </c>
      <c r="D35" s="9">
        <v>-0.50949999999999995</v>
      </c>
      <c r="E35" s="9">
        <v>-0.56399999999999995</v>
      </c>
      <c r="F35" s="9">
        <v>-0.1575</v>
      </c>
      <c r="G35" s="9">
        <v>-0.80900000000000005</v>
      </c>
      <c r="H35" s="9">
        <v>-0.68179999999999996</v>
      </c>
      <c r="L35" t="s">
        <v>10</v>
      </c>
      <c r="M35">
        <v>9.4771000000000001</v>
      </c>
      <c r="N35">
        <v>9.4771000000000001</v>
      </c>
      <c r="O35">
        <v>9.4771000000000001</v>
      </c>
      <c r="P35">
        <v>9.4771000000000001</v>
      </c>
      <c r="Q35">
        <v>9.4771000000000001</v>
      </c>
      <c r="R35">
        <v>9.4771000000000001</v>
      </c>
    </row>
    <row r="36" spans="2:18" ht="15.75" thickBot="1" x14ac:dyDescent="0.3">
      <c r="B36" s="7" t="s">
        <v>10</v>
      </c>
      <c r="C36" s="3">
        <v>4.0399999999999998E-2</v>
      </c>
      <c r="D36" s="3">
        <v>4.0399999999999998E-2</v>
      </c>
      <c r="E36" s="3">
        <v>4.0399999999999998E-2</v>
      </c>
      <c r="F36" s="3">
        <v>4.0399999999999998E-2</v>
      </c>
      <c r="G36" s="3">
        <v>4.0399999999999998E-2</v>
      </c>
      <c r="H36" s="3">
        <v>4.0399999999999998E-2</v>
      </c>
      <c r="L36" t="s">
        <v>91</v>
      </c>
      <c r="M36">
        <v>100</v>
      </c>
      <c r="N36">
        <v>75.415899999999993</v>
      </c>
      <c r="O36">
        <v>69.316100000000006</v>
      </c>
      <c r="P36">
        <v>69.377700000000004</v>
      </c>
      <c r="Q36">
        <v>58.410400000000003</v>
      </c>
      <c r="R36">
        <v>63.893999999999998</v>
      </c>
    </row>
    <row r="37" spans="2:18" x14ac:dyDescent="0.25">
      <c r="L37" t="s">
        <v>92</v>
      </c>
      <c r="M37">
        <v>61.922400000000003</v>
      </c>
      <c r="N37">
        <v>71.534199999999998</v>
      </c>
      <c r="O37">
        <v>74.122</v>
      </c>
      <c r="P37">
        <v>69.870599999999996</v>
      </c>
      <c r="Q37">
        <v>73.567499999999995</v>
      </c>
      <c r="R37">
        <v>70.979699999999994</v>
      </c>
    </row>
    <row r="38" spans="2:18" ht="15.75" thickBot="1" x14ac:dyDescent="0.3">
      <c r="B38" s="58" t="s">
        <v>19</v>
      </c>
      <c r="C38" s="58"/>
      <c r="D38" s="58"/>
      <c r="E38" s="58"/>
      <c r="F38" s="58"/>
      <c r="G38" s="58"/>
      <c r="H38" s="58"/>
      <c r="L38" t="s">
        <v>93</v>
      </c>
      <c r="M38">
        <v>18.278400000000001</v>
      </c>
      <c r="N38">
        <v>17.704899999999999</v>
      </c>
      <c r="O38">
        <v>17.704899999999999</v>
      </c>
      <c r="P38">
        <v>17.704899999999999</v>
      </c>
      <c r="Q38">
        <v>17.184000000000001</v>
      </c>
      <c r="R38">
        <v>17.184000000000001</v>
      </c>
    </row>
    <row r="39" spans="2:18" ht="15.75" thickBot="1" x14ac:dyDescent="0.3">
      <c r="B39" s="8"/>
      <c r="C39" s="4" t="s">
        <v>0</v>
      </c>
      <c r="D39" s="4" t="s">
        <v>1</v>
      </c>
      <c r="E39" s="4" t="s">
        <v>2</v>
      </c>
      <c r="F39" s="4" t="s">
        <v>3</v>
      </c>
      <c r="G39" s="4" t="s">
        <v>4</v>
      </c>
      <c r="H39" s="4" t="s">
        <v>5</v>
      </c>
      <c r="L39" t="s">
        <v>94</v>
      </c>
      <c r="M39">
        <v>-29.579599999999999</v>
      </c>
      <c r="N39">
        <v>-29.579599999999999</v>
      </c>
      <c r="O39">
        <v>-23.41</v>
      </c>
      <c r="P39">
        <v>-19.192299999999999</v>
      </c>
      <c r="Q39">
        <v>-15.3658</v>
      </c>
      <c r="R39">
        <v>-15.3658</v>
      </c>
    </row>
    <row r="40" spans="2:18" x14ac:dyDescent="0.25">
      <c r="B40" s="5" t="s">
        <v>6</v>
      </c>
      <c r="C40" s="11">
        <f>C32-C6</f>
        <v>-4.9000000000000016E-3</v>
      </c>
      <c r="D40" s="11">
        <f t="shared" ref="D40:H40" si="1">D32-D6</f>
        <v>4.1000000000000064E-3</v>
      </c>
      <c r="E40" s="1">
        <f t="shared" si="1"/>
        <v>-4.4000000000000011E-3</v>
      </c>
      <c r="F40" s="1">
        <f t="shared" si="1"/>
        <v>-7.0999999999999952E-3</v>
      </c>
      <c r="G40" s="11">
        <f t="shared" si="1"/>
        <v>-2.4899999999999999E-2</v>
      </c>
      <c r="H40" s="1">
        <f t="shared" si="1"/>
        <v>1.0000000000000286E-4</v>
      </c>
      <c r="L40" t="s">
        <v>95</v>
      </c>
      <c r="M40">
        <v>-42.452199999999998</v>
      </c>
      <c r="N40">
        <v>-47.020099999999999</v>
      </c>
      <c r="O40">
        <v>-42.338200000000001</v>
      </c>
      <c r="P40">
        <v>-29.304300000000001</v>
      </c>
      <c r="Q40">
        <v>-30.1952</v>
      </c>
      <c r="R40">
        <v>-29.308299999999999</v>
      </c>
    </row>
    <row r="41" spans="2:18" x14ac:dyDescent="0.25">
      <c r="B41" s="6" t="s">
        <v>7</v>
      </c>
      <c r="C41" s="1">
        <f t="shared" ref="C41:H41" si="2">C33-C7</f>
        <v>5.0000000000000044E-4</v>
      </c>
      <c r="D41" s="11">
        <f t="shared" si="2"/>
        <v>-4.0999999999999925E-3</v>
      </c>
      <c r="E41" s="1">
        <f t="shared" si="2"/>
        <v>-3.8999999999999868E-3</v>
      </c>
      <c r="F41" s="1">
        <f t="shared" si="2"/>
        <v>-1.3999999999999985E-3</v>
      </c>
      <c r="G41" s="1">
        <f t="shared" si="2"/>
        <v>-2.9999999999999472E-4</v>
      </c>
      <c r="H41" s="1">
        <f t="shared" si="2"/>
        <v>-3.5000000000000031E-3</v>
      </c>
      <c r="L41" t="s">
        <v>96</v>
      </c>
      <c r="M41">
        <v>2.2780999999999998</v>
      </c>
      <c r="N41">
        <v>2.9144000000000001</v>
      </c>
      <c r="O41">
        <v>2.6269</v>
      </c>
      <c r="P41">
        <v>1.6026</v>
      </c>
      <c r="Q41">
        <v>1.8262</v>
      </c>
      <c r="R41">
        <v>1.6783999999999999</v>
      </c>
    </row>
    <row r="42" spans="2:18" x14ac:dyDescent="0.25">
      <c r="B42" s="6" t="s">
        <v>8</v>
      </c>
      <c r="C42" s="2">
        <f t="shared" ref="C42:H42" si="3">C34-C8</f>
        <v>0</v>
      </c>
      <c r="D42" s="2">
        <f t="shared" si="3"/>
        <v>6.4399999999999957E-2</v>
      </c>
      <c r="E42" s="2">
        <f t="shared" si="3"/>
        <v>8.6999999999999855E-3</v>
      </c>
      <c r="F42" s="2">
        <f t="shared" si="3"/>
        <v>-1.7699999999999994E-2</v>
      </c>
      <c r="G42" s="2">
        <f t="shared" si="3"/>
        <v>-9.1999999999999985E-2</v>
      </c>
      <c r="H42" s="2">
        <f t="shared" si="3"/>
        <v>3.259999999999999E-2</v>
      </c>
      <c r="L42" t="s">
        <v>97</v>
      </c>
      <c r="M42">
        <v>0.67859999999999998</v>
      </c>
      <c r="N42">
        <v>0.67069999999999996</v>
      </c>
      <c r="O42">
        <v>0.72619999999999996</v>
      </c>
      <c r="P42">
        <v>0.9405</v>
      </c>
      <c r="Q42">
        <v>0.95689999999999997</v>
      </c>
      <c r="R42">
        <v>0.97319999999999995</v>
      </c>
    </row>
    <row r="43" spans="2:18" x14ac:dyDescent="0.25">
      <c r="B43" s="6" t="s">
        <v>9</v>
      </c>
      <c r="C43" s="9">
        <f t="shared" ref="C43:H43" si="4">C35-C9</f>
        <v>0</v>
      </c>
      <c r="D43" s="9">
        <f t="shared" si="4"/>
        <v>0</v>
      </c>
      <c r="E43" s="9">
        <f t="shared" si="4"/>
        <v>0</v>
      </c>
      <c r="F43" s="9">
        <f t="shared" si="4"/>
        <v>0</v>
      </c>
      <c r="G43" s="12">
        <f t="shared" si="4"/>
        <v>-0.13250000000000006</v>
      </c>
      <c r="H43" s="9">
        <f t="shared" si="4"/>
        <v>0</v>
      </c>
      <c r="L43" t="s">
        <v>84</v>
      </c>
      <c r="M43">
        <v>0.44069999999999998</v>
      </c>
      <c r="N43">
        <v>0.4476</v>
      </c>
      <c r="O43">
        <v>0.49590000000000001</v>
      </c>
      <c r="P43">
        <v>0.64870000000000005</v>
      </c>
      <c r="Q43">
        <v>0.69869999999999999</v>
      </c>
      <c r="R43">
        <v>0.69679999999999997</v>
      </c>
    </row>
    <row r="44" spans="2:18" ht="15.75" thickBot="1" x14ac:dyDescent="0.3">
      <c r="B44" s="7" t="s">
        <v>10</v>
      </c>
      <c r="C44" s="3">
        <f t="shared" ref="C44:H44" si="5">C36-C10</f>
        <v>-2.8999999999999998E-3</v>
      </c>
      <c r="D44" s="3">
        <f t="shared" si="5"/>
        <v>-2.8999999999999998E-3</v>
      </c>
      <c r="E44" s="3">
        <f t="shared" si="5"/>
        <v>-2.8999999999999998E-3</v>
      </c>
      <c r="F44" s="3">
        <f t="shared" si="5"/>
        <v>-2.8999999999999998E-3</v>
      </c>
      <c r="G44" s="3">
        <f t="shared" si="5"/>
        <v>-2.8999999999999998E-3</v>
      </c>
      <c r="H44" s="3">
        <f t="shared" si="5"/>
        <v>-2.8999999999999998E-3</v>
      </c>
      <c r="L44" t="s">
        <v>98</v>
      </c>
      <c r="M44">
        <v>0.439</v>
      </c>
      <c r="N44">
        <v>0.34310000000000002</v>
      </c>
      <c r="O44">
        <v>0.38069999999999998</v>
      </c>
      <c r="P44">
        <v>0.624</v>
      </c>
      <c r="Q44">
        <v>0.54759999999999998</v>
      </c>
      <c r="R44">
        <v>0.5958</v>
      </c>
    </row>
    <row r="45" spans="2:18" x14ac:dyDescent="0.25">
      <c r="L45" t="s">
        <v>85</v>
      </c>
      <c r="M45">
        <v>13.117699999999999</v>
      </c>
      <c r="N45">
        <v>16.582000000000001</v>
      </c>
      <c r="O45">
        <v>14.6332</v>
      </c>
      <c r="P45">
        <v>9.0653000000000006</v>
      </c>
      <c r="Q45">
        <v>8.6294000000000004</v>
      </c>
      <c r="R45">
        <v>8.6545000000000005</v>
      </c>
    </row>
    <row r="46" spans="2:18" ht="15.75" thickBot="1" x14ac:dyDescent="0.3">
      <c r="B46" s="58" t="s">
        <v>20</v>
      </c>
      <c r="C46" s="58"/>
      <c r="D46" s="58"/>
      <c r="E46" s="58"/>
      <c r="F46" s="58"/>
      <c r="G46" s="58"/>
      <c r="H46" s="58"/>
    </row>
    <row r="47" spans="2:18" ht="15.75" thickBot="1" x14ac:dyDescent="0.3">
      <c r="B47" s="8"/>
      <c r="C47" s="4" t="s">
        <v>0</v>
      </c>
      <c r="D47" s="4" t="s">
        <v>1</v>
      </c>
      <c r="E47" s="4" t="s">
        <v>2</v>
      </c>
      <c r="F47" s="4" t="s">
        <v>3</v>
      </c>
      <c r="G47" s="4" t="s">
        <v>4</v>
      </c>
      <c r="H47" s="4" t="s">
        <v>5</v>
      </c>
    </row>
    <row r="48" spans="2:18" x14ac:dyDescent="0.25">
      <c r="B48" s="5" t="s">
        <v>6</v>
      </c>
      <c r="C48" s="11">
        <f>C32/C15-1</f>
        <v>-8.8724584103512139E-2</v>
      </c>
      <c r="D48" s="1">
        <f t="shared" ref="D48:H48" si="6">D32/D15-1</f>
        <v>4.9484536082474273E-2</v>
      </c>
      <c r="E48" s="1">
        <f t="shared" si="6"/>
        <v>-4.5801526717557328E-2</v>
      </c>
      <c r="F48" s="1">
        <f t="shared" si="6"/>
        <v>-9.4132029339853318E-2</v>
      </c>
      <c r="G48" s="11">
        <f t="shared" si="6"/>
        <v>-0.29687499999999989</v>
      </c>
      <c r="H48" s="1">
        <f t="shared" si="6"/>
        <v>0</v>
      </c>
    </row>
    <row r="49" spans="2:14" x14ac:dyDescent="0.25">
      <c r="B49" s="6" t="s">
        <v>7</v>
      </c>
      <c r="C49" s="1">
        <f t="shared" ref="C49:H49" si="7">C33/C16-1</f>
        <v>5.2631578947368363E-2</v>
      </c>
      <c r="D49" s="1">
        <f t="shared" si="7"/>
        <v>-2.4856596558317512E-2</v>
      </c>
      <c r="E49" s="1">
        <f t="shared" si="7"/>
        <v>-2.2714366837024436E-2</v>
      </c>
      <c r="F49" s="1">
        <f t="shared" si="7"/>
        <v>-1.3033175355450233E-2</v>
      </c>
      <c r="G49" s="1">
        <f t="shared" si="7"/>
        <v>-1.4598540145984717E-3</v>
      </c>
      <c r="H49" s="1">
        <f t="shared" si="7"/>
        <v>-1.7650303364588948E-2</v>
      </c>
    </row>
    <row r="50" spans="2:14" x14ac:dyDescent="0.25">
      <c r="B50" s="6" t="s">
        <v>8</v>
      </c>
      <c r="C50" s="2">
        <v>0</v>
      </c>
      <c r="D50" s="2">
        <f t="shared" ref="D50:H50" si="8">D34/D17-1</f>
        <v>0.21222222222222209</v>
      </c>
      <c r="E50" s="2">
        <f t="shared" si="8"/>
        <v>7.1428571428571175E-3</v>
      </c>
      <c r="F50" s="2">
        <f t="shared" si="8"/>
        <v>-0.13757575757575757</v>
      </c>
      <c r="G50" s="2">
        <f t="shared" si="8"/>
        <v>-0.69500000000000006</v>
      </c>
      <c r="H50" s="2">
        <f t="shared" si="8"/>
        <v>9.7826086956521729E-2</v>
      </c>
    </row>
    <row r="51" spans="2:14" x14ac:dyDescent="0.25">
      <c r="B51" s="6" t="s">
        <v>9</v>
      </c>
      <c r="C51" s="9">
        <v>0</v>
      </c>
      <c r="D51" s="9">
        <f t="shared" ref="D51:H51" si="9">D35/D18-1</f>
        <v>0</v>
      </c>
      <c r="E51" s="9">
        <f t="shared" si="9"/>
        <v>0</v>
      </c>
      <c r="F51" s="9">
        <f t="shared" si="9"/>
        <v>-2.5332488917036988E-3</v>
      </c>
      <c r="G51" s="12">
        <f t="shared" si="9"/>
        <v>0.19586104951958627</v>
      </c>
      <c r="H51" s="9">
        <f t="shared" si="9"/>
        <v>4.4195639363582284E-3</v>
      </c>
    </row>
    <row r="52" spans="2:14" ht="15.75" thickBot="1" x14ac:dyDescent="0.3">
      <c r="B52" s="7" t="s">
        <v>10</v>
      </c>
      <c r="C52" s="3">
        <f t="shared" ref="C52:H52" si="10">C36/C19-1</f>
        <v>-6.0465116279069697E-2</v>
      </c>
      <c r="D52" s="3">
        <f t="shared" si="10"/>
        <v>-6.0465116279069697E-2</v>
      </c>
      <c r="E52" s="3">
        <f t="shared" si="10"/>
        <v>-6.0465116279069697E-2</v>
      </c>
      <c r="F52" s="3">
        <f t="shared" si="10"/>
        <v>-6.0465116279069697E-2</v>
      </c>
      <c r="G52" s="3">
        <f t="shared" si="10"/>
        <v>-6.0465116279069697E-2</v>
      </c>
      <c r="H52" s="3">
        <f t="shared" si="10"/>
        <v>-6.0465116279069697E-2</v>
      </c>
    </row>
    <row r="58" spans="2:14" ht="15.75" thickBot="1" x14ac:dyDescent="0.3"/>
    <row r="59" spans="2:14" ht="15.75" thickBot="1" x14ac:dyDescent="0.3">
      <c r="B59" s="8"/>
      <c r="C59" s="4" t="s">
        <v>0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L59" s="8"/>
      <c r="M59" s="4" t="s">
        <v>36</v>
      </c>
      <c r="N59" s="4" t="s">
        <v>37</v>
      </c>
    </row>
    <row r="60" spans="2:14" x14ac:dyDescent="0.25">
      <c r="B60" s="5" t="s">
        <v>6</v>
      </c>
      <c r="C60" s="1">
        <v>8.2699999999999996E-2</v>
      </c>
      <c r="D60" s="1">
        <v>4.5400000000000003E-2</v>
      </c>
      <c r="E60" s="1">
        <v>6.8199999999999997E-2</v>
      </c>
      <c r="F60" s="1">
        <v>2.2400000000000003E-2</v>
      </c>
      <c r="G60" s="1">
        <v>0.14499999999999999</v>
      </c>
      <c r="H60" s="1">
        <v>5.8700000000000002E-2</v>
      </c>
      <c r="J60" s="25">
        <v>100</v>
      </c>
      <c r="L60" s="5" t="str">
        <f>L31</f>
        <v>CAGR</v>
      </c>
      <c r="M60" s="1">
        <v>8.0882000000000009E-2</v>
      </c>
      <c r="N60" s="1">
        <v>9.8569999999999991E-2</v>
      </c>
    </row>
    <row r="61" spans="2:14" x14ac:dyDescent="0.25">
      <c r="B61" s="6" t="s">
        <v>7</v>
      </c>
      <c r="C61" s="1">
        <v>8.6999999999999994E-3</v>
      </c>
      <c r="D61" s="1">
        <v>0.16639999999999999</v>
      </c>
      <c r="E61" s="1">
        <v>0.16829999999999998</v>
      </c>
      <c r="F61" s="1">
        <v>8.4199999999999997E-2</v>
      </c>
      <c r="G61" s="1">
        <v>0.23670000000000002</v>
      </c>
      <c r="H61" s="1">
        <v>0.22320000000000001</v>
      </c>
      <c r="L61" s="6" t="str">
        <f>L32</f>
        <v>Volatility</v>
      </c>
      <c r="M61" s="1">
        <v>0.10707499999999999</v>
      </c>
      <c r="N61" s="1">
        <v>8.1927E-2</v>
      </c>
    </row>
    <row r="62" spans="2:14" x14ac:dyDescent="0.25">
      <c r="B62" s="6" t="s">
        <v>81</v>
      </c>
      <c r="C62" s="2">
        <v>0</v>
      </c>
      <c r="D62" s="2">
        <v>-0.21</v>
      </c>
      <c r="E62" s="2">
        <v>-0.08</v>
      </c>
      <c r="F62" s="2">
        <v>-0.67</v>
      </c>
      <c r="G62" s="2">
        <v>0.24</v>
      </c>
      <c r="H62" s="2">
        <v>-0.1</v>
      </c>
      <c r="L62" s="6" t="s">
        <v>38</v>
      </c>
      <c r="M62" s="2">
        <v>-1.3474999999999999</v>
      </c>
      <c r="N62" s="2">
        <v>-1.5455000000000001</v>
      </c>
    </row>
    <row r="63" spans="2:14" x14ac:dyDescent="0.25">
      <c r="B63" s="6" t="s">
        <v>9</v>
      </c>
      <c r="C63" s="9">
        <v>0</v>
      </c>
      <c r="D63" s="9">
        <v>-0.42649999999999999</v>
      </c>
      <c r="E63" s="9">
        <v>-0.4153</v>
      </c>
      <c r="F63" s="9">
        <v>-0.1575</v>
      </c>
      <c r="G63" s="9">
        <v>-0.37450000000000006</v>
      </c>
      <c r="H63" s="9">
        <v>-0.58099999999999996</v>
      </c>
      <c r="L63" s="6" t="s">
        <v>9</v>
      </c>
      <c r="M63" s="9">
        <v>-0.19611699999999999</v>
      </c>
      <c r="N63" s="9">
        <v>-9.5645000000000008E-2</v>
      </c>
    </row>
    <row r="64" spans="2:14" ht="15.75" thickBot="1" x14ac:dyDescent="0.3">
      <c r="B64" s="7" t="s">
        <v>10</v>
      </c>
      <c r="C64" s="3">
        <v>9.3800000000000008E-2</v>
      </c>
      <c r="D64" s="3">
        <v>9.3800000000000008E-2</v>
      </c>
      <c r="E64" s="3">
        <v>9.3800000000000008E-2</v>
      </c>
      <c r="F64" s="3">
        <v>9.3800000000000008E-2</v>
      </c>
      <c r="G64" s="3">
        <v>9.3800000000000008E-2</v>
      </c>
      <c r="H64" s="3">
        <v>9.3800000000000008E-2</v>
      </c>
      <c r="L64" s="7" t="s">
        <v>10</v>
      </c>
      <c r="M64" s="3">
        <v>9.3124999999999999E-2</v>
      </c>
      <c r="N64" s="3">
        <v>9.3124999999999999E-2</v>
      </c>
    </row>
  </sheetData>
  <mergeCells count="5">
    <mergeCell ref="B4:H4"/>
    <mergeCell ref="B22:H22"/>
    <mergeCell ref="B30:H30"/>
    <mergeCell ref="B38:H38"/>
    <mergeCell ref="B46:H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B3" workbookViewId="0">
      <selection activeCell="H25" sqref="H25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11.42578125" bestFit="1" customWidth="1"/>
    <col min="4" max="4" width="12" bestFit="1" customWidth="1"/>
    <col min="6" max="6" width="14" bestFit="1" customWidth="1"/>
    <col min="7" max="7" width="10.7109375" bestFit="1" customWidth="1"/>
    <col min="8" max="8" width="7.7109375" bestFit="1" customWidth="1"/>
  </cols>
  <sheetData>
    <row r="1" spans="1:8" x14ac:dyDescent="0.25">
      <c r="B1" t="s">
        <v>21</v>
      </c>
      <c r="C1" t="s">
        <v>22</v>
      </c>
      <c r="D1" t="s">
        <v>23</v>
      </c>
      <c r="G1" t="s">
        <v>36</v>
      </c>
      <c r="H1" t="s">
        <v>37</v>
      </c>
    </row>
    <row r="2" spans="1:8" x14ac:dyDescent="0.25">
      <c r="A2" t="s">
        <v>24</v>
      </c>
      <c r="B2">
        <v>0</v>
      </c>
      <c r="C2">
        <v>5</v>
      </c>
      <c r="D2">
        <v>1.04</v>
      </c>
      <c r="F2" t="s">
        <v>6</v>
      </c>
      <c r="G2">
        <v>9.9299999999999999E-2</v>
      </c>
      <c r="H2">
        <v>0.1057</v>
      </c>
    </row>
    <row r="3" spans="1:8" x14ac:dyDescent="0.25">
      <c r="A3" t="s">
        <v>25</v>
      </c>
      <c r="B3">
        <v>1</v>
      </c>
      <c r="C3">
        <v>30</v>
      </c>
      <c r="D3">
        <v>6.24</v>
      </c>
      <c r="F3" t="s">
        <v>7</v>
      </c>
      <c r="G3">
        <v>0.1028</v>
      </c>
      <c r="H3">
        <v>7.0099999999999996E-2</v>
      </c>
    </row>
    <row r="4" spans="1:8" x14ac:dyDescent="0.25">
      <c r="A4" t="s">
        <v>26</v>
      </c>
      <c r="B4">
        <v>2</v>
      </c>
      <c r="C4">
        <v>56</v>
      </c>
      <c r="D4">
        <v>11.64</v>
      </c>
      <c r="F4" t="s">
        <v>38</v>
      </c>
      <c r="G4">
        <v>0.40570000000000001</v>
      </c>
      <c r="H4">
        <v>0.68159999999999998</v>
      </c>
    </row>
    <row r="5" spans="1:8" x14ac:dyDescent="0.25">
      <c r="A5" t="s">
        <v>27</v>
      </c>
      <c r="B5">
        <v>3</v>
      </c>
      <c r="C5">
        <v>101</v>
      </c>
      <c r="D5">
        <v>21</v>
      </c>
      <c r="F5" t="s">
        <v>9</v>
      </c>
      <c r="G5">
        <v>-0.46100000000000002</v>
      </c>
      <c r="H5">
        <v>-9.5600000000000004E-2</v>
      </c>
    </row>
    <row r="6" spans="1:8" x14ac:dyDescent="0.25">
      <c r="A6" t="s">
        <v>28</v>
      </c>
      <c r="B6">
        <v>4</v>
      </c>
      <c r="C6">
        <v>177</v>
      </c>
      <c r="D6">
        <v>36.799999999999997</v>
      </c>
      <c r="F6" t="s">
        <v>10</v>
      </c>
      <c r="G6">
        <v>4.3299999999999998E-2</v>
      </c>
      <c r="H6">
        <v>4.3299999999999998E-2</v>
      </c>
    </row>
    <row r="7" spans="1:8" x14ac:dyDescent="0.25">
      <c r="A7" t="s">
        <v>29</v>
      </c>
      <c r="B7">
        <v>5</v>
      </c>
      <c r="C7">
        <v>112</v>
      </c>
      <c r="D7">
        <v>23.28</v>
      </c>
    </row>
    <row r="8" spans="1:8" ht="15.75" thickBot="1" x14ac:dyDescent="0.3">
      <c r="F8" s="58" t="s">
        <v>39</v>
      </c>
      <c r="G8" s="58"/>
      <c r="H8" s="58"/>
    </row>
    <row r="9" spans="1:8" ht="15.75" thickBot="1" x14ac:dyDescent="0.3">
      <c r="A9" s="58" t="s">
        <v>35</v>
      </c>
      <c r="B9" s="58"/>
      <c r="C9" s="58"/>
      <c r="D9" s="58"/>
      <c r="F9" s="8"/>
      <c r="G9" s="4" t="str">
        <f t="shared" ref="G9:H14" si="0">G1</f>
        <v>Buy &amp; Hold</v>
      </c>
      <c r="H9" s="4" t="str">
        <f t="shared" si="0"/>
        <v>GTAA</v>
      </c>
    </row>
    <row r="10" spans="1:8" x14ac:dyDescent="0.25">
      <c r="A10" s="14" t="s">
        <v>21</v>
      </c>
      <c r="B10" s="13" t="s">
        <v>30</v>
      </c>
      <c r="C10" s="13" t="s">
        <v>22</v>
      </c>
      <c r="D10" s="13" t="s">
        <v>23</v>
      </c>
      <c r="F10" s="5" t="str">
        <f>F2</f>
        <v>Return</v>
      </c>
      <c r="G10" s="1">
        <f t="shared" si="0"/>
        <v>9.9299999999999999E-2</v>
      </c>
      <c r="H10" s="1">
        <f t="shared" si="0"/>
        <v>0.1057</v>
      </c>
    </row>
    <row r="11" spans="1:8" x14ac:dyDescent="0.25">
      <c r="A11" s="15" t="s">
        <v>31</v>
      </c>
      <c r="B11" s="16">
        <v>0</v>
      </c>
      <c r="C11" s="10">
        <f t="shared" ref="C11:C16" si="1">C2</f>
        <v>5</v>
      </c>
      <c r="D11" s="17">
        <f>D2/100</f>
        <v>1.04E-2</v>
      </c>
      <c r="F11" s="6" t="str">
        <f>F3</f>
        <v>Volatility</v>
      </c>
      <c r="G11" s="1">
        <f t="shared" si="0"/>
        <v>0.1028</v>
      </c>
      <c r="H11" s="1">
        <f t="shared" si="0"/>
        <v>7.0099999999999996E-2</v>
      </c>
    </row>
    <row r="12" spans="1:8" x14ac:dyDescent="0.25">
      <c r="A12" s="15">
        <v>1</v>
      </c>
      <c r="B12" s="16">
        <v>0.2</v>
      </c>
      <c r="C12" s="10">
        <f t="shared" si="1"/>
        <v>30</v>
      </c>
      <c r="D12" s="17">
        <f t="shared" ref="D12:D16" si="2">D3/100</f>
        <v>6.2400000000000004E-2</v>
      </c>
      <c r="F12" s="6" t="str">
        <f>F4</f>
        <v>Sharpe</v>
      </c>
      <c r="G12" s="2">
        <f t="shared" si="0"/>
        <v>0.40570000000000001</v>
      </c>
      <c r="H12" s="2">
        <f t="shared" si="0"/>
        <v>0.68159999999999998</v>
      </c>
    </row>
    <row r="13" spans="1:8" x14ac:dyDescent="0.25">
      <c r="A13" s="15">
        <v>2</v>
      </c>
      <c r="B13" s="16">
        <v>0.4</v>
      </c>
      <c r="C13" s="10">
        <f t="shared" si="1"/>
        <v>56</v>
      </c>
      <c r="D13" s="17">
        <f t="shared" si="2"/>
        <v>0.1164</v>
      </c>
      <c r="F13" s="6" t="str">
        <f>F5</f>
        <v>MaxDD</v>
      </c>
      <c r="G13" s="9">
        <f t="shared" si="0"/>
        <v>-0.46100000000000002</v>
      </c>
      <c r="H13" s="9">
        <f t="shared" si="0"/>
        <v>-9.5600000000000004E-2</v>
      </c>
    </row>
    <row r="14" spans="1:8" ht="15.75" thickBot="1" x14ac:dyDescent="0.3">
      <c r="A14" s="15">
        <v>3</v>
      </c>
      <c r="B14" s="16">
        <v>0.6</v>
      </c>
      <c r="C14" s="10">
        <f t="shared" si="1"/>
        <v>101</v>
      </c>
      <c r="D14" s="17">
        <f t="shared" si="2"/>
        <v>0.21</v>
      </c>
      <c r="F14" s="7" t="str">
        <f>F6</f>
        <v>Inflation CAGR</v>
      </c>
      <c r="G14" s="3">
        <f t="shared" si="0"/>
        <v>4.3299999999999998E-2</v>
      </c>
      <c r="H14" s="3">
        <f t="shared" si="0"/>
        <v>4.3299999999999998E-2</v>
      </c>
    </row>
    <row r="15" spans="1:8" x14ac:dyDescent="0.25">
      <c r="A15" s="15">
        <v>4</v>
      </c>
      <c r="B15" s="16">
        <v>0.8</v>
      </c>
      <c r="C15" s="10">
        <f t="shared" si="1"/>
        <v>177</v>
      </c>
      <c r="D15" s="17">
        <f t="shared" si="2"/>
        <v>0.36799999999999999</v>
      </c>
    </row>
    <row r="16" spans="1:8" x14ac:dyDescent="0.25">
      <c r="A16" s="15">
        <v>5</v>
      </c>
      <c r="B16" s="16">
        <v>1</v>
      </c>
      <c r="C16" s="10">
        <f t="shared" si="1"/>
        <v>112</v>
      </c>
      <c r="D16" s="17">
        <f t="shared" si="2"/>
        <v>0.23280000000000001</v>
      </c>
      <c r="G16" t="s">
        <v>36</v>
      </c>
      <c r="H16" t="s">
        <v>37</v>
      </c>
    </row>
    <row r="17" spans="1:8" x14ac:dyDescent="0.25">
      <c r="A17" s="14" t="s">
        <v>32</v>
      </c>
      <c r="B17" s="13"/>
      <c r="C17" s="13">
        <f>SUM(C11:C16)</f>
        <v>481</v>
      </c>
      <c r="D17" s="18">
        <f>SUM(D11:D16)</f>
        <v>1</v>
      </c>
      <c r="F17" t="s">
        <v>6</v>
      </c>
      <c r="G17">
        <v>9.2499999999999999E-2</v>
      </c>
      <c r="H17">
        <v>9.8000000000000004E-2</v>
      </c>
    </row>
    <row r="18" spans="1:8" x14ac:dyDescent="0.25">
      <c r="F18" t="s">
        <v>7</v>
      </c>
      <c r="G18">
        <v>0.1009</v>
      </c>
      <c r="H18">
        <v>6.8699999999999997E-2</v>
      </c>
    </row>
    <row r="19" spans="1:8" x14ac:dyDescent="0.25">
      <c r="B19" t="s">
        <v>21</v>
      </c>
      <c r="C19" t="s">
        <v>22</v>
      </c>
      <c r="D19" t="s">
        <v>23</v>
      </c>
      <c r="F19" t="s">
        <v>38</v>
      </c>
      <c r="G19">
        <v>0.34920000000000001</v>
      </c>
      <c r="H19">
        <v>0.58930000000000005</v>
      </c>
    </row>
    <row r="20" spans="1:8" x14ac:dyDescent="0.25">
      <c r="A20" t="s">
        <v>24</v>
      </c>
      <c r="B20">
        <v>0</v>
      </c>
      <c r="C20">
        <v>6</v>
      </c>
      <c r="D20">
        <v>1.1299999999999999</v>
      </c>
      <c r="F20" t="s">
        <v>9</v>
      </c>
      <c r="G20">
        <v>-0.46100000000000002</v>
      </c>
      <c r="H20">
        <v>-9.5600000000000004E-2</v>
      </c>
    </row>
    <row r="21" spans="1:8" x14ac:dyDescent="0.25">
      <c r="A21" t="s">
        <v>25</v>
      </c>
      <c r="B21">
        <v>1</v>
      </c>
      <c r="C21">
        <v>32</v>
      </c>
      <c r="D21">
        <v>6.05</v>
      </c>
      <c r="F21" t="s">
        <v>10</v>
      </c>
      <c r="G21">
        <v>4.0399999999999998E-2</v>
      </c>
      <c r="H21">
        <v>4.0399999999999998E-2</v>
      </c>
    </row>
    <row r="22" spans="1:8" x14ac:dyDescent="0.25">
      <c r="A22" t="s">
        <v>26</v>
      </c>
      <c r="B22">
        <v>2</v>
      </c>
      <c r="C22">
        <v>62</v>
      </c>
      <c r="D22">
        <v>11.72</v>
      </c>
    </row>
    <row r="23" spans="1:8" ht="15.75" thickBot="1" x14ac:dyDescent="0.3">
      <c r="A23" t="s">
        <v>27</v>
      </c>
      <c r="B23">
        <v>3</v>
      </c>
      <c r="C23">
        <v>118</v>
      </c>
      <c r="D23">
        <v>22.31</v>
      </c>
      <c r="F23" s="58" t="s">
        <v>40</v>
      </c>
      <c r="G23" s="58"/>
      <c r="H23" s="58"/>
    </row>
    <row r="24" spans="1:8" ht="15.75" thickBot="1" x14ac:dyDescent="0.3">
      <c r="A24" t="s">
        <v>28</v>
      </c>
      <c r="B24">
        <v>4</v>
      </c>
      <c r="C24">
        <v>192</v>
      </c>
      <c r="D24">
        <v>36.29</v>
      </c>
      <c r="F24" s="8"/>
      <c r="G24" s="4" t="str">
        <f t="shared" ref="G24:H29" si="3">G16</f>
        <v>Buy &amp; Hold</v>
      </c>
      <c r="H24" s="4" t="str">
        <f t="shared" si="3"/>
        <v>GTAA</v>
      </c>
    </row>
    <row r="25" spans="1:8" x14ac:dyDescent="0.25">
      <c r="A25" t="s">
        <v>29</v>
      </c>
      <c r="B25">
        <v>5</v>
      </c>
      <c r="C25">
        <v>119</v>
      </c>
      <c r="D25">
        <v>22.5</v>
      </c>
      <c r="F25" s="5" t="str">
        <f>F17</f>
        <v>Return</v>
      </c>
      <c r="G25" s="1">
        <f t="shared" si="3"/>
        <v>9.2499999999999999E-2</v>
      </c>
      <c r="H25" s="1">
        <f t="shared" si="3"/>
        <v>9.8000000000000004E-2</v>
      </c>
    </row>
    <row r="26" spans="1:8" x14ac:dyDescent="0.25">
      <c r="F26" s="6" t="str">
        <f>F18</f>
        <v>Volatility</v>
      </c>
      <c r="G26" s="1">
        <f t="shared" si="3"/>
        <v>0.1009</v>
      </c>
      <c r="H26" s="1">
        <f t="shared" si="3"/>
        <v>6.8699999999999997E-2</v>
      </c>
    </row>
    <row r="27" spans="1:8" x14ac:dyDescent="0.25">
      <c r="A27" s="58" t="s">
        <v>33</v>
      </c>
      <c r="B27" s="58"/>
      <c r="C27" s="58"/>
      <c r="D27" s="58"/>
      <c r="F27" s="6" t="str">
        <f>F19</f>
        <v>Sharpe</v>
      </c>
      <c r="G27" s="2">
        <f t="shared" si="3"/>
        <v>0.34920000000000001</v>
      </c>
      <c r="H27" s="2">
        <f t="shared" si="3"/>
        <v>0.58930000000000005</v>
      </c>
    </row>
    <row r="28" spans="1:8" x14ac:dyDescent="0.25">
      <c r="A28" s="14" t="s">
        <v>21</v>
      </c>
      <c r="B28" s="13" t="s">
        <v>30</v>
      </c>
      <c r="C28" s="13" t="s">
        <v>22</v>
      </c>
      <c r="D28" s="13" t="s">
        <v>23</v>
      </c>
      <c r="F28" s="6" t="str">
        <f>F20</f>
        <v>MaxDD</v>
      </c>
      <c r="G28" s="9">
        <f t="shared" si="3"/>
        <v>-0.46100000000000002</v>
      </c>
      <c r="H28" s="9">
        <f t="shared" si="3"/>
        <v>-9.5600000000000004E-2</v>
      </c>
    </row>
    <row r="29" spans="1:8" ht="15.75" thickBot="1" x14ac:dyDescent="0.3">
      <c r="A29" s="15" t="s">
        <v>31</v>
      </c>
      <c r="B29" s="16">
        <v>0</v>
      </c>
      <c r="C29" s="10">
        <f t="shared" ref="C29:C34" si="4">C20</f>
        <v>6</v>
      </c>
      <c r="D29" s="17">
        <f>D20/100</f>
        <v>1.1299999999999999E-2</v>
      </c>
      <c r="F29" s="7" t="str">
        <f>F21</f>
        <v>Inflation CAGR</v>
      </c>
      <c r="G29" s="3">
        <f t="shared" si="3"/>
        <v>4.0399999999999998E-2</v>
      </c>
      <c r="H29" s="3">
        <f t="shared" si="3"/>
        <v>4.0399999999999998E-2</v>
      </c>
    </row>
    <row r="30" spans="1:8" x14ac:dyDescent="0.25">
      <c r="A30" s="15">
        <v>1</v>
      </c>
      <c r="B30" s="16">
        <v>0.2</v>
      </c>
      <c r="C30" s="10">
        <f t="shared" si="4"/>
        <v>32</v>
      </c>
      <c r="D30" s="17">
        <f t="shared" ref="D30:D34" si="5">D21/100</f>
        <v>6.0499999999999998E-2</v>
      </c>
    </row>
    <row r="31" spans="1:8" x14ac:dyDescent="0.25">
      <c r="A31" s="15">
        <v>2</v>
      </c>
      <c r="B31" s="16">
        <v>0.4</v>
      </c>
      <c r="C31" s="10">
        <f t="shared" si="4"/>
        <v>62</v>
      </c>
      <c r="D31" s="17">
        <f t="shared" si="5"/>
        <v>0.11720000000000001</v>
      </c>
      <c r="G31" t="s">
        <v>36</v>
      </c>
      <c r="H31" t="s">
        <v>37</v>
      </c>
    </row>
    <row r="32" spans="1:8" x14ac:dyDescent="0.25">
      <c r="A32" s="15">
        <v>3</v>
      </c>
      <c r="B32" s="16">
        <v>0.6</v>
      </c>
      <c r="C32" s="10">
        <f t="shared" si="4"/>
        <v>118</v>
      </c>
      <c r="D32" s="17">
        <f t="shared" si="5"/>
        <v>0.22309999999999999</v>
      </c>
      <c r="F32" t="s">
        <v>6</v>
      </c>
      <c r="G32">
        <v>2.6700000000000002E-2</v>
      </c>
      <c r="H32">
        <v>2.4400000000000002E-2</v>
      </c>
    </row>
    <row r="33" spans="1:8" x14ac:dyDescent="0.25">
      <c r="A33" s="15">
        <v>4</v>
      </c>
      <c r="B33" s="16">
        <v>0.8</v>
      </c>
      <c r="C33" s="10">
        <f t="shared" si="4"/>
        <v>192</v>
      </c>
      <c r="D33" s="17">
        <f t="shared" si="5"/>
        <v>0.3629</v>
      </c>
      <c r="F33" t="s">
        <v>7</v>
      </c>
      <c r="G33">
        <v>7.7799999999999994E-2</v>
      </c>
      <c r="H33">
        <v>4.9200000000000001E-2</v>
      </c>
    </row>
    <row r="34" spans="1:8" x14ac:dyDescent="0.25">
      <c r="A34" s="15">
        <v>5</v>
      </c>
      <c r="B34" s="16">
        <v>1</v>
      </c>
      <c r="C34" s="10">
        <f t="shared" si="4"/>
        <v>119</v>
      </c>
      <c r="D34" s="17">
        <f t="shared" si="5"/>
        <v>0.22500000000000001</v>
      </c>
      <c r="F34" t="s">
        <v>38</v>
      </c>
      <c r="G34">
        <v>-0.3523</v>
      </c>
      <c r="H34">
        <v>-0.60060000000000002</v>
      </c>
    </row>
    <row r="35" spans="1:8" x14ac:dyDescent="0.25">
      <c r="A35" s="14" t="s">
        <v>32</v>
      </c>
      <c r="B35" s="13"/>
      <c r="C35" s="13">
        <f>SUM(C29:C34)</f>
        <v>529</v>
      </c>
      <c r="D35" s="18">
        <f>SUM(D29:D34)</f>
        <v>1</v>
      </c>
      <c r="F35" t="s">
        <v>9</v>
      </c>
      <c r="G35">
        <v>-0.15620000000000001</v>
      </c>
      <c r="H35">
        <v>-6.7400000000000002E-2</v>
      </c>
    </row>
    <row r="36" spans="1:8" x14ac:dyDescent="0.25">
      <c r="F36" t="s">
        <v>10</v>
      </c>
      <c r="G36">
        <v>1.2500000000000001E-2</v>
      </c>
      <c r="H36">
        <v>1.2500000000000001E-2</v>
      </c>
    </row>
    <row r="37" spans="1:8" x14ac:dyDescent="0.25">
      <c r="B37" t="s">
        <v>21</v>
      </c>
      <c r="C37" t="s">
        <v>22</v>
      </c>
      <c r="D37" t="s">
        <v>23</v>
      </c>
    </row>
    <row r="38" spans="1:8" ht="15.75" thickBot="1" x14ac:dyDescent="0.3">
      <c r="A38" t="s">
        <v>24</v>
      </c>
      <c r="B38">
        <v>0</v>
      </c>
      <c r="C38">
        <v>1</v>
      </c>
      <c r="D38">
        <v>2.04</v>
      </c>
      <c r="F38" s="58" t="s">
        <v>41</v>
      </c>
      <c r="G38" s="58"/>
      <c r="H38" s="58"/>
    </row>
    <row r="39" spans="1:8" ht="15.75" thickBot="1" x14ac:dyDescent="0.3">
      <c r="A39" t="s">
        <v>25</v>
      </c>
      <c r="B39">
        <v>1</v>
      </c>
      <c r="C39">
        <v>2</v>
      </c>
      <c r="D39">
        <v>4.08</v>
      </c>
      <c r="F39" s="8"/>
      <c r="G39" s="4" t="str">
        <f t="shared" ref="G39:H44" si="6">G31</f>
        <v>Buy &amp; Hold</v>
      </c>
      <c r="H39" s="4" t="str">
        <f t="shared" si="6"/>
        <v>GTAA</v>
      </c>
    </row>
    <row r="40" spans="1:8" x14ac:dyDescent="0.25">
      <c r="A40" t="s">
        <v>26</v>
      </c>
      <c r="B40">
        <v>2</v>
      </c>
      <c r="C40">
        <v>6</v>
      </c>
      <c r="D40">
        <v>12.24</v>
      </c>
      <c r="F40" s="5" t="str">
        <f>F32</f>
        <v>Return</v>
      </c>
      <c r="G40" s="1">
        <f t="shared" si="6"/>
        <v>2.6700000000000002E-2</v>
      </c>
      <c r="H40" s="1">
        <f t="shared" si="6"/>
        <v>2.4400000000000002E-2</v>
      </c>
    </row>
    <row r="41" spans="1:8" x14ac:dyDescent="0.25">
      <c r="A41" t="s">
        <v>27</v>
      </c>
      <c r="B41">
        <v>3</v>
      </c>
      <c r="C41">
        <v>17</v>
      </c>
      <c r="D41">
        <v>34.69</v>
      </c>
      <c r="F41" s="6" t="str">
        <f>F33</f>
        <v>Volatility</v>
      </c>
      <c r="G41" s="1">
        <f t="shared" si="6"/>
        <v>7.7799999999999994E-2</v>
      </c>
      <c r="H41" s="1">
        <f t="shared" si="6"/>
        <v>4.9200000000000001E-2</v>
      </c>
    </row>
    <row r="42" spans="1:8" x14ac:dyDescent="0.25">
      <c r="A42" t="s">
        <v>28</v>
      </c>
      <c r="B42">
        <v>4</v>
      </c>
      <c r="C42">
        <v>16</v>
      </c>
      <c r="D42">
        <v>32.65</v>
      </c>
      <c r="F42" s="6" t="str">
        <f>F34</f>
        <v>Sharpe</v>
      </c>
      <c r="G42" s="2">
        <f t="shared" si="6"/>
        <v>-0.3523</v>
      </c>
      <c r="H42" s="2">
        <f t="shared" si="6"/>
        <v>-0.60060000000000002</v>
      </c>
    </row>
    <row r="43" spans="1:8" x14ac:dyDescent="0.25">
      <c r="A43" t="s">
        <v>29</v>
      </c>
      <c r="B43">
        <v>5</v>
      </c>
      <c r="C43">
        <v>7</v>
      </c>
      <c r="D43">
        <v>14.29</v>
      </c>
      <c r="F43" s="6" t="str">
        <f>F35</f>
        <v>MaxDD</v>
      </c>
      <c r="G43" s="9">
        <f t="shared" si="6"/>
        <v>-0.15620000000000001</v>
      </c>
      <c r="H43" s="9">
        <f t="shared" si="6"/>
        <v>-6.7400000000000002E-2</v>
      </c>
    </row>
    <row r="44" spans="1:8" ht="15.75" thickBot="1" x14ac:dyDescent="0.3">
      <c r="F44" s="7" t="str">
        <f>F36</f>
        <v>Inflation CAGR</v>
      </c>
      <c r="G44" s="3">
        <f t="shared" si="6"/>
        <v>1.2500000000000001E-2</v>
      </c>
      <c r="H44" s="3">
        <f t="shared" si="6"/>
        <v>1.2500000000000001E-2</v>
      </c>
    </row>
    <row r="45" spans="1:8" x14ac:dyDescent="0.25">
      <c r="A45" s="58" t="s">
        <v>34</v>
      </c>
      <c r="B45" s="58"/>
      <c r="C45" s="58"/>
      <c r="D45" s="58"/>
    </row>
    <row r="46" spans="1:8" x14ac:dyDescent="0.25">
      <c r="A46" s="14" t="s">
        <v>21</v>
      </c>
      <c r="B46" s="13" t="s">
        <v>30</v>
      </c>
      <c r="C46" s="13" t="s">
        <v>22</v>
      </c>
      <c r="D46" s="13" t="s">
        <v>23</v>
      </c>
      <c r="G46" t="s">
        <v>36</v>
      </c>
      <c r="H46" t="s">
        <v>37</v>
      </c>
    </row>
    <row r="47" spans="1:8" x14ac:dyDescent="0.25">
      <c r="A47" s="15" t="s">
        <v>31</v>
      </c>
      <c r="B47" s="16">
        <v>0</v>
      </c>
      <c r="C47" s="10">
        <f t="shared" ref="C47:C52" si="7">C38</f>
        <v>1</v>
      </c>
      <c r="D47" s="17">
        <f>D38/100</f>
        <v>2.0400000000000001E-2</v>
      </c>
      <c r="F47" t="s">
        <v>6</v>
      </c>
      <c r="G47">
        <v>2.6700000000000002E-2</v>
      </c>
      <c r="H47">
        <v>3.8899999999999997E-2</v>
      </c>
    </row>
    <row r="48" spans="1:8" x14ac:dyDescent="0.25">
      <c r="A48" s="15">
        <v>1</v>
      </c>
      <c r="B48" s="16">
        <v>0.2</v>
      </c>
      <c r="C48" s="10">
        <f t="shared" si="7"/>
        <v>2</v>
      </c>
      <c r="D48" s="17">
        <f t="shared" ref="D48:D52" si="8">D39/100</f>
        <v>4.0800000000000003E-2</v>
      </c>
      <c r="F48" t="s">
        <v>7</v>
      </c>
      <c r="G48">
        <v>0.1323</v>
      </c>
      <c r="H48">
        <v>6.5500000000000003E-2</v>
      </c>
    </row>
    <row r="49" spans="1:8" x14ac:dyDescent="0.25">
      <c r="A49" s="15">
        <v>2</v>
      </c>
      <c r="B49" s="16">
        <v>0.4</v>
      </c>
      <c r="C49" s="10">
        <f t="shared" si="7"/>
        <v>6</v>
      </c>
      <c r="D49" s="17">
        <f t="shared" si="8"/>
        <v>0.12240000000000001</v>
      </c>
      <c r="F49" t="s">
        <v>38</v>
      </c>
      <c r="G49">
        <v>-0.20730000000000001</v>
      </c>
      <c r="H49">
        <v>-0.24049999999999999</v>
      </c>
    </row>
    <row r="50" spans="1:8" x14ac:dyDescent="0.25">
      <c r="A50" s="15">
        <v>3</v>
      </c>
      <c r="B50" s="16">
        <v>0.6</v>
      </c>
      <c r="C50" s="10">
        <f t="shared" si="7"/>
        <v>17</v>
      </c>
      <c r="D50" s="17">
        <f t="shared" si="8"/>
        <v>0.34689999999999999</v>
      </c>
      <c r="F50" t="s">
        <v>9</v>
      </c>
      <c r="G50">
        <v>-0.46100000000000002</v>
      </c>
      <c r="H50">
        <v>-9.2200000000000004E-2</v>
      </c>
    </row>
    <row r="51" spans="1:8" x14ac:dyDescent="0.25">
      <c r="A51" s="15">
        <v>4</v>
      </c>
      <c r="B51" s="16">
        <v>0.8</v>
      </c>
      <c r="C51" s="10">
        <f t="shared" si="7"/>
        <v>16</v>
      </c>
      <c r="D51" s="17">
        <f t="shared" si="8"/>
        <v>0.32650000000000001</v>
      </c>
      <c r="F51" t="s">
        <v>10</v>
      </c>
      <c r="G51">
        <v>1.8100000000000002E-2</v>
      </c>
      <c r="H51">
        <v>1.8100000000000002E-2</v>
      </c>
    </row>
    <row r="52" spans="1:8" x14ac:dyDescent="0.25">
      <c r="A52" s="15">
        <v>5</v>
      </c>
      <c r="B52" s="16">
        <v>1</v>
      </c>
      <c r="C52" s="10">
        <f t="shared" si="7"/>
        <v>7</v>
      </c>
      <c r="D52" s="17">
        <f t="shared" si="8"/>
        <v>0.1429</v>
      </c>
    </row>
    <row r="53" spans="1:8" ht="15.75" thickBot="1" x14ac:dyDescent="0.3">
      <c r="A53" s="14" t="s">
        <v>32</v>
      </c>
      <c r="B53" s="13"/>
      <c r="C53" s="13">
        <f>SUM(C47:C52)</f>
        <v>49</v>
      </c>
      <c r="D53" s="18">
        <v>1</v>
      </c>
      <c r="F53" s="58" t="s">
        <v>42</v>
      </c>
      <c r="G53" s="58"/>
      <c r="H53" s="58"/>
    </row>
    <row r="54" spans="1:8" ht="15.75" thickBot="1" x14ac:dyDescent="0.3">
      <c r="F54" s="8"/>
      <c r="G54" s="4" t="str">
        <f t="shared" ref="G54:H59" si="9">G46</f>
        <v>Buy &amp; Hold</v>
      </c>
      <c r="H54" s="4" t="str">
        <f t="shared" si="9"/>
        <v>GTAA</v>
      </c>
    </row>
    <row r="55" spans="1:8" x14ac:dyDescent="0.25">
      <c r="F55" s="5" t="str">
        <f>F47</f>
        <v>Return</v>
      </c>
      <c r="G55" s="1">
        <f t="shared" si="9"/>
        <v>2.6700000000000002E-2</v>
      </c>
      <c r="H55" s="1">
        <f t="shared" si="9"/>
        <v>3.8899999999999997E-2</v>
      </c>
    </row>
    <row r="56" spans="1:8" x14ac:dyDescent="0.25">
      <c r="F56" s="6" t="str">
        <f>F48</f>
        <v>Volatility</v>
      </c>
      <c r="G56" s="1">
        <f t="shared" si="9"/>
        <v>0.1323</v>
      </c>
      <c r="H56" s="1">
        <f t="shared" si="9"/>
        <v>6.5500000000000003E-2</v>
      </c>
    </row>
    <row r="57" spans="1:8" x14ac:dyDescent="0.25">
      <c r="F57" s="6" t="str">
        <f>F49</f>
        <v>Sharpe</v>
      </c>
      <c r="G57" s="2">
        <f t="shared" si="9"/>
        <v>-0.20730000000000001</v>
      </c>
      <c r="H57" s="2">
        <f t="shared" si="9"/>
        <v>-0.24049999999999999</v>
      </c>
    </row>
    <row r="58" spans="1:8" x14ac:dyDescent="0.25">
      <c r="F58" s="6" t="str">
        <f>F50</f>
        <v>MaxDD</v>
      </c>
      <c r="G58" s="9">
        <f t="shared" si="9"/>
        <v>-0.46100000000000002</v>
      </c>
      <c r="H58" s="9">
        <f t="shared" si="9"/>
        <v>-9.2200000000000004E-2</v>
      </c>
    </row>
    <row r="59" spans="1:8" ht="15.75" thickBot="1" x14ac:dyDescent="0.3">
      <c r="F59" s="7" t="str">
        <f>F51</f>
        <v>Inflation CAGR</v>
      </c>
      <c r="G59" s="3">
        <f t="shared" si="9"/>
        <v>1.8100000000000002E-2</v>
      </c>
      <c r="H59" s="3">
        <f t="shared" si="9"/>
        <v>1.8100000000000002E-2</v>
      </c>
    </row>
  </sheetData>
  <mergeCells count="7">
    <mergeCell ref="F53:H53"/>
    <mergeCell ref="A9:D9"/>
    <mergeCell ref="A27:D27"/>
    <mergeCell ref="A45:D45"/>
    <mergeCell ref="F8:H8"/>
    <mergeCell ref="F23:H23"/>
    <mergeCell ref="F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 Stats incl Prop 1972-2016</vt:lpstr>
      <vt:lpstr>SA Stats incl Prop</vt:lpstr>
      <vt:lpstr>SA Stats ex Prop</vt:lpstr>
      <vt:lpstr>Full Stats</vt:lpstr>
      <vt:lpstr>SA</vt:lpstr>
      <vt:lpstr>Asset Returns</vt:lpstr>
      <vt:lpstr>GTAA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2017-02-22T19:25:28Z</dcterms:created>
  <dcterms:modified xsi:type="dcterms:W3CDTF">2017-03-28T21:34:20Z</dcterms:modified>
</cp:coreProperties>
</file>