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9220DFCD-B7FE-4DF3-891A-C5505806112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definedNames>
    <definedName name="_xlnm._FilterDatabase" localSheetId="0" hidden="1">Tabelle1!#REF!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F52" i="1"/>
  <c r="E52" i="1"/>
  <c r="D61" i="1" s="1"/>
  <c r="D62" i="1"/>
  <c r="D60" i="1"/>
  <c r="D52" i="1"/>
  <c r="D53" i="1"/>
  <c r="E53" i="1"/>
  <c r="F53" i="1"/>
  <c r="E45" i="1"/>
  <c r="F45" i="1"/>
  <c r="D43" i="1"/>
  <c r="J44" i="1"/>
  <c r="J43" i="1"/>
  <c r="J39" i="1"/>
  <c r="J38" i="1"/>
  <c r="H44" i="1"/>
  <c r="H43" i="1"/>
  <c r="H39" i="1"/>
  <c r="H38" i="1"/>
  <c r="J34" i="1"/>
  <c r="J33" i="1"/>
  <c r="H33" i="1"/>
  <c r="H32" i="1"/>
  <c r="D35" i="1"/>
  <c r="D34" i="1"/>
  <c r="D33" i="1"/>
  <c r="G24" i="1"/>
  <c r="D24" i="1" s="1"/>
  <c r="G10" i="1"/>
  <c r="F23" i="1" s="1"/>
  <c r="H29" i="1"/>
  <c r="F21" i="1"/>
  <c r="J29" i="1" s="1"/>
  <c r="H24" i="1"/>
  <c r="E21" i="1"/>
  <c r="J24" i="1" s="1"/>
  <c r="F19" i="1"/>
  <c r="E19" i="1"/>
  <c r="J23" i="1"/>
  <c r="J28" i="1"/>
  <c r="J19" i="1"/>
  <c r="J18" i="1"/>
  <c r="G52" i="1" l="1"/>
  <c r="F56" i="1" s="1"/>
  <c r="D57" i="1"/>
  <c r="E23" i="1"/>
  <c r="G25" i="1"/>
  <c r="J45" i="1"/>
  <c r="G53" i="1"/>
  <c r="E57" i="1" s="1"/>
  <c r="D23" i="1"/>
  <c r="G45" i="1"/>
  <c r="F46" i="1" s="1"/>
  <c r="E46" i="1"/>
  <c r="F24" i="1"/>
  <c r="E24" i="1"/>
  <c r="G43" i="1"/>
  <c r="G48" i="1" s="1"/>
  <c r="J20" i="1"/>
  <c r="J40" i="1"/>
  <c r="J35" i="1"/>
  <c r="J30" i="1"/>
  <c r="J25" i="1"/>
  <c r="E56" i="1" l="1"/>
  <c r="D56" i="1"/>
  <c r="D46" i="1"/>
  <c r="F57" i="1"/>
  <c r="G57" i="1"/>
  <c r="F44" i="1"/>
  <c r="E44" i="1"/>
  <c r="D44" i="1"/>
</calcChain>
</file>

<file path=xl/sharedStrings.xml><?xml version="1.0" encoding="utf-8"?>
<sst xmlns="http://schemas.openxmlformats.org/spreadsheetml/2006/main" count="73" uniqueCount="19">
  <si>
    <t>year</t>
  </si>
  <si>
    <t>cattle</t>
  </si>
  <si>
    <t>district</t>
  </si>
  <si>
    <t>Chittoor</t>
  </si>
  <si>
    <t>Source: 16th, 17th, 18th and 19th Livestock census, Department of Animal Husbandry, Dairying and Fisheries, Ministry of Agriculture and Farmers Welfare,
Govt. of India.</t>
  </si>
  <si>
    <t>Anantapur</t>
  </si>
  <si>
    <t>initial value</t>
  </si>
  <si>
    <t>final value</t>
  </si>
  <si>
    <t>change</t>
  </si>
  <si>
    <t>Hand Book of Statistics 1987-8 Chitoor_D5538.</t>
  </si>
  <si>
    <t>Goat</t>
  </si>
  <si>
    <t>sheep</t>
  </si>
  <si>
    <t>goat</t>
  </si>
  <si>
    <t>https://core.ap.gov.in/cmdashboard/Download/Publications/DHB/Chittoor%20-%202018.pdf</t>
  </si>
  <si>
    <t>%</t>
  </si>
  <si>
    <t>cattle %</t>
  </si>
  <si>
    <t>sheep %</t>
  </si>
  <si>
    <t>goat %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</si>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</sst>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5" fontId="0" fillId="0" borderId="0" xfId="1" applyNumberFormat="1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2"/>
  <sheetViews>
    <sheetView tabSelected="1" topLeftCell="A45" workbookViewId="0">
      <selection activeCell="H54" sqref="H54"/>
    </sheetView>
  </sheetViews>
  <sheetFormatPr defaultRowHeight="14.5" x14ac:dyDescent="0.35"/>
  <cols>
    <col min="2" max="2" width="4.81640625" bestFit="1" customWidth="1"/>
    <col min="3" max="3" width="10.26953125" bestFit="1" customWidth="1"/>
    <col min="4" max="4" width="10.81640625" bestFit="1" customWidth="1"/>
    <col min="5" max="5" width="17.36328125" bestFit="1" customWidth="1"/>
    <col min="7" max="7" width="12.54296875" bestFit="1" customWidth="1"/>
    <col min="9" max="10" width="10.26953125" bestFit="1" customWidth="1"/>
    <col min="11" max="11" width="80.08984375" bestFit="1" customWidth="1"/>
  </cols>
  <sheetData>
    <row r="1" spans="2:11" ht="58" x14ac:dyDescent="0.35">
      <c r="J1">
        <v>1</v>
      </c>
      <c r="K1" s="1" t="s">
        <v>4</v>
      </c>
    </row>
    <row r="2" spans="2:11" x14ac:dyDescent="0.35">
      <c r="J2">
        <v>2</v>
      </c>
      <c r="K2" t="s">
        <v>9</v>
      </c>
    </row>
    <row r="3" spans="2:11" x14ac:dyDescent="0.35">
      <c r="J3">
        <v>3</v>
      </c>
      <c r="K3" t="s">
        <v>13</v>
      </c>
    </row>
    <row r="4" spans="2:11" x14ac:dyDescent="0.35">
      <c r="J4">
        <v>4</v>
      </c>
    </row>
    <row r="10" spans="2:11" x14ac:dyDescent="0.35">
      <c r="G10">
        <f>SUM(D12:F12)</f>
        <v>1857771</v>
      </c>
    </row>
    <row r="11" spans="2:11" x14ac:dyDescent="0.35">
      <c r="D11" t="s">
        <v>1</v>
      </c>
      <c r="E11" t="s">
        <v>11</v>
      </c>
      <c r="F11" t="s">
        <v>12</v>
      </c>
    </row>
    <row r="12" spans="2:11" x14ac:dyDescent="0.35">
      <c r="B12">
        <v>1966</v>
      </c>
      <c r="C12" t="s">
        <v>3</v>
      </c>
      <c r="D12">
        <v>925948</v>
      </c>
      <c r="E12">
        <v>611902</v>
      </c>
      <c r="F12">
        <v>319921</v>
      </c>
    </row>
    <row r="13" spans="2:11" x14ac:dyDescent="0.35">
      <c r="B13">
        <v>1972</v>
      </c>
      <c r="C13" t="s">
        <v>3</v>
      </c>
      <c r="D13">
        <v>857150</v>
      </c>
      <c r="E13">
        <v>626579</v>
      </c>
      <c r="F13">
        <v>353784</v>
      </c>
    </row>
    <row r="14" spans="2:11" x14ac:dyDescent="0.35">
      <c r="B14">
        <v>1977</v>
      </c>
      <c r="C14" t="s">
        <v>3</v>
      </c>
      <c r="D14">
        <v>930342</v>
      </c>
      <c r="E14">
        <v>443936</v>
      </c>
      <c r="F14">
        <v>303615</v>
      </c>
    </row>
    <row r="15" spans="2:11" x14ac:dyDescent="0.35">
      <c r="B15">
        <v>1983</v>
      </c>
      <c r="C15" t="s">
        <v>3</v>
      </c>
      <c r="D15">
        <v>910622</v>
      </c>
      <c r="E15">
        <v>506391</v>
      </c>
      <c r="F15">
        <v>429435</v>
      </c>
    </row>
    <row r="16" spans="2:11" x14ac:dyDescent="0.35">
      <c r="B16">
        <v>1987</v>
      </c>
      <c r="C16" t="s">
        <v>3</v>
      </c>
      <c r="D16">
        <v>855423</v>
      </c>
      <c r="E16">
        <v>502349</v>
      </c>
      <c r="F16">
        <v>325583</v>
      </c>
    </row>
    <row r="17" spans="2:10" x14ac:dyDescent="0.35">
      <c r="B17">
        <v>1997</v>
      </c>
      <c r="C17" t="s">
        <v>3</v>
      </c>
      <c r="D17">
        <v>467900</v>
      </c>
      <c r="H17" s="2" t="s">
        <v>3</v>
      </c>
      <c r="I17" s="2" t="s">
        <v>1</v>
      </c>
    </row>
    <row r="18" spans="2:10" x14ac:dyDescent="0.35">
      <c r="B18">
        <v>2003</v>
      </c>
      <c r="C18" t="s">
        <v>3</v>
      </c>
      <c r="D18">
        <v>352300</v>
      </c>
      <c r="H18">
        <v>1966</v>
      </c>
      <c r="I18" t="s">
        <v>6</v>
      </c>
      <c r="J18">
        <f>D12</f>
        <v>925948</v>
      </c>
    </row>
    <row r="19" spans="2:10" x14ac:dyDescent="0.35">
      <c r="B19">
        <v>2007</v>
      </c>
      <c r="C19" t="s">
        <v>3</v>
      </c>
      <c r="D19">
        <v>355800</v>
      </c>
      <c r="E19">
        <f>958*1000</f>
        <v>958000</v>
      </c>
      <c r="F19">
        <f>249*1000</f>
        <v>249000</v>
      </c>
      <c r="H19">
        <v>2012</v>
      </c>
      <c r="I19" t="s">
        <v>7</v>
      </c>
      <c r="J19">
        <f>D20</f>
        <v>195700</v>
      </c>
    </row>
    <row r="20" spans="2:10" x14ac:dyDescent="0.35">
      <c r="B20">
        <v>2012</v>
      </c>
      <c r="C20" t="s">
        <v>3</v>
      </c>
      <c r="D20">
        <v>195700</v>
      </c>
      <c r="E20">
        <v>1250077</v>
      </c>
      <c r="F20">
        <v>428721</v>
      </c>
      <c r="I20" t="s">
        <v>8</v>
      </c>
      <c r="J20">
        <f>((J19-J18)/J18)*100</f>
        <v>-78.864903860691953</v>
      </c>
    </row>
    <row r="21" spans="2:10" x14ac:dyDescent="0.35">
      <c r="B21">
        <v>2019</v>
      </c>
      <c r="C21" t="s">
        <v>3</v>
      </c>
      <c r="E21">
        <f>1250*1000</f>
        <v>1250000</v>
      </c>
      <c r="F21">
        <f>429*1000</f>
        <v>429000</v>
      </c>
    </row>
    <row r="22" spans="2:10" x14ac:dyDescent="0.35">
      <c r="D22" s="2" t="s">
        <v>14</v>
      </c>
      <c r="E22" s="2" t="s">
        <v>14</v>
      </c>
      <c r="F22" s="2" t="s">
        <v>14</v>
      </c>
      <c r="I22" t="s">
        <v>11</v>
      </c>
    </row>
    <row r="23" spans="2:10" x14ac:dyDescent="0.35">
      <c r="B23">
        <v>1966</v>
      </c>
      <c r="D23">
        <f>D12*100/G$10</f>
        <v>49.841880403989514</v>
      </c>
      <c r="E23">
        <f>E12*100/G$10</f>
        <v>32.937428778896859</v>
      </c>
      <c r="F23">
        <f>F12*100/G$10</f>
        <v>17.220690817113628</v>
      </c>
      <c r="H23">
        <v>1966</v>
      </c>
      <c r="I23" t="s">
        <v>6</v>
      </c>
      <c r="J23">
        <f>E12</f>
        <v>611902</v>
      </c>
    </row>
    <row r="24" spans="2:10" x14ac:dyDescent="0.35">
      <c r="B24">
        <v>2012</v>
      </c>
      <c r="D24">
        <f>D20*100/G24</f>
        <v>10.440128503738068</v>
      </c>
      <c r="E24">
        <f>E20*100/G24</f>
        <v>66.68862810203052</v>
      </c>
      <c r="F24">
        <f>F20*100/G24</f>
        <v>22.871243394231417</v>
      </c>
      <c r="G24">
        <f>SUM(D20:F20)</f>
        <v>1874498</v>
      </c>
      <c r="H24">
        <f>B21</f>
        <v>2019</v>
      </c>
      <c r="I24" t="s">
        <v>7</v>
      </c>
      <c r="J24">
        <f>E21</f>
        <v>1250000</v>
      </c>
    </row>
    <row r="25" spans="2:10" x14ac:dyDescent="0.35">
      <c r="G25">
        <f>G24-G10</f>
        <v>16727</v>
      </c>
      <c r="I25" t="s">
        <v>8</v>
      </c>
      <c r="J25">
        <f>((J24-J23)/J23)*100</f>
        <v>104.28107768891097</v>
      </c>
    </row>
    <row r="27" spans="2:10" x14ac:dyDescent="0.35">
      <c r="I27" t="s">
        <v>10</v>
      </c>
    </row>
    <row r="28" spans="2:10" x14ac:dyDescent="0.35">
      <c r="H28">
        <v>1966</v>
      </c>
      <c r="I28" t="s">
        <v>6</v>
      </c>
      <c r="J28">
        <f>F12</f>
        <v>319921</v>
      </c>
    </row>
    <row r="29" spans="2:10" x14ac:dyDescent="0.35">
      <c r="H29">
        <f>B21</f>
        <v>2019</v>
      </c>
      <c r="I29" t="s">
        <v>7</v>
      </c>
      <c r="J29">
        <f>F21</f>
        <v>429000</v>
      </c>
    </row>
    <row r="30" spans="2:10" x14ac:dyDescent="0.35">
      <c r="I30" t="s">
        <v>8</v>
      </c>
      <c r="J30">
        <f>((J29-J28)/J28)*100</f>
        <v>34.095604852447948</v>
      </c>
    </row>
    <row r="32" spans="2:10" x14ac:dyDescent="0.35">
      <c r="B32" t="s">
        <v>0</v>
      </c>
      <c r="C32" t="s">
        <v>2</v>
      </c>
      <c r="D32" t="s">
        <v>1</v>
      </c>
      <c r="E32" t="s">
        <v>11</v>
      </c>
      <c r="F32" t="s">
        <v>12</v>
      </c>
      <c r="H32" s="2" t="str">
        <f>C33</f>
        <v>Anantapur</v>
      </c>
      <c r="I32" s="2" t="s">
        <v>1</v>
      </c>
    </row>
    <row r="33" spans="2:10" x14ac:dyDescent="0.35">
      <c r="B33">
        <v>1951</v>
      </c>
      <c r="C33" t="s">
        <v>5</v>
      </c>
      <c r="D33">
        <f>333130+195923+163412</f>
        <v>692465</v>
      </c>
      <c r="E33">
        <v>1203562</v>
      </c>
      <c r="F33">
        <v>349635</v>
      </c>
      <c r="H33">
        <f>B33</f>
        <v>1951</v>
      </c>
      <c r="I33" t="s">
        <v>6</v>
      </c>
      <c r="J33">
        <f>D33</f>
        <v>692465</v>
      </c>
    </row>
    <row r="34" spans="2:10" x14ac:dyDescent="0.35">
      <c r="B34">
        <v>1956</v>
      </c>
      <c r="C34" t="s">
        <v>5</v>
      </c>
      <c r="D34">
        <f>290491+180589+134135</f>
        <v>605215</v>
      </c>
      <c r="E34">
        <v>892019</v>
      </c>
      <c r="F34">
        <v>319896</v>
      </c>
      <c r="H34">
        <v>2012</v>
      </c>
      <c r="I34" t="s">
        <v>7</v>
      </c>
      <c r="J34">
        <f>D39</f>
        <v>455600</v>
      </c>
    </row>
    <row r="35" spans="2:10" x14ac:dyDescent="0.35">
      <c r="B35">
        <v>1961</v>
      </c>
      <c r="C35" t="s">
        <v>5</v>
      </c>
      <c r="D35">
        <f>322112+202746+162160</f>
        <v>687018</v>
      </c>
      <c r="E35">
        <v>979760</v>
      </c>
      <c r="F35">
        <v>327792</v>
      </c>
      <c r="I35" t="s">
        <v>8</v>
      </c>
      <c r="J35">
        <f>((J34-J33)/J33)*100</f>
        <v>-34.206060956149408</v>
      </c>
    </row>
    <row r="36" spans="2:10" x14ac:dyDescent="0.35">
      <c r="B36">
        <v>1997</v>
      </c>
      <c r="C36" t="s">
        <v>5</v>
      </c>
      <c r="D36">
        <v>644900</v>
      </c>
    </row>
    <row r="37" spans="2:10" x14ac:dyDescent="0.35">
      <c r="B37">
        <v>2003</v>
      </c>
      <c r="C37" t="s">
        <v>5</v>
      </c>
      <c r="D37">
        <v>650300</v>
      </c>
      <c r="I37" t="s">
        <v>11</v>
      </c>
    </row>
    <row r="38" spans="2:10" x14ac:dyDescent="0.35">
      <c r="B38">
        <v>2007</v>
      </c>
      <c r="C38" t="s">
        <v>5</v>
      </c>
      <c r="D38">
        <v>720400</v>
      </c>
      <c r="E38">
        <v>1905972</v>
      </c>
      <c r="F38">
        <v>503275</v>
      </c>
      <c r="H38">
        <f>B33</f>
        <v>1951</v>
      </c>
      <c r="I38" t="s">
        <v>6</v>
      </c>
      <c r="J38">
        <f>E33</f>
        <v>1203562</v>
      </c>
    </row>
    <row r="39" spans="2:10" x14ac:dyDescent="0.35">
      <c r="B39">
        <v>2012</v>
      </c>
      <c r="C39" t="s">
        <v>5</v>
      </c>
      <c r="D39">
        <v>455600</v>
      </c>
      <c r="E39">
        <v>3879840</v>
      </c>
      <c r="F39">
        <v>785210</v>
      </c>
      <c r="H39">
        <f>B39</f>
        <v>2012</v>
      </c>
      <c r="I39" t="s">
        <v>7</v>
      </c>
      <c r="J39">
        <f>E39</f>
        <v>3879840</v>
      </c>
    </row>
    <row r="40" spans="2:10" x14ac:dyDescent="0.35">
      <c r="I40" t="s">
        <v>8</v>
      </c>
      <c r="J40">
        <f>((J39-J38)/J38)*100</f>
        <v>222.36311880900192</v>
      </c>
    </row>
    <row r="42" spans="2:10" x14ac:dyDescent="0.35">
      <c r="D42" t="s">
        <v>14</v>
      </c>
      <c r="E42" t="s">
        <v>14</v>
      </c>
      <c r="F42" t="s">
        <v>14</v>
      </c>
      <c r="I42" t="s">
        <v>10</v>
      </c>
    </row>
    <row r="43" spans="2:10" x14ac:dyDescent="0.35">
      <c r="B43">
        <v>1951</v>
      </c>
      <c r="C43" t="s">
        <v>5</v>
      </c>
      <c r="D43">
        <f>333130+195923+163412</f>
        <v>692465</v>
      </c>
      <c r="E43">
        <v>1203562</v>
      </c>
      <c r="F43">
        <v>349635</v>
      </c>
      <c r="G43">
        <f>SUM(D43:F43)</f>
        <v>2245662</v>
      </c>
      <c r="H43">
        <f>B33</f>
        <v>1951</v>
      </c>
      <c r="I43" t="s">
        <v>6</v>
      </c>
      <c r="J43">
        <f>F33</f>
        <v>349635</v>
      </c>
    </row>
    <row r="44" spans="2:10" x14ac:dyDescent="0.35">
      <c r="D44">
        <f>D43*100/G43</f>
        <v>30.835673400538461</v>
      </c>
      <c r="E44">
        <f>E43*100/G43</f>
        <v>53.594975557318953</v>
      </c>
      <c r="F44">
        <f>F43*100/G43</f>
        <v>15.569351042142584</v>
      </c>
      <c r="H44">
        <f>B39</f>
        <v>2012</v>
      </c>
      <c r="I44" t="s">
        <v>7</v>
      </c>
      <c r="J44">
        <f>F39</f>
        <v>785210</v>
      </c>
    </row>
    <row r="45" spans="2:10" x14ac:dyDescent="0.35">
      <c r="B45">
        <v>2012</v>
      </c>
      <c r="C45" t="s">
        <v>5</v>
      </c>
      <c r="D45">
        <v>455600</v>
      </c>
      <c r="E45">
        <f>E39</f>
        <v>3879840</v>
      </c>
      <c r="F45">
        <f>F39</f>
        <v>785210</v>
      </c>
      <c r="G45">
        <f>SUM(D45:F45)</f>
        <v>5120650</v>
      </c>
      <c r="I45" t="s">
        <v>8</v>
      </c>
      <c r="J45">
        <f>((J44-J43)/J43)*100</f>
        <v>124.57991905844668</v>
      </c>
    </row>
    <row r="46" spans="2:10" x14ac:dyDescent="0.35">
      <c r="D46">
        <f>D45*100/G45</f>
        <v>8.897307958950524</v>
      </c>
      <c r="E46">
        <f>E45*100/G45</f>
        <v>75.768505951392896</v>
      </c>
      <c r="F46">
        <f>F45*100/G45</f>
        <v>15.334186089656587</v>
      </c>
    </row>
    <row r="48" spans="2:10" x14ac:dyDescent="0.35">
      <c r="G48">
        <f>G45-G43</f>
        <v>2874988</v>
      </c>
    </row>
    <row r="51" spans="2:8" x14ac:dyDescent="0.35">
      <c r="D51" t="s">
        <v>1</v>
      </c>
      <c r="E51" t="s">
        <v>11</v>
      </c>
      <c r="F51" t="s">
        <v>12</v>
      </c>
    </row>
    <row r="52" spans="2:8" x14ac:dyDescent="0.35">
      <c r="B52" t="s">
        <v>7</v>
      </c>
      <c r="C52">
        <v>1961</v>
      </c>
      <c r="D52">
        <f>D12+D35</f>
        <v>1612966</v>
      </c>
      <c r="E52">
        <f>E35+E12</f>
        <v>1591662</v>
      </c>
      <c r="F52">
        <f>F35+F12</f>
        <v>647713</v>
      </c>
      <c r="G52">
        <f>SUM(D52:F52)</f>
        <v>3852341</v>
      </c>
    </row>
    <row r="53" spans="2:8" x14ac:dyDescent="0.35">
      <c r="B53" t="s">
        <v>6</v>
      </c>
      <c r="C53">
        <v>2012</v>
      </c>
      <c r="D53">
        <f>D39+D20</f>
        <v>651300</v>
      </c>
      <c r="E53">
        <f>E39+E20</f>
        <v>5129917</v>
      </c>
      <c r="F53">
        <f>F39+F20</f>
        <v>1213931</v>
      </c>
      <c r="G53">
        <f>SUM(D53:F53)</f>
        <v>6995148</v>
      </c>
      <c r="H53">
        <f>G53-G52</f>
        <v>3142807</v>
      </c>
    </row>
    <row r="55" spans="2:8" x14ac:dyDescent="0.35">
      <c r="D55" t="s">
        <v>15</v>
      </c>
      <c r="E55" t="s">
        <v>16</v>
      </c>
      <c r="F55" t="s">
        <v>17</v>
      </c>
    </row>
    <row r="56" spans="2:8" x14ac:dyDescent="0.35">
      <c r="C56">
        <v>1961</v>
      </c>
      <c r="D56">
        <f>D52*100/G52</f>
        <v>41.869761789000506</v>
      </c>
      <c r="E56">
        <f>E52*100/G$52</f>
        <v>41.316747401125703</v>
      </c>
      <c r="F56">
        <f>F52*100/G$52</f>
        <v>16.813490809873787</v>
      </c>
    </row>
    <row r="57" spans="2:8" x14ac:dyDescent="0.35">
      <c r="C57">
        <v>2012</v>
      </c>
      <c r="D57">
        <f>D53*100/G53</f>
        <v>9.3107393867863841</v>
      </c>
      <c r="E57">
        <f>E53*100/G$53</f>
        <v>73.335360452702361</v>
      </c>
      <c r="F57">
        <f>F53*100/G$53</f>
        <v>17.353900160511259</v>
      </c>
      <c r="G57" s="3">
        <f>G53-G52</f>
        <v>3142807</v>
      </c>
    </row>
    <row r="59" spans="2:8" x14ac:dyDescent="0.35">
      <c r="D59" t="s">
        <v>18</v>
      </c>
    </row>
    <row r="60" spans="2:8" x14ac:dyDescent="0.35">
      <c r="C60" t="s">
        <v>1</v>
      </c>
      <c r="D60" s="4">
        <f>D53/D52</f>
        <v>0.40379028448212795</v>
      </c>
    </row>
    <row r="61" spans="2:8" x14ac:dyDescent="0.35">
      <c r="C61" t="s">
        <v>11</v>
      </c>
      <c r="D61" s="4">
        <f>E53/E52</f>
        <v>3.2229939522335771</v>
      </c>
    </row>
    <row r="62" spans="2:8" x14ac:dyDescent="0.35">
      <c r="C62" t="s">
        <v>12</v>
      </c>
      <c r="D62" s="4">
        <f>F53/F52</f>
        <v>1.8741803854484933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2023-04-12T13:36:51Z</dcterms:modified>
</cp:coreProperties>
</file>