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arlo\Nextcloud\Trabajos UC\9 noveno semestre\IPRE\PCB\"/>
    </mc:Choice>
  </mc:AlternateContent>
  <xr:revisionPtr revIDLastSave="0" documentId="13_ncr:1_{BD0AFE03-DF85-498D-AEE7-3FB9CD7E59AA}" xr6:coauthVersionLast="47" xr6:coauthVersionMax="47" xr10:uidLastSave="{00000000-0000-0000-0000-000000000000}"/>
  <bookViews>
    <workbookView xWindow="-19298" yWindow="-98" windowWidth="19396" windowHeight="11475" xr2:uid="{00000000-000D-0000-FFFF-FFFF00000000}"/>
  </bookViews>
  <sheets>
    <sheet name="Varios2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5" i="11" l="1"/>
  <c r="K144" i="11"/>
  <c r="K143" i="11"/>
  <c r="K142" i="11"/>
  <c r="H142" i="11"/>
  <c r="K141" i="11"/>
  <c r="H141" i="11"/>
  <c r="K140" i="11"/>
  <c r="H140" i="11"/>
  <c r="K139" i="11"/>
  <c r="K138" i="11"/>
  <c r="H138" i="11"/>
  <c r="K137" i="11"/>
  <c r="K136" i="11"/>
  <c r="K135" i="11"/>
  <c r="H135" i="11"/>
  <c r="K134" i="11"/>
  <c r="H134" i="11"/>
  <c r="K133" i="11"/>
  <c r="H133" i="11"/>
  <c r="K132" i="11"/>
  <c r="K131" i="11"/>
  <c r="K130" i="11"/>
  <c r="K129" i="11"/>
  <c r="H129" i="11"/>
  <c r="K128" i="11"/>
  <c r="K127" i="11"/>
  <c r="K122" i="11"/>
  <c r="K121" i="11"/>
  <c r="K120" i="11"/>
  <c r="K117" i="11"/>
  <c r="K116" i="11"/>
  <c r="K115" i="11"/>
  <c r="K110" i="11"/>
  <c r="K109" i="11"/>
  <c r="K108" i="11"/>
  <c r="I103" i="11"/>
  <c r="K103" i="11" s="1"/>
  <c r="K102" i="11"/>
  <c r="K101" i="11"/>
  <c r="K100" i="11"/>
  <c r="K99" i="11"/>
  <c r="K98" i="11"/>
  <c r="K97" i="11"/>
  <c r="K96" i="11"/>
  <c r="I95" i="11"/>
  <c r="K95" i="11" s="1"/>
  <c r="K94" i="11"/>
  <c r="K93" i="11"/>
  <c r="K91" i="11"/>
  <c r="K90" i="11"/>
  <c r="K89" i="11"/>
  <c r="K88" i="11"/>
  <c r="K87" i="11"/>
  <c r="K86" i="11"/>
  <c r="K85" i="11"/>
  <c r="K84" i="11"/>
  <c r="K80" i="11"/>
  <c r="K79" i="11"/>
  <c r="K78" i="11"/>
  <c r="K77" i="11"/>
  <c r="K75" i="11"/>
  <c r="K71" i="11"/>
  <c r="K70" i="11"/>
  <c r="K69" i="11"/>
  <c r="K68" i="11"/>
  <c r="K67" i="11"/>
  <c r="K66" i="11"/>
  <c r="K65" i="11"/>
  <c r="K64" i="11"/>
  <c r="K60" i="11"/>
  <c r="K59" i="11"/>
  <c r="K58" i="11"/>
  <c r="K57" i="11"/>
  <c r="K56" i="11"/>
  <c r="K55" i="11"/>
  <c r="K54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8" i="11"/>
  <c r="K37" i="11"/>
  <c r="K36" i="11"/>
  <c r="K35" i="11"/>
  <c r="K34" i="11"/>
  <c r="K33" i="11"/>
  <c r="K32" i="11"/>
  <c r="K31" i="11"/>
  <c r="K30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81" i="11" l="1"/>
  <c r="K146" i="11"/>
  <c r="K123" i="11"/>
  <c r="K72" i="11"/>
  <c r="K111" i="11"/>
  <c r="K26" i="11"/>
  <c r="K61" i="11" s="1"/>
  <c r="K104" i="11"/>
  <c r="K105" i="11" l="1"/>
  <c r="K125" i="11"/>
</calcChain>
</file>

<file path=xl/sharedStrings.xml><?xml version="1.0" encoding="utf-8"?>
<sst xmlns="http://schemas.openxmlformats.org/spreadsheetml/2006/main" count="546" uniqueCount="309">
  <si>
    <t>Mouser</t>
  </si>
  <si>
    <t>Digikey</t>
  </si>
  <si>
    <t>UF3SC120016K3S</t>
  </si>
  <si>
    <t>Placa CPLD</t>
  </si>
  <si>
    <t>CPLD</t>
  </si>
  <si>
    <t>XC95144XL-10TQ100C</t>
  </si>
  <si>
    <t>https://www.mouser.cl/ProductDetail/Xilinx/XC95144XL-10TQ100C?qs=rrS6PyfT74dv2GI8iYG7Ng%3D%3D</t>
  </si>
  <si>
    <t>Input Fibras Ópticas PWM</t>
  </si>
  <si>
    <t>Rx Fibra optica U1-U7</t>
  </si>
  <si>
    <t>HFBR-2521Z</t>
  </si>
  <si>
    <t>Tx Fibra optica U8</t>
  </si>
  <si>
    <t>HFBR-1521Z</t>
  </si>
  <si>
    <t>Led Amarillo D1-D8</t>
  </si>
  <si>
    <t>150060YS75000</t>
  </si>
  <si>
    <t>R1-R8=65 leds amarillos 0603</t>
  </si>
  <si>
    <t>CR0603-FX-64R9ELF</t>
  </si>
  <si>
    <t>https://www.mouser.cl/ProductDetail/Bourns/CR0603-FX-64R9ELF?qs=0nF2VnfAjXmKDZ2DrSFWHg%3D%3D</t>
  </si>
  <si>
    <t>Caps 50V X7R 0.1uF 0603</t>
  </si>
  <si>
    <t>C0603C104K5RACTU</t>
  </si>
  <si>
    <t>R=2k fibra Tx Pull up 0603</t>
  </si>
  <si>
    <t>R=51 fibra Tx 0603</t>
  </si>
  <si>
    <t>CR0603-FX-51R0ELF</t>
  </si>
  <si>
    <t>Buffer</t>
  </si>
  <si>
    <t>NC7WV07P6X</t>
  </si>
  <si>
    <t>PWR &amp; Conectores</t>
  </si>
  <si>
    <t>Conectores potencia macho</t>
  </si>
  <si>
    <t>Conectores potencia hembra para alimentar</t>
  </si>
  <si>
    <t>Ferrita</t>
  </si>
  <si>
    <t>FBMJ3216HM600-T</t>
  </si>
  <si>
    <t>DC-DC 12V-3.3V</t>
  </si>
  <si>
    <t>P7803-2000-S</t>
  </si>
  <si>
    <t>C9-C10 22uF</t>
  </si>
  <si>
    <t>C11 100nf</t>
  </si>
  <si>
    <t>C0805C104K5RAC7411</t>
  </si>
  <si>
    <t>C12 1uF</t>
  </si>
  <si>
    <t>C0805X105K5RACAUTO</t>
  </si>
  <si>
    <t>LED azul</t>
  </si>
  <si>
    <t>150060BS75000</t>
  </si>
  <si>
    <t>R=5 Ohm leds azul 0603</t>
  </si>
  <si>
    <t>RC0805JR-075R1L</t>
  </si>
  <si>
    <t>Conector Molex Ventiladores</t>
  </si>
  <si>
    <t>https://www.mouser.cl/ProductDetail/Molex/206832-0201?qs=vLWxofP3U2yHqsKM%2F2zxqQ%3D%3D</t>
  </si>
  <si>
    <t>Conector Gate Drivers 24P</t>
  </si>
  <si>
    <t>DC-DC 12V-5V proteccciones</t>
  </si>
  <si>
    <t>NCP1117DT50G</t>
  </si>
  <si>
    <t>https://www.mouser.cl/ProductDetail/onsemi/NCP1117DT50G?qs=Gev%252BmEvV0iaXyZQB7E2Yhg%3D%3D</t>
  </si>
  <si>
    <t>Conector Ethernet</t>
  </si>
  <si>
    <t>RJHSE5E80</t>
  </si>
  <si>
    <t>Entorno CPLD</t>
  </si>
  <si>
    <t xml:space="preserve">Mouser </t>
  </si>
  <si>
    <t>Conector JTAG</t>
  </si>
  <si>
    <t>Switch Reset</t>
  </si>
  <si>
    <t>TL3305CF260QG</t>
  </si>
  <si>
    <t>R=10k switch reset</t>
  </si>
  <si>
    <t>LED rojo</t>
  </si>
  <si>
    <t>R=65 Ohm leds ROJO</t>
  </si>
  <si>
    <t>R=10k PULL up/down GTS</t>
  </si>
  <si>
    <t>TOTAL</t>
  </si>
  <si>
    <t>Placa Puente H</t>
  </si>
  <si>
    <t>Heat Sink TO-247 Aluminum Board Level, Vertical</t>
  </si>
  <si>
    <t>C40-058-VE</t>
  </si>
  <si>
    <t>mouser</t>
  </si>
  <si>
    <t xml:space="preserve">DC Fans DC Fan, 40x40x20mm, 12VDC, 9CFM, 0.011A, 32dBA, 7800RPM, Sealed Sleeve, Leads
</t>
  </si>
  <si>
    <t>OD4020-12HSS</t>
  </si>
  <si>
    <t>6 Clavija Terminal de tornillo, derivación de alimentación M4 Orificio pasante</t>
  </si>
  <si>
    <t>N-Channel 1200 V 98A (Tc) 375W (Tc) Through Hole PG-TO247-3</t>
  </si>
  <si>
    <t>IMW120R020M1H</t>
  </si>
  <si>
    <t>N-Channel 1200 V 107A (Tc) 517W (Tc) Through Hole TO-247-3</t>
  </si>
  <si>
    <t>N-Channel 750 V 105A (Tj) 312W Through Hole TO-247N</t>
  </si>
  <si>
    <t>SCT4013DE</t>
  </si>
  <si>
    <t>Current Sense Resistors - SMD 10watt .01ohm 1% AEC-Q200</t>
  </si>
  <si>
    <t>WSHP2818R0100FEB</t>
  </si>
  <si>
    <t>RF Connectors / Coaxial Connectors T&amp;R U.FL Straight Surface Mount Jack</t>
  </si>
  <si>
    <t>CONUFL001-SMD-T</t>
  </si>
  <si>
    <t>Diode 1000 V 1A Surface Mount SMA (DO-214AC)</t>
  </si>
  <si>
    <t>ES1MTR</t>
  </si>
  <si>
    <t>2 Position Terminal Block Header, Male Pins, Shrouded (4 Side) 0.295" (7.50mm) Vertical Through Hole</t>
  </si>
  <si>
    <t>Hembra^^</t>
  </si>
  <si>
    <t>Connector Header Through Hole, Right Angle 24 position 0.100" (2.54mm)</t>
  </si>
  <si>
    <t>TSW-112-08-G-D-NA</t>
  </si>
  <si>
    <t>Meas &amp; Driver PCB</t>
  </si>
  <si>
    <t>4 Position Receptacle Connector 0.100" (2.54mm) Through Hole Tin</t>
  </si>
  <si>
    <t>M20-7820446</t>
  </si>
  <si>
    <t>10 Position Receptacle Connector 0.079" (2.00mm) Through Hole Gold</t>
  </si>
  <si>
    <t>SMM-110-01-S-S</t>
  </si>
  <si>
    <t>4 Position Receptacle Connector 0.079" (2.00mm) Through Hole Gold</t>
  </si>
  <si>
    <t>SMM-104-01-S-S</t>
  </si>
  <si>
    <t>DC link</t>
  </si>
  <si>
    <t>12.5 µF Film Capacitor 700V Polypropylene (PP), Metallized Radial</t>
  </si>
  <si>
    <t>C4AKJBU5125A32J</t>
  </si>
  <si>
    <t>4700 pF ±5% 1000V (1kV) Ceramic Capacitor C0G, NP0 1812 (4532 Metric)</t>
  </si>
  <si>
    <t>C1812C472JDGACTU</t>
  </si>
  <si>
    <t>180 mOhms ±1% 0.5W, 1/2W Chip Resistor 1206 (3216 Metric) Current Sense Thin Film</t>
  </si>
  <si>
    <t>RL1632R-R180-F</t>
  </si>
  <si>
    <t>SNUBBER</t>
  </si>
  <si>
    <t>CAP CER 680PF 2KV C0G/NP0 1808</t>
  </si>
  <si>
    <t>C1808C681JGGAC7800</t>
  </si>
  <si>
    <t>RES SMD 4.7 OHM 5% 1W 2010</t>
  </si>
  <si>
    <t>CRCW20104R70JNEFHP</t>
  </si>
  <si>
    <t>Booster</t>
  </si>
  <si>
    <t>Diodos SiC</t>
  </si>
  <si>
    <t>IDW30G65C5XKSA1</t>
  </si>
  <si>
    <t>https://www.mouser.com/ProductDetail/Infineon-Technologies/IDW30G65C5XKSA1?qs=u4fy%2FsgLU9MvMc7zj1dwTg%3D%3D</t>
  </si>
  <si>
    <t>TLV9064IDR</t>
  </si>
  <si>
    <t>https://www.digikey.com/en/products/detail/molex/0430300007/252479</t>
  </si>
  <si>
    <t>14 Fibras Tx + ENin + ENout</t>
  </si>
  <si>
    <t>https://www.digikey.com/en/products/detail/broadcom-limited/HFBR-2521Z/1990460</t>
  </si>
  <si>
    <t>https://www.digikey.com/en/products/detail/broadcom-limited/HFBR-1521Z/1990441</t>
  </si>
  <si>
    <t>https://www.digikey.com/en/products/detail/w%C3%BCrth-elektronik/150060YS75000/4489909?s=N4IgTCBcDaIIwFYAMSBsSCaBlA7MlIAugL5A</t>
  </si>
  <si>
    <t>https://www.digikey.com/en/products/detail/bourns-inc/CR0603-FX-64R9ELF/3784135?s=N4IgTCBcDaIMICUAMA2JBmAtAMQBqZQBYEBOAUQBlsQBdAXyA</t>
  </si>
  <si>
    <t>https://www.digikey.com/en/products/detail/kemet/C0603C104K5RAC7867/1465594?s=N4IgTCBcDaIMIAYBsCDMcCMCAsBpArAEoCCcAKgKogC6AvkA</t>
  </si>
  <si>
    <t>RC0603FR-132KL</t>
  </si>
  <si>
    <t>https://www.digikey.com/en/products/detail/yageo/RC0603FR-132KL/13694143</t>
  </si>
  <si>
    <t>https://www.digikey.com/en/products/detail/bourns-inc/CR0603-FX-51R0ELF/3784072?s=N4IgTCBcDaIMICUAMA2JBmAtAMQBqYFYBGZAUQBlsQBdAXyA</t>
  </si>
  <si>
    <t xml:space="preserve">Cosas comunicación CAN </t>
  </si>
  <si>
    <t>Comunicación CAN</t>
  </si>
  <si>
    <t>https://www.digikey.com/en/products/detail/amphenol-cs-commercial-products/RJHSE5E80/4891698</t>
  </si>
  <si>
    <t>Can Transcever</t>
  </si>
  <si>
    <t>SN65HVD232DRG4</t>
  </si>
  <si>
    <t>https://www.mouser.cl/ProductDetail/Texas-Instruments/SN65HVD232DRG4?qs=QViXGNcIEAuVBdL1JC84Mw%3D%3D</t>
  </si>
  <si>
    <t>Rin=0 CAN Transciever</t>
  </si>
  <si>
    <t xml:space="preserve">RMCF0603ZT0R00
</t>
  </si>
  <si>
    <t>https://www.digikey.com/en/products/detail/stackpole-electronics-inc/RMCF0603ZT0R00/1756908</t>
  </si>
  <si>
    <t>R=10k Pull Up/Down</t>
  </si>
  <si>
    <t xml:space="preserve">RC0603FR-1010KL
</t>
  </si>
  <si>
    <t>https://www.digikey.com/en/products/detail/yageo/RC0603FR-1010KL/12756395</t>
  </si>
  <si>
    <t>Rcan=120Ohm</t>
  </si>
  <si>
    <t xml:space="preserve">RC0603JR-07120RL
</t>
  </si>
  <si>
    <t>https://www.digikey.com/en/products/detail/yageo/RC0603JR-07120RL/726706</t>
  </si>
  <si>
    <t>https://www.digikey.com/en/products/detail/w%C3%BCrth-elektronik/61201421621/4846920?s=N4IgTCBcDaIGwEYwAYEBYwLpkBdAvkA</t>
  </si>
  <si>
    <t>Alimentaciones</t>
  </si>
  <si>
    <t xml:space="preserve">Microfit 3mm  Vcc 12.5Amax </t>
  </si>
  <si>
    <t>https://www.digikey.com/en/products/detail/molex/2125280200/12758133</t>
  </si>
  <si>
    <t>Microfit cable mount 3mm 2p</t>
  </si>
  <si>
    <t>https://www.digikey.com/en/products/detail/molex/0430250200/252496</t>
  </si>
  <si>
    <t>Crimps ^^</t>
  </si>
  <si>
    <t>FERRITE BEAD 60 OHM 1206 1LN</t>
  </si>
  <si>
    <t>https://www.digikey.com/en/products/detail/taiyo-yuden/FBMJ3216HM600-T/957838</t>
  </si>
  <si>
    <t>Led azul pa 5v 0603</t>
  </si>
  <si>
    <t>https://www.digikey.com/en/products/detail/w%C3%BCrth-elektronik/150060BS75000/4489895?s=N4IgTCBcDaIIwFYAMSBsSBCBlA7MlIAugL5A</t>
  </si>
  <si>
    <t>Led Amarillo 20mA  pa 3.3V 0603</t>
  </si>
  <si>
    <t>Led rojo 20mA pa 5v 0603</t>
  </si>
  <si>
    <t>150060RS75000</t>
  </si>
  <si>
    <t>https://www.digikey.com/en/products/detail/w%C3%BCrth-elektronik/150060RS75000/4489901?s=N4IgTCBcDaIIwFYAMSBsSBKBlA7MlIAugL5A</t>
  </si>
  <si>
    <t>Razul=90</t>
  </si>
  <si>
    <t>RC0603JR-0791RL</t>
  </si>
  <si>
    <t>https://www.digikey.com/en/products/detail/yageo/RC0603JR-0791RL/726840</t>
  </si>
  <si>
    <t>Ramarillo=65</t>
  </si>
  <si>
    <t>Rrojo=150</t>
  </si>
  <si>
    <t>RC0603FR-07150RL</t>
  </si>
  <si>
    <t>https://www.digikey.com/en/products/detail/yageo/RC0603FR-07150RL/726958</t>
  </si>
  <si>
    <t>DCDC 3.3V &amp; 5V</t>
  </si>
  <si>
    <t>TPS565201DDCR</t>
  </si>
  <si>
    <t>https://www.digikey.com/en/products/detail/texas-instruments/TPS565201DDCR/7732455?s=N4IgTCBcDaICoAUDKBWAbCsAGAjAETwGEAlEAXQF8g</t>
  </si>
  <si>
    <t>C10=C11=10uF   1206 50V</t>
  </si>
  <si>
    <t>C1206X106K3RACTU</t>
  </si>
  <si>
    <t>https://www.digikey.com/en/products/detail/kemet/C1206X106K3RAC7800/7427559?s=N4IgTCBcDaIMIEYwAYBsANBaDSBmASgIJwAqAqiALoC%2BQA</t>
  </si>
  <si>
    <t>C12=100nF 0805</t>
  </si>
  <si>
    <t>CL21B104KBCNNNC</t>
  </si>
  <si>
    <t>https://www.digikey.com/en/products/detail/samsung-electro-mechanics/CL21B104KBCNNNC/3886661</t>
  </si>
  <si>
    <t>Ren=10k Pull UP 0805</t>
  </si>
  <si>
    <t>RC0805JR-0710KL</t>
  </si>
  <si>
    <t>https://www.digikey.com/en/products/detail/yageo/RC0805JR-0710KL/728241</t>
  </si>
  <si>
    <t>L=3.3uH</t>
  </si>
  <si>
    <t>https://www.digikey.com/en/products/detail/w%C3%BCrth-elektronik/744311330/1638557?s=N4IgTCBcDaIOwBYEGYCMrnIAwgLoF8g</t>
  </si>
  <si>
    <t>C7=100nF 0805</t>
  </si>
  <si>
    <t>R2=10k 0805</t>
  </si>
  <si>
    <t>RC0805JR-1310KL</t>
  </si>
  <si>
    <t>https://www.digikey.com/en/products/detail/yageo/RC0805JR-1310KL/13694123</t>
  </si>
  <si>
    <t>R1=54.9K pa 5V 0805</t>
  </si>
  <si>
    <t>RC0805FR-0754K9L</t>
  </si>
  <si>
    <t>https://www.digikey.com/en/products/detail/yageo/RC0805FR-0754K9L/728029</t>
  </si>
  <si>
    <t>R1=33.2K pa 3.3V 0805</t>
  </si>
  <si>
    <t>RC0805FR-0733K2L</t>
  </si>
  <si>
    <t>https://www.digikey.com/en/products/detail/yageo/RC0805FR-0733K2L/727865</t>
  </si>
  <si>
    <t>C8=C9=22uF 1206</t>
  </si>
  <si>
    <t>EMK316BB7226ML-T</t>
  </si>
  <si>
    <t>https://www.digikey.com/en/products/detail/taiyo-yuden/EMK316BB7226ML-T/5361244</t>
  </si>
  <si>
    <t>Pot I2C</t>
  </si>
  <si>
    <t>POT I2C</t>
  </si>
  <si>
    <t>Potenciometros Digitales</t>
  </si>
  <si>
    <t>AD5254BRUZ10-RL7</t>
  </si>
  <si>
    <t>https://www.digikey.com/en/products/detail/analog-devices-inc/AD5254BRUZ10-RL7/995741?s=N4IgTCBcDaIIIBECsYkBYBCAlAqgLQEYAGAWiwBkB2EAXQF8g</t>
  </si>
  <si>
    <t>R=2k 0805 divisor resistivo</t>
  </si>
  <si>
    <t xml:space="preserve">       RC0805FR-132KL</t>
  </si>
  <si>
    <t>https://www.digikey.com/en/products/detail/yageo/RC0805FR-132KL/14008253</t>
  </si>
  <si>
    <t>R=10k 0805 divisor resistivo</t>
  </si>
  <si>
    <t>Logica de protecciones superior</t>
  </si>
  <si>
    <t>Latch para TRIPS adc 4 puertos</t>
  </si>
  <si>
    <t>HEF4043BT,653</t>
  </si>
  <si>
    <t>https://www.digikey.com/en/products/detail/nexperia-usa-inc/HEF4043BT-653/1156403</t>
  </si>
  <si>
    <t>Compuertas OR 4 puertos</t>
  </si>
  <si>
    <t>CD4072BM96</t>
  </si>
  <si>
    <t>https://www.digikey.com/en/products/detail/texas-instruments/CD4072BM96/3505798</t>
  </si>
  <si>
    <t>Switch reset enable</t>
  </si>
  <si>
    <t>PTS645SM95SMTR92LFS</t>
  </si>
  <si>
    <t>https://www.digikey.com/en/products/detail/c-k/PTS645SM95SMTR92LFS/7056044?s=N4IgTCBcDaIAoBUDKA2ALAViQWQJxewQCVcwAZAMSRAF0BfIA</t>
  </si>
  <si>
    <t>Capacitores 0805 100nF</t>
  </si>
  <si>
    <t>R=2k 0603 pull up/down</t>
  </si>
  <si>
    <t>mosfet LED fault</t>
  </si>
  <si>
    <t>2N7002-7-F</t>
  </si>
  <si>
    <t>https://www.digikey.com/en/products/detail/diodes-incorporated/2N7002-7-F/717681</t>
  </si>
  <si>
    <t>Protecciones por hardware y acondicionamiento</t>
  </si>
  <si>
    <t>R6=3340 Divisor Resisitivo 0603</t>
  </si>
  <si>
    <t>ERJ-PB3B3321V</t>
  </si>
  <si>
    <t>https://www.digikey.com/en/products/detail/panasonic-electronic-components/ERJ-PB3B3321V/6212813</t>
  </si>
  <si>
    <t>OPAMPS 4 canales</t>
  </si>
  <si>
    <t>https://www.digikey.com/en/products/detail/texas-instruments/TLV9064IDR/7931882?s=N4IgTCBcDaICoBkBqBOADANgCwEkAiASiALoC%2BQA</t>
  </si>
  <si>
    <t>Pin header 3pos 2mm</t>
  </si>
  <si>
    <t>M22-2010305</t>
  </si>
  <si>
    <t>https://www.digikey.com/en/products/detail/harwin-inc/M22-2010305/3728238?s=N4IgTCBcDaILJjAWjABgIyoMyoKwgF0BfIA</t>
  </si>
  <si>
    <t>NAND</t>
  </si>
  <si>
    <t>SN74LVC1G00DBVR</t>
  </si>
  <si>
    <t>https://www.digikey.com/en/products/detail/texas-instruments/SN74LVC1G00DBVR/381333</t>
  </si>
  <si>
    <t>OPAMP 1 canal Vref=1.5</t>
  </si>
  <si>
    <t>TLV9001IDCKR</t>
  </si>
  <si>
    <t>https://www.digikey.com/en/products/detail/texas-instruments/TLV9001IDCKR/9771968?s=N4IgTCBcDaICoBkBqBOADGgjASQCIGEBpAJRAF0BfIA</t>
  </si>
  <si>
    <t>Comparador HxW Prot</t>
  </si>
  <si>
    <t>MAX9032AUA+</t>
  </si>
  <si>
    <t>https://www.digikey.com/en/products/detail/analog-devices-inc-maxim-integrated/MAX9032AUA/1495029</t>
  </si>
  <si>
    <t>U1A</t>
  </si>
  <si>
    <t>R=1k</t>
  </si>
  <si>
    <t>WR06X1001FTL</t>
  </si>
  <si>
    <t>https://www.digikey.com/en/products/detail/walsin-technology-corporation/WR06X1001FTL/13241294</t>
  </si>
  <si>
    <t xml:space="preserve">R=681 </t>
  </si>
  <si>
    <t xml:space="preserve">RC0603FR-07681RL
</t>
  </si>
  <si>
    <t>https://www.digikey.com/en/products/detail/yageo/RC0603FR-07681RL/727357</t>
  </si>
  <si>
    <t>C=330pF</t>
  </si>
  <si>
    <t>CGA1A2X7R1H331K030BA</t>
  </si>
  <si>
    <t>https://www.digikey.com/en/products/detail/tdk-corporation/CGA1A2X7R1H331K030BA/3949347</t>
  </si>
  <si>
    <t xml:space="preserve">R=100 </t>
  </si>
  <si>
    <t>RMCF0603FT100R</t>
  </si>
  <si>
    <t>digikey.com/en/products/detail/stackpole-electronics-inc/RMCF0603FT100R/1761113</t>
  </si>
  <si>
    <t>C=0.01uF</t>
  </si>
  <si>
    <t>UMK063BJ103KP-F</t>
  </si>
  <si>
    <t>https://www.digikey.com/en/products/detail/taiyo-yuden/UMK063BJ103KP-F/4970953</t>
  </si>
  <si>
    <t>U1B+U1C +U1D  + OPAMP SOLO +NAND</t>
  </si>
  <si>
    <t>R=10k</t>
  </si>
  <si>
    <t>RC0603FR-1010KL</t>
  </si>
  <si>
    <t xml:space="preserve">R=68k </t>
  </si>
  <si>
    <t>WR06X6802FTL</t>
  </si>
  <si>
    <t>https://www.digikey.com/en/products/detail/walsin-technology-corporation/WR06X6802FTL/13241649</t>
  </si>
  <si>
    <t xml:space="preserve">R=12k </t>
  </si>
  <si>
    <t>RC0603FR-0712KL</t>
  </si>
  <si>
    <t>https://www.digikey.com/en/products/detail/yageo/RC0603FR-0712KL/726913</t>
  </si>
  <si>
    <t>C=100nF</t>
  </si>
  <si>
    <t>C0603C104K5RAC7867</t>
  </si>
  <si>
    <t>R=0</t>
  </si>
  <si>
    <t>RMCF0603ZT0R00</t>
  </si>
  <si>
    <t>R=4.7k</t>
  </si>
  <si>
    <t>RC0603FR-074K7L</t>
  </si>
  <si>
    <t>https://www.digikey.com/en/products/detail/yageo/RC0603FR-074K7L/727212</t>
  </si>
  <si>
    <t>R=28k</t>
  </si>
  <si>
    <t>RC0603FR-0728KL</t>
  </si>
  <si>
    <t>https://www.digikey.com/en/products/detail/yageo/RC0603FR-0728KL/727108</t>
  </si>
  <si>
    <t>Rlem=220</t>
  </si>
  <si>
    <t>WR06X221 JTL</t>
  </si>
  <si>
    <t>https://www.digikey.com/en/products/detail/walsin-technology-corporation/WR06X221-JTL/13239083</t>
  </si>
  <si>
    <t>https://www.digikey.com/en/products/detail/samtec-inc/SMM-110-01-S-S/6693176</t>
  </si>
  <si>
    <t>https://www.digikey.com/en/products/detail/samtec-inc/SMM-104-01-S-S/6678691</t>
  </si>
  <si>
    <t>https://www.digikey.com/en/products/detail/smc-diode-solutions/ES1M/5993185?s=N4IgTCBcDaIKIGUCMBZAKgJRAXQL5A</t>
  </si>
  <si>
    <t xml:space="preserve"> </t>
  </si>
  <si>
    <t>Cosas Ipre</t>
  </si>
  <si>
    <t>https://www.digikey.com/en/products/detail/ohmite/C40-058-VE/4211079?s=N4IgTCBcDaIMIBYAMBaJBWAHCgagURAF0BfIA</t>
  </si>
  <si>
    <t>tenemos 2</t>
  </si>
  <si>
    <t>https://www.digikey.com/en/products/detail/orion-fans/OD4020-12HSS/2621120</t>
  </si>
  <si>
    <t>No hay</t>
  </si>
  <si>
    <t>https://www.digikey.com/en/products/detail/keystone-electronics/7799/2745951</t>
  </si>
  <si>
    <t>Hay 2</t>
  </si>
  <si>
    <t>https://www.digikey.com/en/products/detail/infineon-technologies/IMW120R020M1HXKSA1/16254472?s=N4IgTCBcDaIJIFkDqBGMAGASujCUAkANAaQGUBBFEAXQF8g</t>
  </si>
  <si>
    <t>https://www.digikey.com/en/products/detail/qorvo/UF3SC120016K3S/12083198?s=N4IgTCBcDaIKoDEDMBlAwgRjABmxgbANKogC6AvkA</t>
  </si>
  <si>
    <t>Hay 4</t>
  </si>
  <si>
    <t>https://www.digikey.com/en/products/detail/rohm-semiconductor/SCT4013DEC11/16808177?s=N4IgTCBcDaIMoGEAqAWADARgMwBECiCGGIAugL5A</t>
  </si>
  <si>
    <t>Hay hartos</t>
  </si>
  <si>
    <t>https://www.digikey.com/en/products/detail/vishay-dale/WSHP2818R0100FEB/13983205?s=N4IgTCBcDaIAQHUDKAJACmAHARkwJQAZsCCAxAUQCEQBdAXyA</t>
  </si>
  <si>
    <t>Pierna y salida</t>
  </si>
  <si>
    <t>Desat</t>
  </si>
  <si>
    <t>https://www.digikey.com/en/products/detail/samtec-inc/TSW-112-08-G-D-NA/10218941</t>
  </si>
  <si>
    <t>ConectorCPLD</t>
  </si>
  <si>
    <t>https://www.digikey.com/en/products/detail/harwin-inc/M20-7820446/3727761</t>
  </si>
  <si>
    <t>Mediciones</t>
  </si>
  <si>
    <t>Gate Drivers</t>
  </si>
  <si>
    <t>https://www.digikey.co.nz/en/products/detail/kemet/C4AQIBU5125A12J/8345939</t>
  </si>
  <si>
    <t>https://www.digikey.co.nz/en/products/detail/kemet/C1812C472JDGAC7800/4376981</t>
  </si>
  <si>
    <t>https://www.digikey.co.nz/en/products/detail/susumu/RL1632R-R180-F/714348?s=N4IgTCBcDaIEoBkCMA2AzGOBaOSAcADFgGIgC6AvkA</t>
  </si>
  <si>
    <t>Nop</t>
  </si>
  <si>
    <t>Prob stock digikey</t>
  </si>
  <si>
    <t>https://www.digikey.com/en/products/detail/yageo/RE0603FRE072KL/5923341?s=N4IgTCBcDaIEoFEAMA2JBmAYopB2MA0gDIgC6AvkA</t>
  </si>
  <si>
    <t>https://www.digikey.com/en/products/detail/onsemi/NC7WV07P6X/1051041?s=N4IgTCBcDaIHIGEDsB1AagBiQBQGwA0QBdAXyA</t>
  </si>
  <si>
    <t>https://www.digikey.com/en/products/detail/w%C3%BCrth-elektronik/649002227222/2060433?s=N4IgTCBcDaIGwBYCcAGFYMHYMQLoF8g</t>
  </si>
  <si>
    <t>Tenemos</t>
  </si>
  <si>
    <t>https://www.digikey.com/en/products/detail/cui-inc/P7803-2000-S/11569256?s=N4IgTCBcDaIAoHYAcAGAzAWjCnGDKIAugL5A</t>
  </si>
  <si>
    <t xml:space="preserve">  </t>
  </si>
  <si>
    <t>GMC21X5R226M35NT</t>
  </si>
  <si>
    <t>https://www.digikey.com/en/products/detail/cal-chip-electronics-inc/GMC21X5R226M35NT/18151151</t>
  </si>
  <si>
    <t>https://www.digikey.com/en/products/detail/kemet/C0805C104K5RAC7210/3317003?s=N4IgTCBcDaIMIAYAcCCscCMCAsBpVASgIJwDs2GGIAugL5A</t>
  </si>
  <si>
    <t>https://www.digikey.com/en/products/detail/kemet/C0805X105K5RACAUTO/13681294?s=N4IgTCBcDaIMIAYAcCCsANAjGg0qgSgIJyECqAKgPIgC6AvkA</t>
  </si>
  <si>
    <t>https://www.digikey.com/en/products/detail/bourns-inc/CR0603-J-5R1ELF/3784253?s=N4IgTCBcDaIMICUAMA2JBmAtAKQPSYFYEBGAUQBkAxEAXQF8g</t>
  </si>
  <si>
    <t>Digikey Sin stock</t>
  </si>
  <si>
    <t>SSQ-112-23-S-D-RA</t>
  </si>
  <si>
    <t>https://www.digikey.com/en/products/detail/samtec-inc/SSQ-112-23-S-D-RA/8093847?s=N4IgTCBcDaIMpwIoFoCMqzLAZmXZAIsgEoCCIAugL5A</t>
  </si>
  <si>
    <t>No se usa</t>
  </si>
  <si>
    <t>Oscilador 100Mhz 50V</t>
  </si>
  <si>
    <t>CB3LV-3I-100M000000</t>
  </si>
  <si>
    <t>https://www.digikey.com/en/products/detail/cts-frequency-controls/CB3LV-3I-100M000000/663666?s=N4IgTCBcDaIMICEDMAZAagWiQSQwRgAYCBZIokAXQF8g</t>
  </si>
  <si>
    <t>https://www.digikey.com/en/products/detail/e-switch/TL3305CF260QG/5816186?s=N4IgTCBcDaICoBkDMSAMBWAwgMTANlQEUBxEAXQF8g</t>
  </si>
  <si>
    <t>https://www.digikey.com/en/products/detail/vishay-dale/CRCW060310K0FKECC/7924694?s=N4IgTCBcDaIMICU4HUAMA2VBmAjKg0qgGL4CiccIAugL5A</t>
  </si>
  <si>
    <t>Placa Control</t>
  </si>
  <si>
    <t>Digikey Sin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</si>
</sst>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00"/>
    <numFmt numFmtId="166" formatCode="&quot;$&quot;#,##0.0000"/>
    <numFmt numFmtId="167" formatCode="&quot;$&quot;#,##0.000"/>
  </numFmts>
  <fonts count="35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333333"/>
      <name val="Arial"/>
    </font>
    <font>
      <sz val="10"/>
      <color theme="1"/>
      <name val="Arial"/>
    </font>
    <font>
      <sz val="11"/>
      <color theme="1"/>
      <name val="Arial"/>
      <scheme val="minor"/>
    </font>
    <font>
      <sz val="9"/>
      <color rgb="FF444444"/>
      <name val="Roboto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2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b/>
      <sz val="12"/>
      <color rgb="FFFFFFF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9"/>
      <color rgb="FF222222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7"/>
      <color theme="1"/>
      <name val="Arial"/>
      <scheme val="minor"/>
    </font>
    <font>
      <u/>
      <sz val="9"/>
      <color rgb="FF444444"/>
      <name val="Roboto"/>
    </font>
    <font>
      <u/>
      <sz val="9"/>
      <color rgb="FF222222"/>
      <name val="Roboto"/>
    </font>
    <font>
      <u/>
      <sz val="9"/>
      <color rgb="FF222222"/>
      <name val="Roboto"/>
    </font>
    <font>
      <u/>
      <sz val="9"/>
      <color rgb="FF222222"/>
      <name val="Roboto"/>
    </font>
    <font>
      <u/>
      <sz val="10"/>
      <color rgb="FF0000FF"/>
      <name val="Arial"/>
    </font>
    <font>
      <u/>
      <sz val="9"/>
      <color rgb="FF444444"/>
      <name val="Roboto"/>
    </font>
    <font>
      <u/>
      <sz val="10"/>
      <color rgb="FF0000FF"/>
      <name val="Arial"/>
    </font>
    <font>
      <sz val="19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3F3F3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1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wrapText="1"/>
    </xf>
    <xf numFmtId="0" fontId="2" fillId="3" borderId="0" xfId="0" applyFont="1" applyFill="1"/>
    <xf numFmtId="0" fontId="2" fillId="0" borderId="8" xfId="0" applyFont="1" applyBorder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6" borderId="0" xfId="0" applyFont="1" applyFill="1"/>
    <xf numFmtId="165" fontId="2" fillId="0" borderId="0" xfId="0" applyNumberFormat="1" applyFont="1"/>
    <xf numFmtId="0" fontId="7" fillId="0" borderId="0" xfId="0" applyFont="1"/>
    <xf numFmtId="0" fontId="2" fillId="7" borderId="0" xfId="0" applyFont="1" applyFill="1"/>
    <xf numFmtId="0" fontId="8" fillId="6" borderId="0" xfId="0" applyFont="1" applyFill="1" applyAlignment="1">
      <alignment horizontal="left" vertical="top"/>
    </xf>
    <xf numFmtId="0" fontId="9" fillId="0" borderId="5" xfId="0" applyFont="1" applyBorder="1"/>
    <xf numFmtId="0" fontId="7" fillId="0" borderId="0" xfId="0" applyFont="1" applyAlignment="1">
      <alignment wrapText="1"/>
    </xf>
    <xf numFmtId="0" fontId="13" fillId="0" borderId="5" xfId="0" applyFont="1" applyBorder="1"/>
    <xf numFmtId="0" fontId="2" fillId="7" borderId="6" xfId="0" applyFont="1" applyFill="1" applyBorder="1"/>
    <xf numFmtId="0" fontId="2" fillId="7" borderId="8" xfId="0" applyFont="1" applyFill="1" applyBorder="1"/>
    <xf numFmtId="0" fontId="1" fillId="8" borderId="8" xfId="0" applyFont="1" applyFill="1" applyBorder="1" applyAlignment="1">
      <alignment horizontal="center"/>
    </xf>
    <xf numFmtId="164" fontId="14" fillId="8" borderId="8" xfId="0" applyNumberFormat="1" applyFont="1" applyFill="1" applyBorder="1" applyAlignment="1">
      <alignment horizontal="center"/>
    </xf>
    <xf numFmtId="0" fontId="2" fillId="7" borderId="7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6" fillId="0" borderId="2" xfId="0" applyFont="1" applyBorder="1" applyAlignment="1">
      <alignment horizontal="right"/>
    </xf>
    <xf numFmtId="0" fontId="7" fillId="0" borderId="9" xfId="0" applyFont="1" applyBorder="1" applyAlignment="1">
      <alignment horizontal="center" vertical="center"/>
    </xf>
    <xf numFmtId="0" fontId="2" fillId="0" borderId="9" xfId="0" applyFont="1" applyBorder="1"/>
    <xf numFmtId="0" fontId="2" fillId="3" borderId="10" xfId="0" applyFont="1" applyFill="1" applyBorder="1"/>
    <xf numFmtId="0" fontId="7" fillId="0" borderId="10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2" fillId="3" borderId="8" xfId="0" applyFont="1" applyFill="1" applyBorder="1"/>
    <xf numFmtId="0" fontId="7" fillId="0" borderId="8" xfId="0" applyFont="1" applyBorder="1" applyAlignment="1">
      <alignment wrapText="1"/>
    </xf>
    <xf numFmtId="0" fontId="15" fillId="0" borderId="7" xfId="0" applyFont="1" applyBorder="1"/>
    <xf numFmtId="0" fontId="16" fillId="0" borderId="3" xfId="0" applyFont="1" applyBorder="1"/>
    <xf numFmtId="0" fontId="8" fillId="6" borderId="0" xfId="0" applyFont="1" applyFill="1" applyAlignment="1">
      <alignment horizontal="left"/>
    </xf>
    <xf numFmtId="0" fontId="7" fillId="2" borderId="0" xfId="0" applyFont="1" applyFill="1"/>
    <xf numFmtId="0" fontId="17" fillId="6" borderId="0" xfId="0" applyFont="1" applyFill="1" applyAlignment="1">
      <alignment horizontal="left"/>
    </xf>
    <xf numFmtId="0" fontId="18" fillId="2" borderId="0" xfId="0" applyFont="1" applyFill="1"/>
    <xf numFmtId="0" fontId="19" fillId="2" borderId="5" xfId="0" applyFont="1" applyFill="1" applyBorder="1"/>
    <xf numFmtId="164" fontId="2" fillId="9" borderId="0" xfId="0" applyNumberFormat="1" applyFont="1" applyFill="1"/>
    <xf numFmtId="166" fontId="2" fillId="0" borderId="0" xfId="0" applyNumberFormat="1" applyFont="1"/>
    <xf numFmtId="0" fontId="7" fillId="4" borderId="0" xfId="0" applyFont="1" applyFill="1" applyAlignment="1">
      <alignment wrapText="1"/>
    </xf>
    <xf numFmtId="0" fontId="8" fillId="2" borderId="0" xfId="0" applyFont="1" applyFill="1" applyAlignment="1">
      <alignment horizontal="left"/>
    </xf>
    <xf numFmtId="0" fontId="7" fillId="4" borderId="0" xfId="0" applyFont="1" applyFill="1"/>
    <xf numFmtId="0" fontId="20" fillId="4" borderId="5" xfId="0" applyFont="1" applyFill="1" applyBorder="1"/>
    <xf numFmtId="0" fontId="21" fillId="0" borderId="5" xfId="0" applyFont="1" applyBorder="1"/>
    <xf numFmtId="0" fontId="7" fillId="4" borderId="8" xfId="0" applyFont="1" applyFill="1" applyBorder="1" applyAlignment="1">
      <alignment wrapText="1"/>
    </xf>
    <xf numFmtId="0" fontId="2" fillId="4" borderId="8" xfId="0" applyFont="1" applyFill="1" applyBorder="1"/>
    <xf numFmtId="0" fontId="7" fillId="4" borderId="8" xfId="0" applyFont="1" applyFill="1" applyBorder="1"/>
    <xf numFmtId="0" fontId="22" fillId="4" borderId="7" xfId="0" applyFont="1" applyFill="1" applyBorder="1"/>
    <xf numFmtId="0" fontId="8" fillId="6" borderId="10" xfId="0" applyFont="1" applyFill="1" applyBorder="1" applyAlignment="1">
      <alignment horizontal="left"/>
    </xf>
    <xf numFmtId="0" fontId="7" fillId="0" borderId="10" xfId="0" applyFont="1" applyBorder="1"/>
    <xf numFmtId="0" fontId="23" fillId="0" borderId="11" xfId="0" applyFont="1" applyBorder="1"/>
    <xf numFmtId="167" fontId="7" fillId="0" borderId="0" xfId="0" applyNumberFormat="1" applyFont="1"/>
    <xf numFmtId="164" fontId="7" fillId="0" borderId="0" xfId="0" applyNumberFormat="1" applyFont="1"/>
    <xf numFmtId="0" fontId="7" fillId="0" borderId="2" xfId="0" applyFont="1" applyBorder="1"/>
    <xf numFmtId="0" fontId="8" fillId="6" borderId="2" xfId="0" applyFont="1" applyFill="1" applyBorder="1" applyAlignment="1">
      <alignment horizontal="left" vertical="top"/>
    </xf>
    <xf numFmtId="167" fontId="7" fillId="0" borderId="2" xfId="0" applyNumberFormat="1" applyFont="1" applyBorder="1"/>
    <xf numFmtId="167" fontId="2" fillId="0" borderId="2" xfId="0" applyNumberFormat="1" applyFont="1" applyBorder="1"/>
    <xf numFmtId="167" fontId="2" fillId="0" borderId="0" xfId="0" applyNumberFormat="1" applyFont="1"/>
    <xf numFmtId="167" fontId="2" fillId="0" borderId="8" xfId="0" applyNumberFormat="1" applyFont="1" applyBorder="1"/>
    <xf numFmtId="0" fontId="25" fillId="6" borderId="2" xfId="0" applyFont="1" applyFill="1" applyBorder="1" applyAlignment="1">
      <alignment horizontal="left" vertical="top"/>
    </xf>
    <xf numFmtId="164" fontId="7" fillId="0" borderId="2" xfId="0" applyNumberFormat="1" applyFont="1" applyBorder="1"/>
    <xf numFmtId="164" fontId="2" fillId="0" borderId="2" xfId="0" applyNumberFormat="1" applyFont="1" applyBorder="1"/>
    <xf numFmtId="0" fontId="26" fillId="6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7" fillId="7" borderId="0" xfId="0" applyFont="1" applyFill="1"/>
    <xf numFmtId="0" fontId="28" fillId="7" borderId="0" xfId="0" applyFont="1" applyFill="1" applyAlignment="1">
      <alignment horizontal="left"/>
    </xf>
    <xf numFmtId="164" fontId="7" fillId="7" borderId="0" xfId="0" applyNumberFormat="1" applyFont="1" applyFill="1"/>
    <xf numFmtId="164" fontId="2" fillId="7" borderId="0" xfId="0" applyNumberFormat="1" applyFont="1" applyFill="1"/>
    <xf numFmtId="0" fontId="29" fillId="7" borderId="5" xfId="0" applyFont="1" applyFill="1" applyBorder="1"/>
    <xf numFmtId="0" fontId="17" fillId="7" borderId="0" xfId="0" applyFont="1" applyFill="1" applyAlignment="1">
      <alignment horizontal="left"/>
    </xf>
    <xf numFmtId="0" fontId="2" fillId="7" borderId="2" xfId="0" applyFont="1" applyFill="1" applyBorder="1"/>
    <xf numFmtId="0" fontId="7" fillId="7" borderId="2" xfId="0" applyFont="1" applyFill="1" applyBorder="1"/>
    <xf numFmtId="0" fontId="30" fillId="7" borderId="2" xfId="0" applyFont="1" applyFill="1" applyBorder="1" applyAlignment="1">
      <alignment horizontal="left" vertical="top"/>
    </xf>
    <xf numFmtId="164" fontId="7" fillId="7" borderId="2" xfId="0" applyNumberFormat="1" applyFont="1" applyFill="1" applyBorder="1"/>
    <xf numFmtId="164" fontId="2" fillId="7" borderId="2" xfId="0" applyNumberFormat="1" applyFont="1" applyFill="1" applyBorder="1"/>
    <xf numFmtId="0" fontId="2" fillId="7" borderId="3" xfId="0" applyFont="1" applyFill="1" applyBorder="1"/>
    <xf numFmtId="0" fontId="2" fillId="7" borderId="10" xfId="0" applyFont="1" applyFill="1" applyBorder="1"/>
    <xf numFmtId="0" fontId="7" fillId="7" borderId="10" xfId="0" applyFont="1" applyFill="1" applyBorder="1"/>
    <xf numFmtId="0" fontId="17" fillId="7" borderId="10" xfId="0" applyFont="1" applyFill="1" applyBorder="1" applyAlignment="1">
      <alignment horizontal="left"/>
    </xf>
    <xf numFmtId="164" fontId="7" fillId="7" borderId="10" xfId="0" applyNumberFormat="1" applyFont="1" applyFill="1" applyBorder="1"/>
    <xf numFmtId="164" fontId="2" fillId="7" borderId="10" xfId="0" applyNumberFormat="1" applyFont="1" applyFill="1" applyBorder="1"/>
    <xf numFmtId="0" fontId="31" fillId="7" borderId="11" xfId="0" applyFont="1" applyFill="1" applyBorder="1"/>
    <xf numFmtId="0" fontId="2" fillId="2" borderId="0" xfId="0" applyFont="1" applyFill="1" applyAlignment="1">
      <alignment wrapText="1"/>
    </xf>
    <xf numFmtId="167" fontId="2" fillId="7" borderId="0" xfId="0" applyNumberFormat="1" applyFont="1" applyFill="1"/>
    <xf numFmtId="167" fontId="7" fillId="7" borderId="0" xfId="0" applyNumberFormat="1" applyFont="1" applyFill="1"/>
    <xf numFmtId="0" fontId="2" fillId="7" borderId="5" xfId="0" applyFont="1" applyFill="1" applyBorder="1"/>
    <xf numFmtId="0" fontId="5" fillId="7" borderId="0" xfId="0" applyFont="1" applyFill="1"/>
    <xf numFmtId="0" fontId="33" fillId="7" borderId="0" xfId="0" applyFont="1" applyFill="1"/>
    <xf numFmtId="167" fontId="2" fillId="9" borderId="0" xfId="0" applyNumberFormat="1" applyFont="1" applyFill="1"/>
    <xf numFmtId="167" fontId="2" fillId="4" borderId="0" xfId="0" applyNumberFormat="1" applyFont="1" applyFill="1"/>
    <xf numFmtId="167" fontId="2" fillId="4" borderId="8" xfId="0" applyNumberFormat="1" applyFont="1" applyFill="1" applyBorder="1"/>
    <xf numFmtId="167" fontId="17" fillId="6" borderId="0" xfId="0" applyNumberFormat="1" applyFont="1" applyFill="1"/>
    <xf numFmtId="167" fontId="2" fillId="0" borderId="10" xfId="0" applyNumberFormat="1" applyFont="1" applyBorder="1"/>
    <xf numFmtId="0" fontId="34" fillId="0" borderId="0" xfId="1"/>
    <xf numFmtId="0" fontId="2" fillId="10" borderId="0" xfId="0" applyFont="1" applyFill="1"/>
    <xf numFmtId="0" fontId="7" fillId="10" borderId="0" xfId="0" applyFont="1" applyFill="1"/>
    <xf numFmtId="0" fontId="24" fillId="5" borderId="1" xfId="0" applyFont="1" applyFill="1" applyBorder="1" applyAlignment="1">
      <alignment horizontal="center"/>
    </xf>
    <xf numFmtId="0" fontId="12" fillId="0" borderId="2" xfId="0" applyFont="1" applyBorder="1"/>
    <xf numFmtId="0" fontId="12" fillId="0" borderId="3" xfId="0" applyFont="1" applyBorder="1"/>
    <xf numFmtId="0" fontId="7" fillId="0" borderId="1" xfId="0" applyFont="1" applyBorder="1" applyAlignment="1">
      <alignment horizontal="center" vertical="center" textRotation="135"/>
    </xf>
    <xf numFmtId="0" fontId="12" fillId="0" borderId="4" xfId="0" applyFont="1" applyBorder="1"/>
    <xf numFmtId="0" fontId="12" fillId="0" borderId="6" xfId="0" applyFont="1" applyBorder="1"/>
    <xf numFmtId="0" fontId="7" fillId="0" borderId="1" xfId="0" applyFont="1" applyBorder="1" applyAlignment="1">
      <alignment horizontal="center" vertical="center"/>
    </xf>
    <xf numFmtId="0" fontId="24" fillId="5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vertical="center" textRotation="135"/>
    </xf>
    <xf numFmtId="0" fontId="7" fillId="0" borderId="0" xfId="0" applyFont="1" applyAlignment="1">
      <alignment vertical="center" textRotation="135"/>
    </xf>
    <xf numFmtId="0" fontId="32" fillId="5" borderId="0" xfId="0" applyFont="1" applyFill="1" applyAlignment="1">
      <alignment horizontal="center"/>
    </xf>
    <xf numFmtId="0" fontId="7" fillId="0" borderId="4" xfId="0" applyFont="1" applyBorder="1" applyAlignment="1">
      <alignment horizontal="center" vertical="center" textRotation="135" wrapText="1"/>
    </xf>
    <xf numFmtId="0" fontId="11" fillId="5" borderId="1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textRotation="135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" fillId="11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igikey.com/en/products/detail/analog-devices-inc-maxim-integrated/MAX9032AUA/1495029" TargetMode="External"/><Relationship Id="rId21" Type="http://schemas.openxmlformats.org/officeDocument/2006/relationships/hyperlink" Target="https://www.digikey.com/en/products/detail/samtec-inc/TSW-112-08-G-D-NA/10218941" TargetMode="External"/><Relationship Id="rId42" Type="http://schemas.openxmlformats.org/officeDocument/2006/relationships/hyperlink" Target="https://www.digikey.com/en/products/detail/w%C3%BCrth-elektronik/150060YS75000/4489909?s=N4IgTCBcDaIIwFYAMSBsSCaBlA7MlIAugL5A" TargetMode="External"/><Relationship Id="rId47" Type="http://schemas.openxmlformats.org/officeDocument/2006/relationships/hyperlink" Target="https://www.digikey.com/en/products/detail/onsemi/NC7WV07P6X/1051041?s=N4IgTCBcDaIHIGEDsB1AagBiQBQGwA0QBdAXyA" TargetMode="External"/><Relationship Id="rId63" Type="http://schemas.openxmlformats.org/officeDocument/2006/relationships/hyperlink" Target="https://www.digikey.com/en/products/detail/vishay-dale/CRCW060310K0FKECC/7924694?s=N4IgTCBcDaIMICU4HUAMA2VBmAjKg0qgGL4CiccIAugL5A" TargetMode="External"/><Relationship Id="rId68" Type="http://schemas.openxmlformats.org/officeDocument/2006/relationships/hyperlink" Target="https://www.digikey.com/en/products/detail/broadcom-limited/HFBR-1521Z/1990441" TargetMode="External"/><Relationship Id="rId84" Type="http://schemas.openxmlformats.org/officeDocument/2006/relationships/hyperlink" Target="https://www.digikey.com/en/products/detail/taiyo-yuden/FBMJ3216HM600-T/957838" TargetMode="External"/><Relationship Id="rId89" Type="http://schemas.openxmlformats.org/officeDocument/2006/relationships/hyperlink" Target="https://www.mouser.cl/ProductDetail/Bourns/CR0603-FX-64R9ELF?qs=0nF2VnfAjXmKDZ2DrSFWHg%3D%3D" TargetMode="External"/><Relationship Id="rId112" Type="http://schemas.openxmlformats.org/officeDocument/2006/relationships/hyperlink" Target="https://www.digikey.com/en/products/detail/panasonic-electronic-components/ERJ-PB3B3321V/6212813" TargetMode="External"/><Relationship Id="rId16" Type="http://schemas.openxmlformats.org/officeDocument/2006/relationships/hyperlink" Target="https://www.digikey.com/en/products/detail/smc-diode-solutions/ES1M/5993185?s=N4IgTCBcDaIKIGUCMBZAKgJRAXQL5A" TargetMode="External"/><Relationship Id="rId107" Type="http://schemas.openxmlformats.org/officeDocument/2006/relationships/hyperlink" Target="https://www.digikey.com/en/products/detail/samsung-electro-mechanics/CL21B104KBCNNNC/3886661" TargetMode="External"/><Relationship Id="rId11" Type="http://schemas.openxmlformats.org/officeDocument/2006/relationships/hyperlink" Target="https://www.digikey.com/en/products/detail/rohm-semiconductor/SCT4013DEC11/16808177?s=N4IgTCBcDaIMoGEAqAWADARgMwBECiCGGIAugL5A" TargetMode="External"/><Relationship Id="rId32" Type="http://schemas.openxmlformats.org/officeDocument/2006/relationships/hyperlink" Target="https://www.digikey.co.nz/en/products/detail/kemet/C1812C472JDGAC7800/4376981" TargetMode="External"/><Relationship Id="rId37" Type="http://schemas.openxmlformats.org/officeDocument/2006/relationships/hyperlink" Target="https://www.mouser.com/ProductDetail/Vishay-Dale/CRCW20104R70JNEFHP?qs=k2%2FDWSARqgHX8pIoqvaypw%3D%3D" TargetMode="External"/><Relationship Id="rId53" Type="http://schemas.openxmlformats.org/officeDocument/2006/relationships/hyperlink" Target="https://www.digikey.com/en/products/detail/kemet/C0805X105K5RACAUTO/13681294?s=N4IgTCBcDaIMIAYAcCCsANAjGg0qgSgIJyECqAKgPIgC6AvkA" TargetMode="External"/><Relationship Id="rId58" Type="http://schemas.openxmlformats.org/officeDocument/2006/relationships/hyperlink" Target="https://www.mouser.cl/ProductDetail/onsemi/NCP1117DT50G?qs=Gev%252BmEvV0iaXyZQB7E2Yhg%3D%3D" TargetMode="External"/><Relationship Id="rId74" Type="http://schemas.openxmlformats.org/officeDocument/2006/relationships/hyperlink" Target="https://www.digikey.com/en/products/detail/bourns-inc/CR0603-FX-51R0ELF/3784072?s=N4IgTCBcDaIMICUAMA2JBmAtAMQBqYFYBGZAUQBlsQBdAXyA" TargetMode="External"/><Relationship Id="rId79" Type="http://schemas.openxmlformats.org/officeDocument/2006/relationships/hyperlink" Target="https://www.digikey.com/en/products/detail/yageo/RC0603JR-07120RL/726706" TargetMode="External"/><Relationship Id="rId102" Type="http://schemas.openxmlformats.org/officeDocument/2006/relationships/hyperlink" Target="https://www.digikey.com/en/products/detail/yageo/RC0805FR-132KL/14008253" TargetMode="External"/><Relationship Id="rId123" Type="http://schemas.openxmlformats.org/officeDocument/2006/relationships/hyperlink" Target="https://www.digikey.com/en/products/detail/yageo/RC0603FR-1010KL/12756395" TargetMode="External"/><Relationship Id="rId128" Type="http://schemas.openxmlformats.org/officeDocument/2006/relationships/hyperlink" Target="https://www.digikey.com/en/products/detail/yageo/RC0603FR-074K7L/727212" TargetMode="External"/><Relationship Id="rId5" Type="http://schemas.openxmlformats.org/officeDocument/2006/relationships/hyperlink" Target="https://www.digikey.com/en/products/detail/keystone-electronics/7799/2745951" TargetMode="External"/><Relationship Id="rId90" Type="http://schemas.openxmlformats.org/officeDocument/2006/relationships/hyperlink" Target="https://www.digikey.com/en/products/detail/yageo/RC0603FR-07150RL/726958" TargetMode="External"/><Relationship Id="rId95" Type="http://schemas.openxmlformats.org/officeDocument/2006/relationships/hyperlink" Target="https://www.digikey.com/en/products/detail/w%C3%BCrth-elektronik/744311330/1638557?s=N4IgTCBcDaIOwBYEGYCMrnIAwgLoF8g" TargetMode="External"/><Relationship Id="rId22" Type="http://schemas.openxmlformats.org/officeDocument/2006/relationships/hyperlink" Target="https://www.digikey.com/en/products/detail/samtec-inc/TSW-112-08-G-D-NA/10218941" TargetMode="External"/><Relationship Id="rId27" Type="http://schemas.openxmlformats.org/officeDocument/2006/relationships/hyperlink" Target="https://www.digikey.com/en/products/detail/samtec-inc/SMM-104-01-S-S/6678691" TargetMode="External"/><Relationship Id="rId43" Type="http://schemas.openxmlformats.org/officeDocument/2006/relationships/hyperlink" Target="https://www.digikey.com/en/products/detail/bourns-inc/CR0603-FX-64R9ELF/3784135?s=N4IgTCBcDaIMICUAMA2JBmAtAMQBqZQBYEBOAUQBlsQBdAXyA" TargetMode="External"/><Relationship Id="rId48" Type="http://schemas.openxmlformats.org/officeDocument/2006/relationships/hyperlink" Target="https://www.digikey.com/en/products/detail/w%C3%BCrth-elektronik/649002227222/2060433?s=N4IgTCBcDaIGwBYCcAGFYMHYMQLoF8g" TargetMode="External"/><Relationship Id="rId64" Type="http://schemas.openxmlformats.org/officeDocument/2006/relationships/hyperlink" Target="https://www.digikey.com/en/products/detail/w%C3%BCrth-elektronik/150060RS75000/4489901?s=N4IgTCBcDaIIwFYAMSBsSBKBlA7MlIAugL5A" TargetMode="External"/><Relationship Id="rId69" Type="http://schemas.openxmlformats.org/officeDocument/2006/relationships/hyperlink" Target="https://www.digikey.com/en/products/detail/w%C3%BCrth-elektronik/150060YS75000/4489909?s=N4IgTCBcDaIIwFYAMSBsSCaBlA7MlIAugL5A" TargetMode="External"/><Relationship Id="rId113" Type="http://schemas.openxmlformats.org/officeDocument/2006/relationships/hyperlink" Target="https://www.digikey.com/en/products/detail/texas-instruments/TLV9064IDR/7931882?s=N4IgTCBcDaICoBkBqBOADANgCwEkAiASiALoC%2BQA" TargetMode="External"/><Relationship Id="rId118" Type="http://schemas.openxmlformats.org/officeDocument/2006/relationships/hyperlink" Target="https://www.digikey.com/en/products/detail/walsin-technology-corporation/WR06X1001FTL/13241294" TargetMode="External"/><Relationship Id="rId80" Type="http://schemas.openxmlformats.org/officeDocument/2006/relationships/hyperlink" Target="https://www.digikey.com/en/products/detail/w%C3%BCrth-elektronik/61201421621/4846920?s=N4IgTCBcDaIGwEYwAYEBYwLpkBdAvkA" TargetMode="External"/><Relationship Id="rId85" Type="http://schemas.openxmlformats.org/officeDocument/2006/relationships/hyperlink" Target="https://www.digikey.com/en/products/detail/w%C3%BCrth-elektronik/150060BS75000/4489895?s=N4IgTCBcDaIIwFYAMSBsSBCBlA7MlIAugL5A" TargetMode="External"/><Relationship Id="rId12" Type="http://schemas.openxmlformats.org/officeDocument/2006/relationships/hyperlink" Target="https://www.digikey.com/en/products/detail/vishay-dale/WSHP2818R0100FEB/13983205?s=N4IgTCBcDaIAQHUDKAJACmAHARkwJQAZsCCAxAUQCEQBdAXyA" TargetMode="External"/><Relationship Id="rId17" Type="http://schemas.openxmlformats.org/officeDocument/2006/relationships/hyperlink" Target="https://www.digikey.com/en/products/detail/smc-diode-solutions/ES1M/5993185?s=N4IgTCBcDaIKIGUCMBZAKgJRAXQL5A" TargetMode="External"/><Relationship Id="rId33" Type="http://schemas.openxmlformats.org/officeDocument/2006/relationships/hyperlink" Target="https://www.digikey.co.nz/en/products/detail/susumu/RL1632R-R180-F/714348?s=N4IgTCBcDaIEoBkCMA2AzGOBaOSAcADFgGIgC6AvkA" TargetMode="External"/><Relationship Id="rId38" Type="http://schemas.openxmlformats.org/officeDocument/2006/relationships/hyperlink" Target="https://www.mouser.com/ProductDetail/Infineon-Technologies/IDW30G65C5XKSA1?qs=u4fy%2FsgLU9MvMc7zj1dwTg%3D%3D" TargetMode="External"/><Relationship Id="rId59" Type="http://schemas.openxmlformats.org/officeDocument/2006/relationships/hyperlink" Target="https://www.digikey.com/en/products/detail/amphenol-cs-commercial-products/RJHSE5E80/4891698" TargetMode="External"/><Relationship Id="rId103" Type="http://schemas.openxmlformats.org/officeDocument/2006/relationships/hyperlink" Target="https://www.digikey.com/en/products/detail/yageo/RC0805JR-0710KL/728241" TargetMode="External"/><Relationship Id="rId108" Type="http://schemas.openxmlformats.org/officeDocument/2006/relationships/hyperlink" Target="https://www.digikey.com/en/products/detail/yageo/RC0603FR-132KL/13694143" TargetMode="External"/><Relationship Id="rId124" Type="http://schemas.openxmlformats.org/officeDocument/2006/relationships/hyperlink" Target="https://www.digikey.com/en/products/detail/walsin-technology-corporation/WR06X6802FTL/13241649" TargetMode="External"/><Relationship Id="rId129" Type="http://schemas.openxmlformats.org/officeDocument/2006/relationships/hyperlink" Target="https://www.digikey.com/en/products/detail/yageo/RC0603FR-0728KL/727108" TargetMode="External"/><Relationship Id="rId54" Type="http://schemas.openxmlformats.org/officeDocument/2006/relationships/hyperlink" Target="https://www.digikey.com/en/products/detail/w%C3%BCrth-elektronik/150060BS75000/4489895?s=N4IgTCBcDaIIwFYAMSBsSBCBlA7MlIAugL5A" TargetMode="External"/><Relationship Id="rId70" Type="http://schemas.openxmlformats.org/officeDocument/2006/relationships/hyperlink" Target="https://www.digikey.com/en/products/detail/bourns-inc/CR0603-FX-64R9ELF/3784135?s=N4IgTCBcDaIMICUAMA2JBmAtAMQBqZQBYEBOAUQBlsQBdAXyA" TargetMode="External"/><Relationship Id="rId75" Type="http://schemas.openxmlformats.org/officeDocument/2006/relationships/hyperlink" Target="https://www.digikey.com/en/products/detail/amphenol-cs-commercial-products/RJHSE5E80/4891698" TargetMode="External"/><Relationship Id="rId91" Type="http://schemas.openxmlformats.org/officeDocument/2006/relationships/hyperlink" Target="https://www.digikey.com/en/products/detail/texas-instruments/TPS565201DDCR/7732455?s=N4IgTCBcDaICoAUDKBWAbCsAGAjAETwGEAlEAXQF8g" TargetMode="External"/><Relationship Id="rId96" Type="http://schemas.openxmlformats.org/officeDocument/2006/relationships/hyperlink" Target="https://www.digikey.com/en/products/detail/samsung-electro-mechanics/CL21B104KBCNNNC/3886661" TargetMode="External"/><Relationship Id="rId1" Type="http://schemas.openxmlformats.org/officeDocument/2006/relationships/hyperlink" Target="https://www.digikey.com/en/products/detail/ohmite/C40-058-VE/4211079?s=N4IgTCBcDaIMIBYAMBaJBWAHCgagURAF0BfIA" TargetMode="External"/><Relationship Id="rId6" Type="http://schemas.openxmlformats.org/officeDocument/2006/relationships/hyperlink" Target="https://www.mouser.com/ProductDetail/Infineon-Technologies/IMW120R020M1HXKSA1?qs=Rp5uXu7WBW8asLK2GyC8pw%3D%3D" TargetMode="External"/><Relationship Id="rId23" Type="http://schemas.openxmlformats.org/officeDocument/2006/relationships/hyperlink" Target="https://www.digikey.com/en/products/detail/harwin-inc/M20-7820446/3727761" TargetMode="External"/><Relationship Id="rId28" Type="http://schemas.openxmlformats.org/officeDocument/2006/relationships/hyperlink" Target="https://www.digikey.com/en/products/detail/samtec-inc/SMM-104-01-S-S/6678691" TargetMode="External"/><Relationship Id="rId49" Type="http://schemas.openxmlformats.org/officeDocument/2006/relationships/hyperlink" Target="https://www.digikey.com/en/products/detail/taiyo-yuden/FBMJ3216HM600-T/957838" TargetMode="External"/><Relationship Id="rId114" Type="http://schemas.openxmlformats.org/officeDocument/2006/relationships/hyperlink" Target="https://www.digikey.com/en/products/detail/harwin-inc/M22-2010305/3728238?s=N4IgTCBcDaILJjAWjABgIyoMyoKwgF0BfIA" TargetMode="External"/><Relationship Id="rId119" Type="http://schemas.openxmlformats.org/officeDocument/2006/relationships/hyperlink" Target="https://www.digikey.com/en/products/detail/yageo/RC0603FR-07681RL/727357" TargetMode="External"/><Relationship Id="rId44" Type="http://schemas.openxmlformats.org/officeDocument/2006/relationships/hyperlink" Target="https://www.digikey.com/en/products/detail/kemet/C0603C104K5RAC7867/1465594?s=N4IgTCBcDaIMIAYBsCDMcCMCAsBpArAEoCCcAKgKogC6AvkA" TargetMode="External"/><Relationship Id="rId60" Type="http://schemas.openxmlformats.org/officeDocument/2006/relationships/hyperlink" Target="https://www.digikey.com/en/products/detail/w%C3%BCrth-elektronik/61201421621/4846920?s=N4IgTCBcDaIGwEYwAYEBYwLpkBdAvkA" TargetMode="External"/><Relationship Id="rId65" Type="http://schemas.openxmlformats.org/officeDocument/2006/relationships/hyperlink" Target="https://www.digikey.com/en/products/detail/bourns-inc/CR0603-FX-64R9ELF/3784135?s=N4IgTCBcDaIMICUAMA2JBmAtAMQBqZQBYEBOAUQBlsQBdAXyA" TargetMode="External"/><Relationship Id="rId81" Type="http://schemas.openxmlformats.org/officeDocument/2006/relationships/hyperlink" Target="https://www.digikey.com/en/products/detail/molex/2125280200/12758133" TargetMode="External"/><Relationship Id="rId86" Type="http://schemas.openxmlformats.org/officeDocument/2006/relationships/hyperlink" Target="https://www.digikey.com/en/products/detail/w%C3%BCrth-elektronik/150060YS75000/4489909?s=N4IgTCBcDaIIwFYAMSBsSCaBlA7MlIAugL5A" TargetMode="External"/><Relationship Id="rId130" Type="http://schemas.openxmlformats.org/officeDocument/2006/relationships/hyperlink" Target="https://www.digikey.com/en/products/detail/walsin-technology-corporation/WR06X221-JTL/13239083" TargetMode="External"/><Relationship Id="rId13" Type="http://schemas.openxmlformats.org/officeDocument/2006/relationships/hyperlink" Target="https://www.digikey.com/en/products/detail/vishay-dale/WSHP2818R0100FEB/13983205?s=N4IgTCBcDaIAQHUDKAJACmAHARkwJQAZsCCAxAUQCEQBdAXyA" TargetMode="External"/><Relationship Id="rId18" Type="http://schemas.openxmlformats.org/officeDocument/2006/relationships/hyperlink" Target="https://www.digikey.com/en/products/detail/phoenix-contact/1766660/348821" TargetMode="External"/><Relationship Id="rId39" Type="http://schemas.openxmlformats.org/officeDocument/2006/relationships/hyperlink" Target="https://www.mouser.cl/ProductDetail/Xilinx/XC95144XL-10TQ100C?qs=rrS6PyfT74dv2GI8iYG7Ng%3D%3D" TargetMode="External"/><Relationship Id="rId109" Type="http://schemas.openxmlformats.org/officeDocument/2006/relationships/hyperlink" Target="https://www.digikey.com/en/products/detail/diodes-incorporated/2N7002-7-F/717681" TargetMode="External"/><Relationship Id="rId34" Type="http://schemas.openxmlformats.org/officeDocument/2006/relationships/hyperlink" Target="https://www.digikey.co.nz/en/products/detail/susumu/RL1632R-R180-F/714348?s=N4IgTCBcDaIEoBkCMA2AzGOBaOSAcADFgGIgC6AvkA" TargetMode="External"/><Relationship Id="rId50" Type="http://schemas.openxmlformats.org/officeDocument/2006/relationships/hyperlink" Target="https://www.digikey.com/en/products/detail/cui-inc/P7803-2000-S/11569256?s=N4IgTCBcDaIAoHYAcAGAzAWjCnGDKIAugL5A" TargetMode="External"/><Relationship Id="rId55" Type="http://schemas.openxmlformats.org/officeDocument/2006/relationships/hyperlink" Target="https://www.digikey.com/en/products/detail/bourns-inc/CR0603-J-5R1ELF/3784253?s=N4IgTCBcDaIMICUAMA2JBmAtAKQPSYFYEBGAUQBkAxEAXQF8g" TargetMode="External"/><Relationship Id="rId76" Type="http://schemas.openxmlformats.org/officeDocument/2006/relationships/hyperlink" Target="https://www.mouser.cl/ProductDetail/Texas-Instruments/SN65HVD232DRG4?qs=QViXGNcIEAuVBdL1JC84Mw%3D%3D" TargetMode="External"/><Relationship Id="rId97" Type="http://schemas.openxmlformats.org/officeDocument/2006/relationships/hyperlink" Target="https://www.digikey.com/en/products/detail/yageo/RC0805JR-1310KL/13694123" TargetMode="External"/><Relationship Id="rId104" Type="http://schemas.openxmlformats.org/officeDocument/2006/relationships/hyperlink" Target="https://www.digikey.com/en/products/detail/nexperia-usa-inc/HEF4043BT-653/1156403" TargetMode="External"/><Relationship Id="rId120" Type="http://schemas.openxmlformats.org/officeDocument/2006/relationships/hyperlink" Target="https://www.digikey.com/en/products/detail/tdk-corporation/CGA1A2X7R1H331K030BA/3949347" TargetMode="External"/><Relationship Id="rId125" Type="http://schemas.openxmlformats.org/officeDocument/2006/relationships/hyperlink" Target="https://www.digikey.com/en/products/detail/yageo/RC0603FR-0712KL/726913" TargetMode="External"/><Relationship Id="rId7" Type="http://schemas.openxmlformats.org/officeDocument/2006/relationships/hyperlink" Target="https://www.digikey.com/en/products/detail/infineon-technologies/IMW120R020M1HXKSA1/16254472?s=N4IgTCBcDaIJIFkDqBGMAGASujCUAkANAaQGUBBFEAXQF8g" TargetMode="External"/><Relationship Id="rId71" Type="http://schemas.openxmlformats.org/officeDocument/2006/relationships/hyperlink" Target="https://www.digikey.com/en/products/detail/onsemi/NC7WV07P6X/1051041?s=N4IgTCBcDaIHIGEDsB1AagBiQBQGwA0QBdAXyA" TargetMode="External"/><Relationship Id="rId92" Type="http://schemas.openxmlformats.org/officeDocument/2006/relationships/hyperlink" Target="https://www.digikey.com/en/products/detail/kemet/C1206X106K3RAC7800/7427559?s=N4IgTCBcDaIMIEYwAYBsANBaDSBmASgIJwAqAqiALoC%2BQA" TargetMode="External"/><Relationship Id="rId2" Type="http://schemas.openxmlformats.org/officeDocument/2006/relationships/hyperlink" Target="https://www.digikey.com/en/products/detail/ohmite/C40-058-VE/4211079?s=N4IgTCBcDaIMIBYAMBaJBWAHCgagURAF0BfIA" TargetMode="External"/><Relationship Id="rId29" Type="http://schemas.openxmlformats.org/officeDocument/2006/relationships/hyperlink" Target="https://www.digikey.co.nz/en/products/detail/kemet/C4AKJBU5125A32J/14115752" TargetMode="External"/><Relationship Id="rId24" Type="http://schemas.openxmlformats.org/officeDocument/2006/relationships/hyperlink" Target="https://www.digikey.com/en/products/detail/harwin-inc/M20-7820446/3727761" TargetMode="External"/><Relationship Id="rId40" Type="http://schemas.openxmlformats.org/officeDocument/2006/relationships/hyperlink" Target="https://www.digikey.com/en/products/detail/broadcom-limited/HFBR-2521Z/1990460" TargetMode="External"/><Relationship Id="rId45" Type="http://schemas.openxmlformats.org/officeDocument/2006/relationships/hyperlink" Target="https://www.digikey.com/en/products/detail/yageo/RE0603FRE072KL/5923341?s=N4IgTCBcDaIEoFEAMA2JBmAYopB2MA0gDIgC6AvkA" TargetMode="External"/><Relationship Id="rId66" Type="http://schemas.openxmlformats.org/officeDocument/2006/relationships/hyperlink" Target="https://www.digikey.com/en/products/detail/vishay-dale/CRCW060310K0FKECC/7924694?s=N4IgTCBcDaIMICU4HUAMA2VBmAjKg0qgGL4CiccIAugL5A" TargetMode="External"/><Relationship Id="rId87" Type="http://schemas.openxmlformats.org/officeDocument/2006/relationships/hyperlink" Target="https://www.digikey.com/en/products/detail/w%C3%BCrth-elektronik/150060RS75000/4489901?s=N4IgTCBcDaIIwFYAMSBsSBKBlA7MlIAugL5A" TargetMode="External"/><Relationship Id="rId110" Type="http://schemas.openxmlformats.org/officeDocument/2006/relationships/hyperlink" Target="https://www.digikey.com/en/products/detail/w%C3%BCrth-elektronik/150060RS75000/4489901?s=N4IgTCBcDaIIwFYAMSBsSBKBlA7MlIAugL5A" TargetMode="External"/><Relationship Id="rId115" Type="http://schemas.openxmlformats.org/officeDocument/2006/relationships/hyperlink" Target="https://www.digikey.com/en/products/detail/texas-instruments/SN74LVC1G00DBVR/381333" TargetMode="External"/><Relationship Id="rId61" Type="http://schemas.openxmlformats.org/officeDocument/2006/relationships/hyperlink" Target="https://www.digikey.com/en/products/detail/cts-frequency-controls/CB3LV-3I-100M000000/663666?s=N4IgTCBcDaIMICEDMAZAagWiQSQwRgAYCBZIokAXQF8g" TargetMode="External"/><Relationship Id="rId82" Type="http://schemas.openxmlformats.org/officeDocument/2006/relationships/hyperlink" Target="https://www.digikey.com/en/products/detail/molex/0430250200/252496" TargetMode="External"/><Relationship Id="rId19" Type="http://schemas.openxmlformats.org/officeDocument/2006/relationships/hyperlink" Target="https://www.mouser.com/ProductDetail/Phoenix-Contact/1766343?qs=WWq3Ki8dym5l5N%2FreIwy5A%3D%3D" TargetMode="External"/><Relationship Id="rId14" Type="http://schemas.openxmlformats.org/officeDocument/2006/relationships/hyperlink" Target="https://www.mouser.com/ProductDetail/Linx-Technologies/CONUFL001-SMD-T?qs=EU6FO9ffTwfRdkBeQTdJWQ%3D%3D" TargetMode="External"/><Relationship Id="rId30" Type="http://schemas.openxmlformats.org/officeDocument/2006/relationships/hyperlink" Target="https://www.digikey.co.nz/en/products/detail/kemet/C4AQIBU5125A12J/8345939" TargetMode="External"/><Relationship Id="rId35" Type="http://schemas.openxmlformats.org/officeDocument/2006/relationships/hyperlink" Target="https://www.digikey.co.nz/en/products/detail/kemet/C1808C681JGGAC7800/6126215?s=N4IgTCBcDaIMIEYAcAGJcBsSECkDieAgnAOyoogC6AvkA" TargetMode="External"/><Relationship Id="rId56" Type="http://schemas.openxmlformats.org/officeDocument/2006/relationships/hyperlink" Target="https://www.mouser.cl/ProductDetail/Molex/206832-0201?qs=vLWxofP3U2yHqsKM%2F2zxqQ%3D%3D" TargetMode="External"/><Relationship Id="rId77" Type="http://schemas.openxmlformats.org/officeDocument/2006/relationships/hyperlink" Target="https://www.digikey.com/en/products/detail/stackpole-electronics-inc/RMCF0603ZT0R00/1756908" TargetMode="External"/><Relationship Id="rId100" Type="http://schemas.openxmlformats.org/officeDocument/2006/relationships/hyperlink" Target="https://www.digikey.com/en/products/detail/taiyo-yuden/EMK316BB7226ML-T/5361244" TargetMode="External"/><Relationship Id="rId105" Type="http://schemas.openxmlformats.org/officeDocument/2006/relationships/hyperlink" Target="https://www.digikey.com/en/products/detail/texas-instruments/CD4072BM96/3505798" TargetMode="External"/><Relationship Id="rId126" Type="http://schemas.openxmlformats.org/officeDocument/2006/relationships/hyperlink" Target="https://www.digikey.com/en/products/detail/kemet/C0603C104K5RAC7867/1465594?s=N4IgTCBcDaIMIAYBsCDMcCMCAsBpArAEoCCcAKgKogC6AvkA" TargetMode="External"/><Relationship Id="rId8" Type="http://schemas.openxmlformats.org/officeDocument/2006/relationships/hyperlink" Target="https://www.mouser.com/ProductDetail/UnitedSiC/UF3SC120016K3S?qs=%2Fha2pyFaduh7axS87P%252BfHsrSo7BTNRWRkFV0khX%252BTuNVjzxbmjW2tg%3D%3D" TargetMode="External"/><Relationship Id="rId51" Type="http://schemas.openxmlformats.org/officeDocument/2006/relationships/hyperlink" Target="https://www.digikey.com/en/products/detail/cal-chip-electronics-inc/GMC21X5R226M35NT/18151151" TargetMode="External"/><Relationship Id="rId72" Type="http://schemas.openxmlformats.org/officeDocument/2006/relationships/hyperlink" Target="https://www.digikey.com/en/products/detail/kemet/C0603C104K5RAC7867/1465594?s=N4IgTCBcDaIMIAYBsCDMcCMCAsBpArAEoCCcAKgKogC6AvkA" TargetMode="External"/><Relationship Id="rId93" Type="http://schemas.openxmlformats.org/officeDocument/2006/relationships/hyperlink" Target="https://www.digikey.com/en/products/detail/samsung-electro-mechanics/CL21B104KBCNNNC/3886661" TargetMode="External"/><Relationship Id="rId98" Type="http://schemas.openxmlformats.org/officeDocument/2006/relationships/hyperlink" Target="https://www.digikey.com/en/products/detail/yageo/RC0805FR-0754K9L/728029" TargetMode="External"/><Relationship Id="rId121" Type="http://schemas.openxmlformats.org/officeDocument/2006/relationships/hyperlink" Target="http://digikey.com/en/products/detail/stackpole-electronics-inc/RMCF0603FT100R/1761113" TargetMode="External"/><Relationship Id="rId3" Type="http://schemas.openxmlformats.org/officeDocument/2006/relationships/hyperlink" Target="https://www.digikey.com/en/products/detail/orion-fans/OD4020-12HSS/2621120" TargetMode="External"/><Relationship Id="rId25" Type="http://schemas.openxmlformats.org/officeDocument/2006/relationships/hyperlink" Target="https://www.digikey.com/en/products/detail/samtec-inc/SMM-110-01-S-S/6693176" TargetMode="External"/><Relationship Id="rId46" Type="http://schemas.openxmlformats.org/officeDocument/2006/relationships/hyperlink" Target="https://www.digikey.com/en/products/detail/bourns-inc/CR0603-FX-51R0ELF/3784072?s=N4IgTCBcDaIMICUAMA2JBmAtAMQBqYFYBGZAUQBlsQBdAXyA" TargetMode="External"/><Relationship Id="rId67" Type="http://schemas.openxmlformats.org/officeDocument/2006/relationships/hyperlink" Target="https://www.digikey.com/en/products/detail/broadcom-limited/HFBR-2521Z/1990460" TargetMode="External"/><Relationship Id="rId116" Type="http://schemas.openxmlformats.org/officeDocument/2006/relationships/hyperlink" Target="https://www.digikey.com/en/products/detail/texas-instruments/TLV9001IDCKR/9771968?s=N4IgTCBcDaICoBkBqBOADGgjASQCIGEBpAJRAF0BfIA" TargetMode="External"/><Relationship Id="rId20" Type="http://schemas.openxmlformats.org/officeDocument/2006/relationships/hyperlink" Target="https://www.mouser.com/ProductDetail/Phoenix-Contact/1766880?qs=CXo1rOUe%2FWv6HeuUWYkLcg%3D%3D" TargetMode="External"/><Relationship Id="rId41" Type="http://schemas.openxmlformats.org/officeDocument/2006/relationships/hyperlink" Target="https://www.digikey.com/en/products/detail/broadcom-limited/HFBR-1521Z/1990441" TargetMode="External"/><Relationship Id="rId62" Type="http://schemas.openxmlformats.org/officeDocument/2006/relationships/hyperlink" Target="https://www.digikey.com/en/products/detail/e-switch/TL3305CF260QG/5816186?s=N4IgTCBcDaICoBkDMSAMBWAwgMTANlQEUBxEAXQF8g" TargetMode="External"/><Relationship Id="rId83" Type="http://schemas.openxmlformats.org/officeDocument/2006/relationships/hyperlink" Target="https://www.digikey.com/en/products/detail/molex/0430300007/252479" TargetMode="External"/><Relationship Id="rId88" Type="http://schemas.openxmlformats.org/officeDocument/2006/relationships/hyperlink" Target="https://www.digikey.com/en/products/detail/yageo/RC0603JR-0791RL/726840" TargetMode="External"/><Relationship Id="rId111" Type="http://schemas.openxmlformats.org/officeDocument/2006/relationships/hyperlink" Target="https://www.digikey.com/en/products/detail/yageo/RC0603FR-07150RL/726958" TargetMode="External"/><Relationship Id="rId15" Type="http://schemas.openxmlformats.org/officeDocument/2006/relationships/hyperlink" Target="https://www.mouser.com/ProductDetail/Linx-Technologies/CONUFL001-SMD-T?qs=EU6FO9ffTwfRdkBeQTdJWQ%3D%3D" TargetMode="External"/><Relationship Id="rId36" Type="http://schemas.openxmlformats.org/officeDocument/2006/relationships/hyperlink" Target="https://www.mouser.com/ProductDetail/Vishay-Dale/CRCW20104R70JNEFHP?qs=k2%2FDWSARqgHX8pIoqvaypw%3D%3D" TargetMode="External"/><Relationship Id="rId57" Type="http://schemas.openxmlformats.org/officeDocument/2006/relationships/hyperlink" Target="https://www.digikey.com/en/products/detail/samtec-inc/SSQ-112-23-S-D-RA/8093847?s=N4IgTCBcDaIMpwIoFoCMqzLAZmXZAIsgEoCCIAugL5A" TargetMode="External"/><Relationship Id="rId106" Type="http://schemas.openxmlformats.org/officeDocument/2006/relationships/hyperlink" Target="https://www.digikey.com/en/products/detail/c-k/PTS645SM95SMTR92LFS/7056044?s=N4IgTCBcDaIAoBUDKA2ALAViQWQJxewQCVcwAZAMSRAF0BfIA" TargetMode="External"/><Relationship Id="rId127" Type="http://schemas.openxmlformats.org/officeDocument/2006/relationships/hyperlink" Target="https://www.digikey.com/en/products/detail/stackpole-electronics-inc/RMCF0603ZT0R00/1756908" TargetMode="External"/><Relationship Id="rId10" Type="http://schemas.openxmlformats.org/officeDocument/2006/relationships/hyperlink" Target="https://www.mouser.com/ProductDetail/ROHM-Semiconductor/SCT4013DEC11?qs=By6Nw2ByBD2j%252BJWK%252B2ht5A%3D%3D" TargetMode="External"/><Relationship Id="rId31" Type="http://schemas.openxmlformats.org/officeDocument/2006/relationships/hyperlink" Target="https://www.digikey.co.nz/en/products/detail/kemet/C1812C472JDGAC7800/4376981" TargetMode="External"/><Relationship Id="rId52" Type="http://schemas.openxmlformats.org/officeDocument/2006/relationships/hyperlink" Target="https://www.digikey.com/en/products/detail/kemet/C0805C104K5RAC7210/3317003?s=N4IgTCBcDaIMIAYAcCCscCMCAsBpVASgIJwDs2GGIAugL5A" TargetMode="External"/><Relationship Id="rId73" Type="http://schemas.openxmlformats.org/officeDocument/2006/relationships/hyperlink" Target="https://www.digikey.com/en/products/detail/yageo/RC0603FR-132KL/13694143" TargetMode="External"/><Relationship Id="rId78" Type="http://schemas.openxmlformats.org/officeDocument/2006/relationships/hyperlink" Target="https://www.digikey.com/en/products/detail/yageo/RC0603FR-1010KL/12756395" TargetMode="External"/><Relationship Id="rId94" Type="http://schemas.openxmlformats.org/officeDocument/2006/relationships/hyperlink" Target="https://www.digikey.com/en/products/detail/yageo/RC0805JR-0710KL/728241" TargetMode="External"/><Relationship Id="rId99" Type="http://schemas.openxmlformats.org/officeDocument/2006/relationships/hyperlink" Target="https://www.digikey.com/en/products/detail/yageo/RC0805FR-0733K2L/727865" TargetMode="External"/><Relationship Id="rId101" Type="http://schemas.openxmlformats.org/officeDocument/2006/relationships/hyperlink" Target="https://www.digikey.com/en/products/detail/analog-devices-inc/AD5254BRUZ10-RL7/995741?s=N4IgTCBcDaIIIBECsYkBYBCAlAqgLQEYAGAWiwBkB2EAXQF8g" TargetMode="External"/><Relationship Id="rId122" Type="http://schemas.openxmlformats.org/officeDocument/2006/relationships/hyperlink" Target="https://www.digikey.com/en/products/detail/taiyo-yuden/UMK063BJ103KP-F/4970953" TargetMode="External"/><Relationship Id="rId4" Type="http://schemas.openxmlformats.org/officeDocument/2006/relationships/hyperlink" Target="https://www.digikey.com/es/products/detail/keystone-electronics/7799/2745951" TargetMode="External"/><Relationship Id="rId9" Type="http://schemas.openxmlformats.org/officeDocument/2006/relationships/hyperlink" Target="https://www.digikey.com/en/products/detail/qorvo/UF3SC120016K3S/12083198?s=N4IgTCBcDaIKoDEDMBlAwgRjABmxgbANKogC6AvkA" TargetMode="External"/><Relationship Id="rId26" Type="http://schemas.openxmlformats.org/officeDocument/2006/relationships/hyperlink" Target="https://www.digikey.com/en/products/detail/samtec-inc/SMM-110-01-S-S/66931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4:M146"/>
  <sheetViews>
    <sheetView tabSelected="1" topLeftCell="B78" workbookViewId="0">
      <selection activeCell="H102" sqref="H102"/>
    </sheetView>
  </sheetViews>
  <sheetFormatPr defaultColWidth="12.59765625" defaultRowHeight="15.75" customHeight="1" x14ac:dyDescent="0.35"/>
  <cols>
    <col min="6" max="6" width="33.19921875" customWidth="1"/>
    <col min="7" max="7" width="15.19921875" customWidth="1"/>
    <col min="9" max="9" width="3.73046875" customWidth="1"/>
    <col min="12" max="12" width="21.73046875" customWidth="1"/>
  </cols>
  <sheetData>
    <row r="4" spans="2:13" ht="21" x14ac:dyDescent="0.55000000000000004">
      <c r="B4" s="99" t="s">
        <v>262</v>
      </c>
      <c r="C4" s="100"/>
      <c r="D4" s="100"/>
      <c r="E4" s="100"/>
      <c r="F4" s="100"/>
      <c r="G4" s="100"/>
      <c r="H4" s="100"/>
      <c r="I4" s="100"/>
      <c r="J4" s="100"/>
      <c r="K4" s="100"/>
      <c r="L4" s="101"/>
    </row>
    <row r="5" spans="2:13" ht="13.5" x14ac:dyDescent="0.35">
      <c r="B5" s="102" t="s">
        <v>58</v>
      </c>
      <c r="C5" s="23">
        <v>1</v>
      </c>
      <c r="D5" s="23" t="s">
        <v>1</v>
      </c>
      <c r="E5" s="24"/>
      <c r="F5" s="56" t="s">
        <v>59</v>
      </c>
      <c r="G5" s="62" t="s">
        <v>60</v>
      </c>
      <c r="H5" s="56">
        <v>4</v>
      </c>
      <c r="I5" s="56">
        <v>6</v>
      </c>
      <c r="J5" s="63">
        <v>4.05</v>
      </c>
      <c r="K5" s="64">
        <f t="shared" ref="K5:K25" si="0">J5*I5</f>
        <v>24.299999999999997</v>
      </c>
      <c r="L5" s="34" t="s">
        <v>263</v>
      </c>
      <c r="M5" s="2" t="s">
        <v>264</v>
      </c>
    </row>
    <row r="6" spans="2:13" ht="13.5" x14ac:dyDescent="0.35">
      <c r="B6" s="103"/>
      <c r="C6" s="2">
        <v>2</v>
      </c>
      <c r="D6" s="2" t="s">
        <v>1</v>
      </c>
      <c r="E6" s="5"/>
      <c r="F6" s="12" t="s">
        <v>62</v>
      </c>
      <c r="G6" s="37" t="s">
        <v>63</v>
      </c>
      <c r="H6" s="2">
        <v>3</v>
      </c>
      <c r="I6" s="12">
        <v>3</v>
      </c>
      <c r="J6" s="55">
        <v>7.52</v>
      </c>
      <c r="K6" s="7">
        <f t="shared" si="0"/>
        <v>22.56</v>
      </c>
      <c r="L6" s="15" t="s">
        <v>265</v>
      </c>
      <c r="M6" s="2" t="s">
        <v>266</v>
      </c>
    </row>
    <row r="7" spans="2:13" ht="13.5" x14ac:dyDescent="0.35">
      <c r="B7" s="103"/>
      <c r="C7" s="2">
        <v>3</v>
      </c>
      <c r="D7" s="2" t="s">
        <v>1</v>
      </c>
      <c r="E7" s="5"/>
      <c r="F7" s="12" t="s">
        <v>64</v>
      </c>
      <c r="G7" s="65">
        <v>7799</v>
      </c>
      <c r="H7" s="2">
        <v>9</v>
      </c>
      <c r="I7" s="12">
        <v>10</v>
      </c>
      <c r="J7" s="55">
        <v>0.62</v>
      </c>
      <c r="K7" s="7">
        <f t="shared" si="0"/>
        <v>6.2</v>
      </c>
      <c r="L7" s="15" t="s">
        <v>267</v>
      </c>
      <c r="M7" s="2" t="s">
        <v>268</v>
      </c>
    </row>
    <row r="8" spans="2:13" ht="13.5" x14ac:dyDescent="0.35">
      <c r="B8" s="103"/>
      <c r="C8" s="2">
        <v>4</v>
      </c>
      <c r="D8" s="2" t="s">
        <v>1</v>
      </c>
      <c r="E8" s="5"/>
      <c r="F8" s="12" t="s">
        <v>65</v>
      </c>
      <c r="G8" s="66" t="s">
        <v>66</v>
      </c>
      <c r="H8" s="2">
        <v>3</v>
      </c>
      <c r="I8" s="12">
        <v>3</v>
      </c>
      <c r="J8" s="55">
        <v>29.49</v>
      </c>
      <c r="K8" s="7">
        <f t="shared" si="0"/>
        <v>88.47</v>
      </c>
      <c r="L8" s="17" t="s">
        <v>269</v>
      </c>
      <c r="M8" s="2" t="s">
        <v>268</v>
      </c>
    </row>
    <row r="9" spans="2:13" ht="13.5" x14ac:dyDescent="0.35">
      <c r="B9" s="103"/>
      <c r="C9" s="2">
        <v>5</v>
      </c>
      <c r="D9" s="2" t="s">
        <v>1</v>
      </c>
      <c r="E9" s="5"/>
      <c r="F9" s="12" t="s">
        <v>67</v>
      </c>
      <c r="G9" s="65" t="s">
        <v>2</v>
      </c>
      <c r="H9" s="2">
        <v>1</v>
      </c>
      <c r="I9" s="12">
        <v>1</v>
      </c>
      <c r="J9" s="55">
        <v>48.67</v>
      </c>
      <c r="K9" s="7">
        <f t="shared" si="0"/>
        <v>48.67</v>
      </c>
      <c r="L9" s="15" t="s">
        <v>270</v>
      </c>
      <c r="M9" s="2" t="s">
        <v>271</v>
      </c>
    </row>
    <row r="10" spans="2:13" ht="13.5" x14ac:dyDescent="0.35">
      <c r="B10" s="103"/>
      <c r="C10" s="13">
        <v>6</v>
      </c>
      <c r="D10" s="13" t="s">
        <v>1</v>
      </c>
      <c r="E10" s="13"/>
      <c r="F10" s="67" t="s">
        <v>68</v>
      </c>
      <c r="G10" s="68" t="s">
        <v>69</v>
      </c>
      <c r="H10" s="13">
        <v>0</v>
      </c>
      <c r="I10" s="67">
        <v>0</v>
      </c>
      <c r="J10" s="69">
        <v>41.26</v>
      </c>
      <c r="K10" s="70">
        <f t="shared" si="0"/>
        <v>0</v>
      </c>
      <c r="L10" s="71" t="s">
        <v>272</v>
      </c>
      <c r="M10" s="2" t="s">
        <v>273</v>
      </c>
    </row>
    <row r="11" spans="2:13" ht="13.5" x14ac:dyDescent="0.35">
      <c r="B11" s="103"/>
      <c r="C11" s="2">
        <v>7</v>
      </c>
      <c r="D11" s="2" t="s">
        <v>1</v>
      </c>
      <c r="E11" s="5"/>
      <c r="F11" s="12" t="s">
        <v>70</v>
      </c>
      <c r="G11" s="65" t="s">
        <v>71</v>
      </c>
      <c r="H11" s="2">
        <v>12</v>
      </c>
      <c r="I11" s="12">
        <v>15</v>
      </c>
      <c r="J11" s="55">
        <v>1.4530000000000001</v>
      </c>
      <c r="K11" s="7">
        <f t="shared" si="0"/>
        <v>21.795000000000002</v>
      </c>
      <c r="L11" s="15" t="s">
        <v>274</v>
      </c>
      <c r="M11" s="2" t="s">
        <v>275</v>
      </c>
    </row>
    <row r="12" spans="2:13" ht="13.5" x14ac:dyDescent="0.35">
      <c r="B12" s="103"/>
      <c r="C12" s="13">
        <v>8</v>
      </c>
      <c r="D12" s="13" t="s">
        <v>1</v>
      </c>
      <c r="E12" s="13"/>
      <c r="F12" s="67" t="s">
        <v>72</v>
      </c>
      <c r="G12" s="68" t="s">
        <v>73</v>
      </c>
      <c r="H12" s="13"/>
      <c r="I12" s="67"/>
      <c r="J12" s="69">
        <v>0.71</v>
      </c>
      <c r="K12" s="70">
        <f t="shared" si="0"/>
        <v>0</v>
      </c>
      <c r="L12" s="71" t="s">
        <v>61</v>
      </c>
    </row>
    <row r="13" spans="2:13" ht="13.5" x14ac:dyDescent="0.35">
      <c r="B13" s="103"/>
      <c r="C13" s="2">
        <v>9</v>
      </c>
      <c r="D13" s="2" t="s">
        <v>1</v>
      </c>
      <c r="E13" s="5"/>
      <c r="F13" s="12" t="s">
        <v>74</v>
      </c>
      <c r="G13" s="65" t="s">
        <v>75</v>
      </c>
      <c r="H13" s="2">
        <v>12</v>
      </c>
      <c r="I13" s="12">
        <v>15</v>
      </c>
      <c r="J13" s="55">
        <v>0.252</v>
      </c>
      <c r="K13" s="7">
        <f t="shared" si="0"/>
        <v>3.7800000000000002</v>
      </c>
      <c r="L13" s="15" t="s">
        <v>260</v>
      </c>
      <c r="M13" s="2" t="s">
        <v>276</v>
      </c>
    </row>
    <row r="14" spans="2:13" ht="13.5" x14ac:dyDescent="0.35">
      <c r="B14" s="103"/>
      <c r="C14" s="13">
        <v>10</v>
      </c>
      <c r="D14" s="13" t="s">
        <v>1</v>
      </c>
      <c r="E14" s="13"/>
      <c r="F14" s="67" t="s">
        <v>76</v>
      </c>
      <c r="G14" s="68">
        <v>1766660</v>
      </c>
      <c r="H14" s="13">
        <v>0</v>
      </c>
      <c r="I14" s="67">
        <v>0</v>
      </c>
      <c r="J14" s="69">
        <v>1.5</v>
      </c>
      <c r="K14" s="70">
        <f t="shared" si="0"/>
        <v>0</v>
      </c>
      <c r="L14" s="71" t="s">
        <v>61</v>
      </c>
    </row>
    <row r="15" spans="2:13" ht="13.5" x14ac:dyDescent="0.35">
      <c r="B15" s="103"/>
      <c r="C15" s="13">
        <v>11</v>
      </c>
      <c r="D15" s="13" t="s">
        <v>1</v>
      </c>
      <c r="E15" s="13"/>
      <c r="F15" s="67" t="s">
        <v>77</v>
      </c>
      <c r="G15" s="72">
        <v>1766880</v>
      </c>
      <c r="H15" s="13">
        <v>0</v>
      </c>
      <c r="I15" s="67">
        <v>0</v>
      </c>
      <c r="J15" s="69">
        <v>4.26</v>
      </c>
      <c r="K15" s="70">
        <f t="shared" si="0"/>
        <v>0</v>
      </c>
      <c r="L15" s="71" t="s">
        <v>61</v>
      </c>
    </row>
    <row r="16" spans="2:13" ht="13.5" x14ac:dyDescent="0.35">
      <c r="B16" s="104"/>
      <c r="C16" s="6">
        <v>12</v>
      </c>
      <c r="D16" s="2" t="s">
        <v>1</v>
      </c>
      <c r="E16" s="5"/>
      <c r="F16" s="12" t="s">
        <v>78</v>
      </c>
      <c r="G16" s="65" t="s">
        <v>79</v>
      </c>
      <c r="H16" s="2">
        <v>6</v>
      </c>
      <c r="I16" s="12">
        <v>6</v>
      </c>
      <c r="J16" s="55">
        <v>3.06</v>
      </c>
      <c r="K16" s="7">
        <f t="shared" si="0"/>
        <v>18.36</v>
      </c>
      <c r="L16" s="15" t="s">
        <v>277</v>
      </c>
      <c r="M16" s="2" t="s">
        <v>278</v>
      </c>
    </row>
    <row r="17" spans="2:13" ht="13.5" x14ac:dyDescent="0.35">
      <c r="B17" s="105" t="s">
        <v>80</v>
      </c>
      <c r="C17" s="23">
        <v>13</v>
      </c>
      <c r="D17" s="23" t="s">
        <v>1</v>
      </c>
      <c r="E17" s="24"/>
      <c r="F17" s="56" t="s">
        <v>81</v>
      </c>
      <c r="G17" s="62" t="s">
        <v>82</v>
      </c>
      <c r="H17" s="56">
        <v>18</v>
      </c>
      <c r="I17" s="56">
        <v>18</v>
      </c>
      <c r="J17" s="63">
        <v>1.02</v>
      </c>
      <c r="K17" s="64">
        <f t="shared" si="0"/>
        <v>18.36</v>
      </c>
      <c r="L17" s="34" t="s">
        <v>279</v>
      </c>
      <c r="M17" s="2" t="s">
        <v>280</v>
      </c>
    </row>
    <row r="18" spans="2:13" ht="13.5" x14ac:dyDescent="0.35">
      <c r="B18" s="103"/>
      <c r="C18" s="2">
        <v>14</v>
      </c>
      <c r="D18" s="2" t="s">
        <v>1</v>
      </c>
      <c r="E18" s="5"/>
      <c r="F18" s="12" t="s">
        <v>83</v>
      </c>
      <c r="G18" s="65" t="s">
        <v>84</v>
      </c>
      <c r="H18" s="2">
        <v>12</v>
      </c>
      <c r="I18" s="12">
        <v>15</v>
      </c>
      <c r="J18" s="55">
        <v>4.4020000000000001</v>
      </c>
      <c r="K18" s="7">
        <f t="shared" si="0"/>
        <v>66.03</v>
      </c>
      <c r="L18" s="15" t="s">
        <v>258</v>
      </c>
      <c r="M18" s="2" t="s">
        <v>281</v>
      </c>
    </row>
    <row r="19" spans="2:13" ht="13.5" x14ac:dyDescent="0.35">
      <c r="B19" s="104"/>
      <c r="C19" s="6">
        <v>15</v>
      </c>
      <c r="D19" s="2" t="s">
        <v>1</v>
      </c>
      <c r="E19" s="5"/>
      <c r="F19" s="12" t="s">
        <v>85</v>
      </c>
      <c r="G19" s="65" t="s">
        <v>86</v>
      </c>
      <c r="H19" s="2">
        <v>12</v>
      </c>
      <c r="I19" s="12">
        <v>15</v>
      </c>
      <c r="J19" s="55">
        <v>2.82</v>
      </c>
      <c r="K19" s="7">
        <f t="shared" si="0"/>
        <v>42.3</v>
      </c>
      <c r="L19" s="15" t="s">
        <v>259</v>
      </c>
      <c r="M19" s="2" t="s">
        <v>281</v>
      </c>
    </row>
    <row r="20" spans="2:13" ht="13.5" x14ac:dyDescent="0.35">
      <c r="B20" s="105" t="s">
        <v>87</v>
      </c>
      <c r="C20" s="25">
        <v>16</v>
      </c>
      <c r="D20" s="23" t="s">
        <v>1</v>
      </c>
      <c r="E20" s="24"/>
      <c r="F20" s="56" t="s">
        <v>88</v>
      </c>
      <c r="G20" s="62" t="s">
        <v>89</v>
      </c>
      <c r="H20" s="56">
        <v>3</v>
      </c>
      <c r="I20" s="56">
        <v>3</v>
      </c>
      <c r="J20" s="63">
        <v>4.93</v>
      </c>
      <c r="K20" s="64">
        <f t="shared" si="0"/>
        <v>14.79</v>
      </c>
      <c r="L20" s="34" t="s">
        <v>282</v>
      </c>
    </row>
    <row r="21" spans="2:13" ht="13.5" x14ac:dyDescent="0.35">
      <c r="B21" s="103"/>
      <c r="C21" s="2">
        <v>17</v>
      </c>
      <c r="D21" s="2" t="s">
        <v>1</v>
      </c>
      <c r="E21" s="5"/>
      <c r="F21" s="12" t="s">
        <v>90</v>
      </c>
      <c r="G21" s="65" t="s">
        <v>91</v>
      </c>
      <c r="H21" s="2">
        <v>6</v>
      </c>
      <c r="I21" s="12">
        <v>6</v>
      </c>
      <c r="J21" s="55">
        <v>2.73</v>
      </c>
      <c r="K21" s="7">
        <f t="shared" si="0"/>
        <v>16.38</v>
      </c>
      <c r="L21" s="15" t="s">
        <v>283</v>
      </c>
    </row>
    <row r="22" spans="2:13" ht="13.5" x14ac:dyDescent="0.35">
      <c r="B22" s="104"/>
      <c r="C22" s="6">
        <v>18</v>
      </c>
      <c r="D22" s="2" t="s">
        <v>1</v>
      </c>
      <c r="E22" s="5"/>
      <c r="F22" s="12" t="s">
        <v>92</v>
      </c>
      <c r="G22" s="65" t="s">
        <v>93</v>
      </c>
      <c r="H22" s="2">
        <v>6</v>
      </c>
      <c r="I22" s="12">
        <v>6</v>
      </c>
      <c r="J22" s="55">
        <v>0.61</v>
      </c>
      <c r="K22" s="7">
        <f t="shared" si="0"/>
        <v>3.66</v>
      </c>
      <c r="L22" s="15" t="s">
        <v>284</v>
      </c>
    </row>
    <row r="23" spans="2:13" ht="13.5" x14ac:dyDescent="0.35">
      <c r="B23" s="105" t="s">
        <v>94</v>
      </c>
      <c r="C23" s="73">
        <v>1</v>
      </c>
      <c r="D23" s="73" t="s">
        <v>1</v>
      </c>
      <c r="E23" s="73"/>
      <c r="F23" s="74" t="s">
        <v>95</v>
      </c>
      <c r="G23" s="75" t="s">
        <v>96</v>
      </c>
      <c r="H23" s="74">
        <v>0</v>
      </c>
      <c r="I23" s="74">
        <v>0</v>
      </c>
      <c r="J23" s="76">
        <v>2.4</v>
      </c>
      <c r="K23" s="77">
        <f t="shared" si="0"/>
        <v>0</v>
      </c>
      <c r="L23" s="78" t="s">
        <v>1</v>
      </c>
    </row>
    <row r="24" spans="2:13" ht="13.5" x14ac:dyDescent="0.35">
      <c r="B24" s="104"/>
      <c r="C24" s="19">
        <v>2</v>
      </c>
      <c r="D24" s="13" t="s">
        <v>0</v>
      </c>
      <c r="E24" s="13"/>
      <c r="F24" s="67" t="s">
        <v>97</v>
      </c>
      <c r="G24" s="68" t="s">
        <v>98</v>
      </c>
      <c r="H24" s="13">
        <v>0</v>
      </c>
      <c r="I24" s="67">
        <v>0</v>
      </c>
      <c r="J24" s="69">
        <v>0.82</v>
      </c>
      <c r="K24" s="70">
        <f t="shared" si="0"/>
        <v>0</v>
      </c>
      <c r="L24" s="71" t="s">
        <v>61</v>
      </c>
    </row>
    <row r="25" spans="2:13" ht="13.5" x14ac:dyDescent="0.35">
      <c r="B25" s="26" t="s">
        <v>99</v>
      </c>
      <c r="C25" s="79">
        <v>1</v>
      </c>
      <c r="D25" s="79" t="s">
        <v>0</v>
      </c>
      <c r="E25" s="79"/>
      <c r="F25" s="80" t="s">
        <v>100</v>
      </c>
      <c r="G25" s="81" t="s">
        <v>101</v>
      </c>
      <c r="H25" s="79">
        <v>0</v>
      </c>
      <c r="I25" s="80">
        <v>0</v>
      </c>
      <c r="J25" s="82">
        <v>13.43</v>
      </c>
      <c r="K25" s="83">
        <f t="shared" si="0"/>
        <v>0</v>
      </c>
      <c r="L25" s="84" t="s">
        <v>102</v>
      </c>
      <c r="M25" s="2" t="s">
        <v>285</v>
      </c>
    </row>
    <row r="26" spans="2:13" ht="15" x14ac:dyDescent="0.4">
      <c r="J26" s="20"/>
      <c r="K26" s="21" t="e">
        <f>SUM(K5:K25)+#REF!</f>
        <v>#REF!</v>
      </c>
    </row>
    <row r="29" spans="2:13" ht="21" x14ac:dyDescent="0.55000000000000004">
      <c r="B29" s="106" t="s">
        <v>3</v>
      </c>
      <c r="C29" s="107"/>
      <c r="D29" s="107"/>
      <c r="E29" s="107"/>
      <c r="F29" s="107"/>
      <c r="G29" s="107"/>
      <c r="H29" s="107"/>
      <c r="I29" s="107"/>
      <c r="J29" s="107"/>
      <c r="K29" s="107"/>
      <c r="L29" s="107"/>
    </row>
    <row r="30" spans="2:13" ht="13.5" x14ac:dyDescent="0.35">
      <c r="C30" s="2">
        <v>1</v>
      </c>
      <c r="D30" s="2" t="s">
        <v>0</v>
      </c>
      <c r="E30" s="5"/>
      <c r="F30" s="85" t="s">
        <v>4</v>
      </c>
      <c r="G30" s="2" t="s">
        <v>5</v>
      </c>
      <c r="H30" s="2">
        <v>1</v>
      </c>
      <c r="I30" s="2">
        <v>0</v>
      </c>
      <c r="J30" s="54">
        <v>21.35</v>
      </c>
      <c r="K30" s="60">
        <f t="shared" ref="K30:K38" si="1">J30*I30</f>
        <v>0</v>
      </c>
      <c r="L30" s="38" t="s">
        <v>6</v>
      </c>
      <c r="M30" s="2" t="s">
        <v>286</v>
      </c>
    </row>
    <row r="31" spans="2:13" ht="13.5" x14ac:dyDescent="0.35">
      <c r="B31" s="108" t="s">
        <v>7</v>
      </c>
      <c r="C31" s="2">
        <v>2</v>
      </c>
      <c r="D31" s="2" t="s">
        <v>0</v>
      </c>
      <c r="E31" s="5"/>
      <c r="F31" s="12" t="s">
        <v>8</v>
      </c>
      <c r="G31" s="37" t="s">
        <v>9</v>
      </c>
      <c r="H31" s="2">
        <v>3</v>
      </c>
      <c r="I31" s="12">
        <v>4</v>
      </c>
      <c r="J31" s="54">
        <v>17.14</v>
      </c>
      <c r="K31" s="60">
        <f t="shared" si="1"/>
        <v>68.56</v>
      </c>
      <c r="L31" s="15" t="s">
        <v>106</v>
      </c>
      <c r="M31" s="2" t="s">
        <v>261</v>
      </c>
    </row>
    <row r="32" spans="2:13" ht="13.5" x14ac:dyDescent="0.35">
      <c r="B32" s="107"/>
      <c r="C32" s="2">
        <v>3</v>
      </c>
      <c r="D32" s="2" t="s">
        <v>0</v>
      </c>
      <c r="E32" s="5"/>
      <c r="F32" s="36" t="s">
        <v>10</v>
      </c>
      <c r="G32" s="37" t="s">
        <v>11</v>
      </c>
      <c r="H32" s="2">
        <v>1</v>
      </c>
      <c r="I32" s="12">
        <v>0</v>
      </c>
      <c r="J32" s="54">
        <v>18.178000000000001</v>
      </c>
      <c r="K32" s="60">
        <f t="shared" si="1"/>
        <v>0</v>
      </c>
      <c r="L32" s="39" t="s">
        <v>107</v>
      </c>
      <c r="M32" s="2" t="s">
        <v>286</v>
      </c>
    </row>
    <row r="33" spans="2:13" ht="13.5" x14ac:dyDescent="0.35">
      <c r="B33" s="107"/>
      <c r="C33" s="2">
        <v>4</v>
      </c>
      <c r="D33" s="2" t="s">
        <v>0</v>
      </c>
      <c r="E33" s="5"/>
      <c r="F33" s="12" t="s">
        <v>12</v>
      </c>
      <c r="G33" s="37" t="s">
        <v>13</v>
      </c>
      <c r="H33" s="2">
        <v>8</v>
      </c>
      <c r="I33" s="12">
        <v>30</v>
      </c>
      <c r="J33" s="54">
        <v>0.15</v>
      </c>
      <c r="K33" s="60">
        <f t="shared" si="1"/>
        <v>4.5</v>
      </c>
      <c r="L33" s="17" t="s">
        <v>108</v>
      </c>
      <c r="M33" s="2" t="s">
        <v>261</v>
      </c>
    </row>
    <row r="34" spans="2:13" ht="13.5" x14ac:dyDescent="0.35">
      <c r="B34" s="107"/>
      <c r="C34" s="2">
        <v>5</v>
      </c>
      <c r="D34" s="2" t="s">
        <v>0</v>
      </c>
      <c r="E34" s="5"/>
      <c r="F34" s="12" t="s">
        <v>14</v>
      </c>
      <c r="G34" s="37" t="s">
        <v>15</v>
      </c>
      <c r="H34" s="2">
        <v>8</v>
      </c>
      <c r="I34" s="12">
        <v>50</v>
      </c>
      <c r="J34" s="54">
        <v>1.2800000000000001E-2</v>
      </c>
      <c r="K34" s="60">
        <f t="shared" si="1"/>
        <v>0.64</v>
      </c>
      <c r="L34" s="15" t="s">
        <v>109</v>
      </c>
      <c r="M34" s="2" t="s">
        <v>261</v>
      </c>
    </row>
    <row r="35" spans="2:13" ht="13.5" x14ac:dyDescent="0.35">
      <c r="B35" s="107"/>
      <c r="C35" s="2">
        <v>6</v>
      </c>
      <c r="D35" s="2" t="s">
        <v>0</v>
      </c>
      <c r="E35" s="5"/>
      <c r="F35" s="12" t="s">
        <v>17</v>
      </c>
      <c r="G35" s="37" t="s">
        <v>18</v>
      </c>
      <c r="H35" s="2">
        <v>8</v>
      </c>
      <c r="I35" s="12">
        <v>50</v>
      </c>
      <c r="J35" s="54">
        <v>4.24E-2</v>
      </c>
      <c r="K35" s="60">
        <f t="shared" si="1"/>
        <v>2.12</v>
      </c>
      <c r="L35" s="15" t="s">
        <v>110</v>
      </c>
      <c r="M35" s="2" t="s">
        <v>261</v>
      </c>
    </row>
    <row r="36" spans="2:13" ht="13.5" x14ac:dyDescent="0.35">
      <c r="B36" s="107"/>
      <c r="C36" s="2">
        <v>7</v>
      </c>
      <c r="D36" s="2" t="s">
        <v>0</v>
      </c>
      <c r="E36" s="5"/>
      <c r="F36" s="12" t="s">
        <v>19</v>
      </c>
      <c r="G36" s="37" t="s">
        <v>15</v>
      </c>
      <c r="H36" s="2">
        <v>1</v>
      </c>
      <c r="I36" s="12">
        <v>10</v>
      </c>
      <c r="J36" s="54">
        <v>2.4E-2</v>
      </c>
      <c r="K36" s="60">
        <f t="shared" si="1"/>
        <v>0.24</v>
      </c>
      <c r="L36" s="15" t="s">
        <v>287</v>
      </c>
      <c r="M36" s="2" t="s">
        <v>261</v>
      </c>
    </row>
    <row r="37" spans="2:13" ht="13.5" x14ac:dyDescent="0.35">
      <c r="B37" s="107"/>
      <c r="C37" s="2">
        <v>8</v>
      </c>
      <c r="D37" s="2" t="s">
        <v>0</v>
      </c>
      <c r="E37" s="5"/>
      <c r="F37" s="12" t="s">
        <v>20</v>
      </c>
      <c r="G37" s="37" t="s">
        <v>21</v>
      </c>
      <c r="H37" s="2">
        <v>1</v>
      </c>
      <c r="I37" s="12">
        <v>10</v>
      </c>
      <c r="J37" s="54">
        <v>1.4999999999999999E-2</v>
      </c>
      <c r="K37" s="60">
        <f t="shared" si="1"/>
        <v>0.15</v>
      </c>
      <c r="L37" s="15" t="s">
        <v>113</v>
      </c>
      <c r="M37" s="2" t="s">
        <v>261</v>
      </c>
    </row>
    <row r="38" spans="2:13" ht="13.5" x14ac:dyDescent="0.35">
      <c r="B38" s="107"/>
      <c r="C38" s="2">
        <v>9</v>
      </c>
      <c r="D38" s="2" t="s">
        <v>0</v>
      </c>
      <c r="E38" s="5"/>
      <c r="F38" s="12" t="s">
        <v>22</v>
      </c>
      <c r="G38" s="37" t="s">
        <v>23</v>
      </c>
      <c r="H38" s="2">
        <v>1</v>
      </c>
      <c r="I38" s="12">
        <v>20</v>
      </c>
      <c r="J38" s="54">
        <v>0.373</v>
      </c>
      <c r="K38" s="60">
        <f t="shared" si="1"/>
        <v>7.46</v>
      </c>
      <c r="L38" s="15" t="s">
        <v>288</v>
      </c>
      <c r="M38" s="2" t="s">
        <v>261</v>
      </c>
    </row>
    <row r="39" spans="2:13" ht="12.75" x14ac:dyDescent="0.35">
      <c r="B39" s="13"/>
      <c r="C39" s="13"/>
      <c r="D39" s="13"/>
      <c r="E39" s="13"/>
      <c r="F39" s="13"/>
      <c r="G39" s="13"/>
      <c r="H39" s="13"/>
      <c r="I39" s="13"/>
      <c r="J39" s="86"/>
      <c r="K39" s="86"/>
      <c r="L39" s="13"/>
      <c r="M39" s="2" t="s">
        <v>261</v>
      </c>
    </row>
    <row r="40" spans="2:13" ht="13.5" x14ac:dyDescent="0.35">
      <c r="B40" s="109" t="s">
        <v>24</v>
      </c>
      <c r="C40" s="23">
        <v>10</v>
      </c>
      <c r="D40" s="23" t="s">
        <v>0</v>
      </c>
      <c r="E40" s="24"/>
      <c r="F40" s="56" t="s">
        <v>25</v>
      </c>
      <c r="G40" s="57">
        <v>649002227222</v>
      </c>
      <c r="H40" s="56">
        <v>2</v>
      </c>
      <c r="I40" s="56">
        <v>2</v>
      </c>
      <c r="J40" s="58">
        <v>1.65</v>
      </c>
      <c r="K40" s="59">
        <f t="shared" ref="K40:K52" si="2">I40*J40</f>
        <v>3.3</v>
      </c>
      <c r="L40" s="34" t="s">
        <v>289</v>
      </c>
      <c r="M40" s="2" t="s">
        <v>261</v>
      </c>
    </row>
    <row r="41" spans="2:13" ht="13.5" x14ac:dyDescent="0.35">
      <c r="B41" s="107"/>
      <c r="C41" s="13">
        <v>11</v>
      </c>
      <c r="D41" s="13" t="s">
        <v>0</v>
      </c>
      <c r="E41" s="13"/>
      <c r="F41" s="67" t="s">
        <v>26</v>
      </c>
      <c r="G41" s="72"/>
      <c r="H41" s="13">
        <v>2</v>
      </c>
      <c r="I41" s="67">
        <v>10</v>
      </c>
      <c r="J41" s="87"/>
      <c r="K41" s="86">
        <f t="shared" si="2"/>
        <v>0</v>
      </c>
      <c r="L41" s="88"/>
      <c r="M41" s="2" t="s">
        <v>290</v>
      </c>
    </row>
    <row r="42" spans="2:13" ht="13.5" x14ac:dyDescent="0.35">
      <c r="B42" s="107"/>
      <c r="C42" s="2">
        <v>12</v>
      </c>
      <c r="D42" s="2" t="s">
        <v>0</v>
      </c>
      <c r="E42" s="5"/>
      <c r="F42" s="12" t="s">
        <v>27</v>
      </c>
      <c r="G42" s="37" t="s">
        <v>28</v>
      </c>
      <c r="H42" s="2">
        <v>2</v>
      </c>
      <c r="I42" s="12">
        <v>4</v>
      </c>
      <c r="J42" s="54">
        <v>0.17</v>
      </c>
      <c r="K42" s="60">
        <f t="shared" si="2"/>
        <v>0.68</v>
      </c>
      <c r="L42" s="15" t="s">
        <v>137</v>
      </c>
      <c r="M42" s="2" t="s">
        <v>261</v>
      </c>
    </row>
    <row r="43" spans="2:13" ht="13.5" x14ac:dyDescent="0.35">
      <c r="B43" s="107"/>
      <c r="C43" s="2">
        <v>13</v>
      </c>
      <c r="D43" s="2" t="s">
        <v>0</v>
      </c>
      <c r="E43" s="5"/>
      <c r="F43" s="12" t="s">
        <v>29</v>
      </c>
      <c r="G43" s="37" t="s">
        <v>30</v>
      </c>
      <c r="H43" s="2">
        <v>1</v>
      </c>
      <c r="I43" s="12">
        <v>2</v>
      </c>
      <c r="J43" s="54">
        <v>7.09</v>
      </c>
      <c r="K43" s="60">
        <f t="shared" si="2"/>
        <v>14.18</v>
      </c>
      <c r="L43" s="15" t="s">
        <v>291</v>
      </c>
      <c r="M43" s="2" t="s">
        <v>292</v>
      </c>
    </row>
    <row r="44" spans="2:13" ht="13.5" x14ac:dyDescent="0.35">
      <c r="B44" s="107"/>
      <c r="C44" s="2">
        <v>14</v>
      </c>
      <c r="D44" s="2" t="s">
        <v>0</v>
      </c>
      <c r="E44" s="5"/>
      <c r="F44" s="12" t="s">
        <v>31</v>
      </c>
      <c r="G44" s="35" t="s">
        <v>293</v>
      </c>
      <c r="H44" s="2">
        <v>2</v>
      </c>
      <c r="I44" s="12">
        <v>5</v>
      </c>
      <c r="J44" s="54">
        <v>0.73</v>
      </c>
      <c r="K44" s="60">
        <f t="shared" si="2"/>
        <v>3.65</v>
      </c>
      <c r="L44" s="15" t="s">
        <v>294</v>
      </c>
      <c r="M44" s="2" t="s">
        <v>261</v>
      </c>
    </row>
    <row r="45" spans="2:13" ht="13.5" x14ac:dyDescent="0.35">
      <c r="B45" s="107"/>
      <c r="C45" s="2">
        <v>15</v>
      </c>
      <c r="D45" s="2" t="s">
        <v>0</v>
      </c>
      <c r="E45" s="5"/>
      <c r="F45" s="12" t="s">
        <v>32</v>
      </c>
      <c r="G45" s="37" t="s">
        <v>33</v>
      </c>
      <c r="H45" s="2">
        <v>1</v>
      </c>
      <c r="I45" s="12">
        <v>10</v>
      </c>
      <c r="J45" s="54">
        <v>9.1999999999999998E-2</v>
      </c>
      <c r="K45" s="60">
        <f t="shared" si="2"/>
        <v>0.91999999999999993</v>
      </c>
      <c r="L45" s="15" t="s">
        <v>295</v>
      </c>
      <c r="M45" s="2" t="s">
        <v>261</v>
      </c>
    </row>
    <row r="46" spans="2:13" ht="13.5" x14ac:dyDescent="0.35">
      <c r="B46" s="107"/>
      <c r="C46" s="2">
        <v>16</v>
      </c>
      <c r="D46" s="2" t="s">
        <v>0</v>
      </c>
      <c r="E46" s="5"/>
      <c r="F46" s="12" t="s">
        <v>34</v>
      </c>
      <c r="G46" s="37" t="s">
        <v>35</v>
      </c>
      <c r="H46" s="2">
        <v>1</v>
      </c>
      <c r="I46" s="12">
        <v>3</v>
      </c>
      <c r="J46" s="54">
        <v>1.02</v>
      </c>
      <c r="K46" s="60">
        <f t="shared" si="2"/>
        <v>3.06</v>
      </c>
      <c r="L46" s="15" t="s">
        <v>296</v>
      </c>
      <c r="M46" s="2" t="s">
        <v>261</v>
      </c>
    </row>
    <row r="47" spans="2:13" ht="13.5" x14ac:dyDescent="0.35">
      <c r="B47" s="107"/>
      <c r="C47" s="2">
        <v>17</v>
      </c>
      <c r="D47" s="2" t="s">
        <v>0</v>
      </c>
      <c r="E47" s="5"/>
      <c r="F47" s="12" t="s">
        <v>36</v>
      </c>
      <c r="G47" s="37" t="s">
        <v>37</v>
      </c>
      <c r="H47" s="2">
        <v>7</v>
      </c>
      <c r="I47" s="12">
        <v>30</v>
      </c>
      <c r="J47" s="54">
        <v>0.17</v>
      </c>
      <c r="K47" s="60">
        <f t="shared" si="2"/>
        <v>5.1000000000000005</v>
      </c>
      <c r="L47" s="15" t="s">
        <v>139</v>
      </c>
      <c r="M47" s="2" t="s">
        <v>261</v>
      </c>
    </row>
    <row r="48" spans="2:13" ht="13.5" x14ac:dyDescent="0.35">
      <c r="B48" s="107"/>
      <c r="C48" s="2">
        <v>18</v>
      </c>
      <c r="D48" s="2" t="s">
        <v>0</v>
      </c>
      <c r="E48" s="5"/>
      <c r="F48" s="12" t="s">
        <v>38</v>
      </c>
      <c r="G48" s="37" t="s">
        <v>39</v>
      </c>
      <c r="H48" s="2">
        <v>7</v>
      </c>
      <c r="I48" s="12">
        <v>50</v>
      </c>
      <c r="J48" s="54">
        <v>2.5999999999999999E-2</v>
      </c>
      <c r="K48" s="60">
        <f t="shared" si="2"/>
        <v>1.3</v>
      </c>
      <c r="L48" s="17" t="s">
        <v>297</v>
      </c>
      <c r="M48" s="2" t="s">
        <v>261</v>
      </c>
    </row>
    <row r="49" spans="2:13" ht="13.5" x14ac:dyDescent="0.35">
      <c r="B49" s="107"/>
      <c r="C49" s="13">
        <v>19</v>
      </c>
      <c r="D49" s="13" t="s">
        <v>0</v>
      </c>
      <c r="E49" s="13"/>
      <c r="F49" s="36" t="s">
        <v>40</v>
      </c>
      <c r="G49" s="72">
        <v>2068320201</v>
      </c>
      <c r="H49" s="13">
        <v>1</v>
      </c>
      <c r="I49" s="67">
        <v>0</v>
      </c>
      <c r="J49" s="87">
        <v>0.9</v>
      </c>
      <c r="K49" s="86">
        <f t="shared" si="2"/>
        <v>0</v>
      </c>
      <c r="L49" s="71" t="s">
        <v>41</v>
      </c>
      <c r="M49" s="2" t="s">
        <v>298</v>
      </c>
    </row>
    <row r="50" spans="2:13" ht="13.5" x14ac:dyDescent="0.35">
      <c r="B50" s="107"/>
      <c r="C50" s="2">
        <v>20</v>
      </c>
      <c r="D50" s="2" t="s">
        <v>0</v>
      </c>
      <c r="E50" s="5"/>
      <c r="F50" s="12" t="s">
        <v>42</v>
      </c>
      <c r="G50" s="37" t="s">
        <v>299</v>
      </c>
      <c r="H50" s="2">
        <v>2</v>
      </c>
      <c r="I50" s="12">
        <v>4</v>
      </c>
      <c r="J50" s="54">
        <v>6</v>
      </c>
      <c r="K50" s="60">
        <f t="shared" si="2"/>
        <v>24</v>
      </c>
      <c r="L50" s="15" t="s">
        <v>300</v>
      </c>
      <c r="M50" s="2" t="s">
        <v>261</v>
      </c>
    </row>
    <row r="51" spans="2:13" ht="13.5" x14ac:dyDescent="0.35">
      <c r="B51" s="107"/>
      <c r="C51" s="13">
        <v>21</v>
      </c>
      <c r="D51" s="13" t="s">
        <v>0</v>
      </c>
      <c r="E51" s="13"/>
      <c r="F51" s="67" t="s">
        <v>43</v>
      </c>
      <c r="G51" s="72" t="s">
        <v>44</v>
      </c>
      <c r="H51" s="13">
        <v>0</v>
      </c>
      <c r="I51" s="67">
        <v>0</v>
      </c>
      <c r="J51" s="87">
        <v>0.76</v>
      </c>
      <c r="K51" s="86">
        <f t="shared" si="2"/>
        <v>0</v>
      </c>
      <c r="L51" s="71" t="s">
        <v>45</v>
      </c>
      <c r="M51" s="2" t="s">
        <v>301</v>
      </c>
    </row>
    <row r="52" spans="2:13" ht="13.5" x14ac:dyDescent="0.35">
      <c r="B52" s="107"/>
      <c r="C52" s="2">
        <v>22</v>
      </c>
      <c r="D52" s="2" t="s">
        <v>0</v>
      </c>
      <c r="E52" s="5"/>
      <c r="F52" s="12" t="s">
        <v>46</v>
      </c>
      <c r="G52" s="37" t="s">
        <v>47</v>
      </c>
      <c r="H52" s="2">
        <v>1</v>
      </c>
      <c r="I52" s="12">
        <v>1</v>
      </c>
      <c r="J52" s="54">
        <v>1.56</v>
      </c>
      <c r="K52" s="60">
        <f t="shared" si="2"/>
        <v>1.56</v>
      </c>
      <c r="L52" s="15" t="s">
        <v>116</v>
      </c>
      <c r="M52" s="2" t="s">
        <v>261</v>
      </c>
    </row>
    <row r="53" spans="2:13" ht="12.75" x14ac:dyDescent="0.35">
      <c r="B53" s="13"/>
      <c r="C53" s="13"/>
      <c r="D53" s="13"/>
      <c r="E53" s="13"/>
      <c r="F53" s="13"/>
      <c r="G53" s="13"/>
      <c r="H53" s="13"/>
      <c r="I53" s="13"/>
      <c r="J53" s="86"/>
      <c r="K53" s="86"/>
      <c r="L53" s="13"/>
    </row>
    <row r="54" spans="2:13" ht="13.5" x14ac:dyDescent="0.35">
      <c r="B54" s="109" t="s">
        <v>48</v>
      </c>
      <c r="C54" s="2">
        <v>23</v>
      </c>
      <c r="D54" s="2" t="s">
        <v>49</v>
      </c>
      <c r="E54" s="5"/>
      <c r="F54" s="12" t="s">
        <v>50</v>
      </c>
      <c r="G54" s="37">
        <v>61201421621</v>
      </c>
      <c r="H54" s="2">
        <v>1</v>
      </c>
      <c r="I54" s="12">
        <v>1</v>
      </c>
      <c r="J54" s="54">
        <v>1.25</v>
      </c>
      <c r="K54" s="60">
        <f t="shared" ref="K54:K60" si="3">J54*I54</f>
        <v>1.25</v>
      </c>
      <c r="L54" s="15" t="s">
        <v>129</v>
      </c>
      <c r="M54" s="2" t="s">
        <v>261</v>
      </c>
    </row>
    <row r="55" spans="2:13" ht="13.5" x14ac:dyDescent="0.35">
      <c r="B55" s="107"/>
      <c r="C55" s="2">
        <v>24</v>
      </c>
      <c r="D55" s="2" t="s">
        <v>49</v>
      </c>
      <c r="E55" s="5"/>
      <c r="F55" s="12" t="s">
        <v>302</v>
      </c>
      <c r="G55" s="37" t="s">
        <v>303</v>
      </c>
      <c r="H55" s="2">
        <v>1</v>
      </c>
      <c r="I55" s="12">
        <v>2</v>
      </c>
      <c r="J55" s="54">
        <v>2.83</v>
      </c>
      <c r="K55" s="60">
        <f t="shared" si="3"/>
        <v>5.66</v>
      </c>
      <c r="L55" s="15" t="s">
        <v>304</v>
      </c>
      <c r="M55" s="2" t="s">
        <v>261</v>
      </c>
    </row>
    <row r="56" spans="2:13" ht="13.5" x14ac:dyDescent="0.35">
      <c r="B56" s="107"/>
      <c r="C56" s="2">
        <v>25</v>
      </c>
      <c r="D56" s="2" t="s">
        <v>49</v>
      </c>
      <c r="E56" s="5"/>
      <c r="F56" s="12" t="s">
        <v>51</v>
      </c>
      <c r="G56" s="37" t="s">
        <v>52</v>
      </c>
      <c r="H56" s="2">
        <v>1</v>
      </c>
      <c r="I56" s="12">
        <v>2</v>
      </c>
      <c r="J56" s="54">
        <v>0.26</v>
      </c>
      <c r="K56" s="60">
        <f t="shared" si="3"/>
        <v>0.52</v>
      </c>
      <c r="L56" s="15" t="s">
        <v>305</v>
      </c>
      <c r="M56" s="2" t="s">
        <v>261</v>
      </c>
    </row>
    <row r="57" spans="2:13" ht="13.5" x14ac:dyDescent="0.35">
      <c r="B57" s="107"/>
      <c r="C57" s="2">
        <v>26</v>
      </c>
      <c r="D57" s="2" t="s">
        <v>49</v>
      </c>
      <c r="E57" s="5"/>
      <c r="F57" s="12" t="s">
        <v>53</v>
      </c>
      <c r="G57" s="37" t="s">
        <v>15</v>
      </c>
      <c r="H57" s="2">
        <v>1</v>
      </c>
      <c r="I57" s="12">
        <v>0</v>
      </c>
      <c r="J57" s="54">
        <v>0.1</v>
      </c>
      <c r="K57" s="60">
        <f t="shared" si="3"/>
        <v>0</v>
      </c>
      <c r="L57" s="15" t="s">
        <v>306</v>
      </c>
      <c r="M57" s="2" t="s">
        <v>261</v>
      </c>
    </row>
    <row r="58" spans="2:13" ht="13.5" x14ac:dyDescent="0.35">
      <c r="B58" s="107"/>
      <c r="C58" s="2">
        <v>27</v>
      </c>
      <c r="D58" s="2" t="s">
        <v>49</v>
      </c>
      <c r="E58" s="5"/>
      <c r="F58" s="12" t="s">
        <v>54</v>
      </c>
      <c r="G58" s="37"/>
      <c r="H58" s="2">
        <v>6</v>
      </c>
      <c r="I58" s="12">
        <v>0</v>
      </c>
      <c r="J58" s="54">
        <v>0.15</v>
      </c>
      <c r="K58" s="60">
        <f t="shared" si="3"/>
        <v>0</v>
      </c>
      <c r="L58" s="15" t="s">
        <v>143</v>
      </c>
      <c r="M58" s="2" t="s">
        <v>261</v>
      </c>
    </row>
    <row r="59" spans="2:13" ht="13.5" x14ac:dyDescent="0.35">
      <c r="B59" s="107"/>
      <c r="C59" s="2">
        <v>28</v>
      </c>
      <c r="D59" s="2" t="s">
        <v>49</v>
      </c>
      <c r="E59" s="5"/>
      <c r="F59" s="12" t="s">
        <v>55</v>
      </c>
      <c r="G59" s="37"/>
      <c r="H59" s="2">
        <v>6</v>
      </c>
      <c r="I59" s="12">
        <v>0</v>
      </c>
      <c r="J59" s="54">
        <v>2.1000000000000001E-2</v>
      </c>
      <c r="K59" s="60">
        <f t="shared" si="3"/>
        <v>0</v>
      </c>
      <c r="L59" s="15" t="s">
        <v>109</v>
      </c>
      <c r="M59" s="2" t="s">
        <v>261</v>
      </c>
    </row>
    <row r="60" spans="2:13" ht="13.5" x14ac:dyDescent="0.35">
      <c r="B60" s="107"/>
      <c r="C60" s="2">
        <v>29</v>
      </c>
      <c r="D60" s="2" t="s">
        <v>49</v>
      </c>
      <c r="E60" s="5"/>
      <c r="F60" s="12" t="s">
        <v>56</v>
      </c>
      <c r="G60" s="37"/>
      <c r="H60" s="2">
        <v>8</v>
      </c>
      <c r="I60" s="12">
        <v>0</v>
      </c>
      <c r="J60" s="54">
        <v>2.5000000000000001E-2</v>
      </c>
      <c r="K60" s="60">
        <f t="shared" si="3"/>
        <v>0</v>
      </c>
      <c r="L60" s="15" t="s">
        <v>306</v>
      </c>
      <c r="M60" s="2" t="s">
        <v>261</v>
      </c>
    </row>
    <row r="61" spans="2:13" ht="12.75" x14ac:dyDescent="0.35">
      <c r="B61" s="107"/>
      <c r="E61" s="5"/>
      <c r="G61" s="4"/>
      <c r="H61" s="2"/>
      <c r="I61" s="2"/>
      <c r="J61" s="11"/>
      <c r="K61" s="60" t="e">
        <f>SUM(K30:K60)+K26</f>
        <v>#REF!</v>
      </c>
      <c r="L61" s="2"/>
      <c r="M61" s="2" t="s">
        <v>261</v>
      </c>
    </row>
    <row r="63" spans="2:13" ht="23.65" x14ac:dyDescent="0.6">
      <c r="B63" s="110" t="s">
        <v>307</v>
      </c>
      <c r="C63" s="107"/>
      <c r="D63" s="107"/>
      <c r="E63" s="107"/>
      <c r="F63" s="107"/>
      <c r="G63" s="107"/>
      <c r="H63" s="107"/>
      <c r="I63" s="107"/>
      <c r="J63" s="107"/>
      <c r="K63" s="107"/>
      <c r="L63" s="107"/>
    </row>
    <row r="64" spans="2:13" ht="12.75" x14ac:dyDescent="0.35">
      <c r="B64" s="111" t="s">
        <v>105</v>
      </c>
      <c r="C64" s="2">
        <v>1</v>
      </c>
      <c r="D64" s="2" t="s">
        <v>1</v>
      </c>
      <c r="E64" s="5"/>
      <c r="F64" s="2" t="s">
        <v>8</v>
      </c>
      <c r="G64" s="4" t="s">
        <v>9</v>
      </c>
      <c r="H64" s="2">
        <v>1</v>
      </c>
      <c r="I64" s="2">
        <v>1</v>
      </c>
      <c r="J64" s="60">
        <v>17.14</v>
      </c>
      <c r="K64" s="60">
        <f t="shared" ref="K64:K71" si="4">J64*I64</f>
        <v>17.14</v>
      </c>
      <c r="L64" s="8" t="s">
        <v>106</v>
      </c>
      <c r="M64" s="2" t="s">
        <v>261</v>
      </c>
    </row>
    <row r="65" spans="2:13" ht="12.75" x14ac:dyDescent="0.35">
      <c r="B65" s="103"/>
      <c r="C65" s="13">
        <v>2</v>
      </c>
      <c r="D65" s="13" t="s">
        <v>1</v>
      </c>
      <c r="E65" s="13"/>
      <c r="F65" s="13" t="s">
        <v>10</v>
      </c>
      <c r="G65" s="89" t="s">
        <v>11</v>
      </c>
      <c r="H65" s="116">
        <v>3</v>
      </c>
      <c r="I65" s="13">
        <v>0</v>
      </c>
      <c r="J65" s="86">
        <v>12.096</v>
      </c>
      <c r="K65" s="86">
        <f t="shared" si="4"/>
        <v>0</v>
      </c>
      <c r="L65" s="90" t="s">
        <v>107</v>
      </c>
      <c r="M65" s="2" t="s">
        <v>308</v>
      </c>
    </row>
    <row r="66" spans="2:13" ht="12.75" x14ac:dyDescent="0.35">
      <c r="B66" s="103"/>
      <c r="C66" s="2">
        <v>3</v>
      </c>
      <c r="D66" s="2" t="s">
        <v>1</v>
      </c>
      <c r="E66" s="5"/>
      <c r="F66" s="2" t="s">
        <v>12</v>
      </c>
      <c r="G66" s="2" t="s">
        <v>13</v>
      </c>
      <c r="H66" s="97">
        <v>3</v>
      </c>
      <c r="I66" s="2">
        <v>0</v>
      </c>
      <c r="J66" s="60">
        <v>0.15</v>
      </c>
      <c r="K66" s="60">
        <f t="shared" si="4"/>
        <v>0</v>
      </c>
      <c r="L66" s="8" t="s">
        <v>108</v>
      </c>
      <c r="M66" s="2" t="s">
        <v>261</v>
      </c>
    </row>
    <row r="67" spans="2:13" ht="12.75" x14ac:dyDescent="0.35">
      <c r="B67" s="103"/>
      <c r="C67" s="2">
        <v>4</v>
      </c>
      <c r="D67" s="2" t="s">
        <v>1</v>
      </c>
      <c r="E67" s="5"/>
      <c r="F67" s="2" t="s">
        <v>14</v>
      </c>
      <c r="G67" s="10" t="s">
        <v>15</v>
      </c>
      <c r="H67" s="97">
        <v>3</v>
      </c>
      <c r="I67" s="2">
        <v>0</v>
      </c>
      <c r="J67" s="60">
        <v>1.2200000000000001E-2</v>
      </c>
      <c r="K67" s="60">
        <f t="shared" si="4"/>
        <v>0</v>
      </c>
      <c r="L67" s="9" t="s">
        <v>109</v>
      </c>
      <c r="M67" s="2" t="s">
        <v>261</v>
      </c>
    </row>
    <row r="68" spans="2:13" ht="12.75" x14ac:dyDescent="0.35">
      <c r="B68" s="103"/>
      <c r="C68" s="2">
        <v>5</v>
      </c>
      <c r="D68" s="2" t="s">
        <v>0</v>
      </c>
      <c r="E68" s="5"/>
      <c r="F68" s="2" t="s">
        <v>22</v>
      </c>
      <c r="G68" s="10" t="s">
        <v>23</v>
      </c>
      <c r="H68" s="97">
        <v>3</v>
      </c>
      <c r="I68" s="2">
        <v>0</v>
      </c>
      <c r="J68" s="60">
        <v>0.46</v>
      </c>
      <c r="K68" s="60">
        <f t="shared" si="4"/>
        <v>0</v>
      </c>
      <c r="L68" s="96" t="s">
        <v>288</v>
      </c>
      <c r="M68" s="2" t="s">
        <v>261</v>
      </c>
    </row>
    <row r="69" spans="2:13" ht="12.75" x14ac:dyDescent="0.35">
      <c r="B69" s="103"/>
      <c r="C69" s="2">
        <v>6</v>
      </c>
      <c r="D69" s="2" t="s">
        <v>1</v>
      </c>
      <c r="E69" s="5"/>
      <c r="F69" s="2" t="s">
        <v>17</v>
      </c>
      <c r="G69" s="10" t="s">
        <v>18</v>
      </c>
      <c r="H69" s="97">
        <v>3</v>
      </c>
      <c r="I69" s="2">
        <v>0</v>
      </c>
      <c r="J69" s="60">
        <v>0.11</v>
      </c>
      <c r="K69" s="60">
        <f t="shared" si="4"/>
        <v>0</v>
      </c>
      <c r="L69" s="9" t="s">
        <v>110</v>
      </c>
      <c r="M69" s="2" t="s">
        <v>261</v>
      </c>
    </row>
    <row r="70" spans="2:13" ht="12.75" x14ac:dyDescent="0.35">
      <c r="B70" s="103"/>
      <c r="C70" s="2">
        <v>7</v>
      </c>
      <c r="D70" s="2" t="s">
        <v>1</v>
      </c>
      <c r="E70" s="5"/>
      <c r="F70" s="2" t="s">
        <v>19</v>
      </c>
      <c r="G70" s="10" t="s">
        <v>111</v>
      </c>
      <c r="H70" s="97">
        <v>3</v>
      </c>
      <c r="I70" s="2">
        <v>0</v>
      </c>
      <c r="J70" s="60">
        <v>8.8000000000000005E-3</v>
      </c>
      <c r="K70" s="60">
        <f t="shared" si="4"/>
        <v>0</v>
      </c>
      <c r="L70" s="8" t="s">
        <v>112</v>
      </c>
      <c r="M70" s="2" t="s">
        <v>261</v>
      </c>
    </row>
    <row r="71" spans="2:13" ht="12.75" x14ac:dyDescent="0.35">
      <c r="B71" s="103"/>
      <c r="C71" s="2">
        <v>8</v>
      </c>
      <c r="D71" s="2" t="s">
        <v>1</v>
      </c>
      <c r="E71" s="5"/>
      <c r="F71" s="2" t="s">
        <v>20</v>
      </c>
      <c r="G71" s="10" t="s">
        <v>21</v>
      </c>
      <c r="H71" s="97">
        <v>3</v>
      </c>
      <c r="I71" s="2">
        <v>0</v>
      </c>
      <c r="J71" s="60">
        <v>8.6E-3</v>
      </c>
      <c r="K71" s="60">
        <f t="shared" si="4"/>
        <v>0</v>
      </c>
      <c r="L71" s="8" t="s">
        <v>113</v>
      </c>
      <c r="M71" s="2" t="s">
        <v>261</v>
      </c>
    </row>
    <row r="72" spans="2:13" ht="15" x14ac:dyDescent="0.4">
      <c r="B72" s="18"/>
      <c r="C72" s="19"/>
      <c r="D72" s="19"/>
      <c r="E72" s="19"/>
      <c r="F72" s="19"/>
      <c r="G72" s="19"/>
      <c r="H72" s="19"/>
      <c r="I72" s="19"/>
      <c r="J72" s="20" t="s">
        <v>57</v>
      </c>
      <c r="K72" s="21">
        <f>SUM(K64:K71)</f>
        <v>17.14</v>
      </c>
      <c r="L72" s="22"/>
    </row>
    <row r="74" spans="2:13" ht="15" x14ac:dyDescent="0.4">
      <c r="B74" s="112" t="s">
        <v>114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1"/>
    </row>
    <row r="75" spans="2:13" ht="12.75" x14ac:dyDescent="0.35">
      <c r="B75" s="113" t="s">
        <v>115</v>
      </c>
      <c r="C75" s="2">
        <v>1</v>
      </c>
      <c r="D75" s="2" t="s">
        <v>1</v>
      </c>
      <c r="E75" s="5"/>
      <c r="F75" s="2" t="s">
        <v>46</v>
      </c>
      <c r="G75" s="10" t="s">
        <v>47</v>
      </c>
      <c r="H75" s="2">
        <v>0</v>
      </c>
      <c r="I75" s="2">
        <v>0</v>
      </c>
      <c r="J75" s="2">
        <v>1.36</v>
      </c>
      <c r="K75" s="7">
        <f>I75*J75</f>
        <v>0</v>
      </c>
      <c r="L75" s="9" t="s">
        <v>116</v>
      </c>
      <c r="M75" s="2" t="s">
        <v>261</v>
      </c>
    </row>
    <row r="76" spans="2:13" ht="12.75" x14ac:dyDescent="0.35">
      <c r="B76" s="103"/>
      <c r="C76" s="2">
        <v>2</v>
      </c>
      <c r="D76" s="2" t="s">
        <v>0</v>
      </c>
      <c r="E76" s="5"/>
      <c r="F76" s="2" t="s">
        <v>117</v>
      </c>
      <c r="G76" s="2" t="s">
        <v>118</v>
      </c>
      <c r="H76" s="2">
        <v>0</v>
      </c>
      <c r="I76" s="2">
        <v>0</v>
      </c>
      <c r="J76" s="2">
        <v>2.5499999999999998</v>
      </c>
      <c r="K76" s="7"/>
      <c r="L76" s="8" t="s">
        <v>119</v>
      </c>
      <c r="M76" s="2" t="s">
        <v>261</v>
      </c>
    </row>
    <row r="77" spans="2:13" ht="12.75" x14ac:dyDescent="0.35">
      <c r="B77" s="103"/>
      <c r="C77" s="2">
        <v>3</v>
      </c>
      <c r="D77" s="2" t="s">
        <v>0</v>
      </c>
      <c r="E77" s="5"/>
      <c r="F77" s="2" t="s">
        <v>120</v>
      </c>
      <c r="G77" s="2" t="s">
        <v>121</v>
      </c>
      <c r="H77" s="2">
        <v>0</v>
      </c>
      <c r="I77" s="2">
        <v>0</v>
      </c>
      <c r="J77" s="2">
        <v>7.1999999999999998E-3</v>
      </c>
      <c r="K77" s="7">
        <f t="shared" ref="K77:K79" si="5">I77*J77</f>
        <v>0</v>
      </c>
      <c r="L77" s="8" t="s">
        <v>122</v>
      </c>
      <c r="M77" s="2" t="s">
        <v>261</v>
      </c>
    </row>
    <row r="78" spans="2:13" ht="12.75" x14ac:dyDescent="0.35">
      <c r="B78" s="103"/>
      <c r="C78" s="2">
        <v>4</v>
      </c>
      <c r="D78" s="2" t="s">
        <v>0</v>
      </c>
      <c r="E78" s="5"/>
      <c r="F78" s="2" t="s">
        <v>123</v>
      </c>
      <c r="G78" s="2" t="s">
        <v>124</v>
      </c>
      <c r="H78" s="2">
        <v>0</v>
      </c>
      <c r="I78" s="2">
        <v>0</v>
      </c>
      <c r="J78" s="2">
        <v>1.06E-2</v>
      </c>
      <c r="K78" s="7">
        <f t="shared" si="5"/>
        <v>0</v>
      </c>
      <c r="L78" s="9" t="s">
        <v>125</v>
      </c>
      <c r="M78" s="2" t="s">
        <v>261</v>
      </c>
    </row>
    <row r="79" spans="2:13" ht="12.75" x14ac:dyDescent="0.35">
      <c r="B79" s="103"/>
      <c r="C79" s="2">
        <v>5</v>
      </c>
      <c r="D79" s="2" t="s">
        <v>0</v>
      </c>
      <c r="E79" s="5"/>
      <c r="F79" s="2" t="s">
        <v>126</v>
      </c>
      <c r="G79" s="2" t="s">
        <v>127</v>
      </c>
      <c r="H79" s="2">
        <v>0</v>
      </c>
      <c r="I79" s="2">
        <v>0</v>
      </c>
      <c r="J79" s="2">
        <v>8.8000000000000005E-3</v>
      </c>
      <c r="K79" s="7">
        <f t="shared" si="5"/>
        <v>0</v>
      </c>
      <c r="L79" s="9" t="s">
        <v>128</v>
      </c>
      <c r="M79" s="2" t="s">
        <v>261</v>
      </c>
    </row>
    <row r="80" spans="2:13" ht="12.75" x14ac:dyDescent="0.35">
      <c r="B80" s="103"/>
      <c r="C80" s="2">
        <v>6</v>
      </c>
      <c r="D80" s="2" t="s">
        <v>0</v>
      </c>
      <c r="E80" s="5"/>
      <c r="F80" s="2" t="s">
        <v>50</v>
      </c>
      <c r="G80" s="4">
        <v>61201421621</v>
      </c>
      <c r="H80" s="2">
        <v>0</v>
      </c>
      <c r="I80" s="2">
        <v>0</v>
      </c>
      <c r="J80" s="11">
        <v>1.25</v>
      </c>
      <c r="K80" s="7">
        <f>J80*I80</f>
        <v>0</v>
      </c>
      <c r="L80" s="8" t="s">
        <v>129</v>
      </c>
      <c r="M80" s="2" t="s">
        <v>261</v>
      </c>
    </row>
    <row r="81" spans="2:12" ht="15" x14ac:dyDescent="0.4">
      <c r="B81" s="18"/>
      <c r="C81" s="19"/>
      <c r="D81" s="19"/>
      <c r="E81" s="19"/>
      <c r="F81" s="19"/>
      <c r="G81" s="19"/>
      <c r="H81" s="19"/>
      <c r="I81" s="19"/>
      <c r="J81" s="20" t="s">
        <v>57</v>
      </c>
      <c r="K81" s="21">
        <f>SUM(K75:K80)</f>
        <v>0</v>
      </c>
      <c r="L81" s="22"/>
    </row>
    <row r="83" spans="2:12" ht="15" x14ac:dyDescent="0.4">
      <c r="B83" s="112" t="s">
        <v>130</v>
      </c>
      <c r="C83" s="100"/>
      <c r="D83" s="100"/>
      <c r="E83" s="100"/>
      <c r="F83" s="100"/>
      <c r="G83" s="100"/>
      <c r="H83" s="100"/>
      <c r="I83" s="100"/>
      <c r="J83" s="100"/>
      <c r="K83" s="100"/>
      <c r="L83" s="101"/>
    </row>
    <row r="84" spans="2:12" ht="12.75" x14ac:dyDescent="0.35">
      <c r="B84" s="113" t="s">
        <v>130</v>
      </c>
      <c r="C84" s="2">
        <v>1</v>
      </c>
      <c r="D84" s="2" t="s">
        <v>1</v>
      </c>
      <c r="E84" s="5"/>
      <c r="F84" s="2" t="s">
        <v>131</v>
      </c>
      <c r="G84" s="14">
        <v>2125280200</v>
      </c>
      <c r="H84" s="97">
        <v>1</v>
      </c>
      <c r="I84" s="2">
        <v>3</v>
      </c>
      <c r="J84" s="60">
        <v>2.13</v>
      </c>
      <c r="K84" s="60">
        <f t="shared" ref="K84:K91" si="6">I84*J84</f>
        <v>6.39</v>
      </c>
      <c r="L84" s="9" t="s">
        <v>132</v>
      </c>
    </row>
    <row r="85" spans="2:12" ht="12.75" x14ac:dyDescent="0.35">
      <c r="B85" s="103"/>
      <c r="C85" s="2">
        <v>2</v>
      </c>
      <c r="D85" s="2" t="s">
        <v>1</v>
      </c>
      <c r="E85" s="5"/>
      <c r="F85" s="2" t="s">
        <v>133</v>
      </c>
      <c r="G85" s="35">
        <v>430250200</v>
      </c>
      <c r="H85" s="2">
        <v>1</v>
      </c>
      <c r="I85" s="2">
        <v>0</v>
      </c>
      <c r="J85" s="60">
        <v>0.32100000000000001</v>
      </c>
      <c r="K85" s="60">
        <f t="shared" si="6"/>
        <v>0</v>
      </c>
      <c r="L85" s="9" t="s">
        <v>134</v>
      </c>
    </row>
    <row r="86" spans="2:12" ht="12.75" x14ac:dyDescent="0.35">
      <c r="B86" s="103"/>
      <c r="C86" s="2">
        <v>3</v>
      </c>
      <c r="D86" s="2" t="s">
        <v>1</v>
      </c>
      <c r="E86" s="5"/>
      <c r="F86" s="2" t="s">
        <v>135</v>
      </c>
      <c r="G86" s="35">
        <v>430300007</v>
      </c>
      <c r="H86" s="2">
        <v>1</v>
      </c>
      <c r="I86" s="2">
        <v>10</v>
      </c>
      <c r="J86" s="60">
        <v>0.188</v>
      </c>
      <c r="K86" s="91">
        <f t="shared" si="6"/>
        <v>1.88</v>
      </c>
      <c r="L86" s="9" t="s">
        <v>104</v>
      </c>
    </row>
    <row r="87" spans="2:12" ht="13.5" x14ac:dyDescent="0.35">
      <c r="B87" s="103"/>
      <c r="C87" s="2">
        <v>4</v>
      </c>
      <c r="D87" s="2" t="s">
        <v>1</v>
      </c>
      <c r="E87" s="5"/>
      <c r="F87" s="35" t="s">
        <v>136</v>
      </c>
      <c r="G87" s="35" t="s">
        <v>28</v>
      </c>
      <c r="H87" s="98">
        <v>1</v>
      </c>
      <c r="I87" s="2">
        <v>0</v>
      </c>
      <c r="J87" s="60">
        <v>0.17</v>
      </c>
      <c r="K87" s="60">
        <f t="shared" si="6"/>
        <v>0</v>
      </c>
      <c r="L87" s="15" t="s">
        <v>137</v>
      </c>
    </row>
    <row r="88" spans="2:12" ht="12.75" x14ac:dyDescent="0.35">
      <c r="B88" s="103"/>
      <c r="C88" s="2">
        <v>5</v>
      </c>
      <c r="D88" s="2" t="s">
        <v>1</v>
      </c>
      <c r="E88" s="5"/>
      <c r="F88" s="2" t="s">
        <v>138</v>
      </c>
      <c r="G88" s="14" t="s">
        <v>37</v>
      </c>
      <c r="H88" s="97">
        <v>1</v>
      </c>
      <c r="I88" s="2">
        <v>0</v>
      </c>
      <c r="J88" s="60">
        <v>0.17</v>
      </c>
      <c r="K88" s="60">
        <f t="shared" si="6"/>
        <v>0</v>
      </c>
      <c r="L88" s="9" t="s">
        <v>139</v>
      </c>
    </row>
    <row r="89" spans="2:12" ht="12.75" x14ac:dyDescent="0.35">
      <c r="B89" s="103"/>
      <c r="C89" s="2">
        <v>6</v>
      </c>
      <c r="D89" s="2" t="s">
        <v>1</v>
      </c>
      <c r="E89" s="5"/>
      <c r="F89" s="2" t="s">
        <v>140</v>
      </c>
      <c r="G89" s="2" t="s">
        <v>13</v>
      </c>
      <c r="H89" s="97">
        <v>1</v>
      </c>
      <c r="I89" s="2">
        <v>0</v>
      </c>
      <c r="J89" s="60">
        <v>0.15</v>
      </c>
      <c r="K89" s="91">
        <f t="shared" si="6"/>
        <v>0</v>
      </c>
      <c r="L89" s="9" t="s">
        <v>108</v>
      </c>
    </row>
    <row r="90" spans="2:12" ht="12.75" x14ac:dyDescent="0.35">
      <c r="B90" s="103"/>
      <c r="C90" s="2">
        <v>7</v>
      </c>
      <c r="D90" s="2" t="s">
        <v>1</v>
      </c>
      <c r="E90" s="5"/>
      <c r="F90" s="2" t="s">
        <v>141</v>
      </c>
      <c r="G90" s="2" t="s">
        <v>142</v>
      </c>
      <c r="H90" s="97">
        <v>1</v>
      </c>
      <c r="I90" s="2">
        <v>0</v>
      </c>
      <c r="J90" s="60">
        <v>0.15</v>
      </c>
      <c r="K90" s="60">
        <f t="shared" si="6"/>
        <v>0</v>
      </c>
      <c r="L90" s="8" t="s">
        <v>143</v>
      </c>
    </row>
    <row r="91" spans="2:12" ht="25.5" x14ac:dyDescent="0.35">
      <c r="B91" s="103"/>
      <c r="C91" s="2">
        <v>8</v>
      </c>
      <c r="D91" s="2" t="s">
        <v>1</v>
      </c>
      <c r="E91" s="5"/>
      <c r="F91" s="2" t="s">
        <v>144</v>
      </c>
      <c r="G91" s="4" t="s">
        <v>145</v>
      </c>
      <c r="H91" s="97">
        <v>1</v>
      </c>
      <c r="I91" s="2">
        <v>0</v>
      </c>
      <c r="J91" s="60">
        <v>8.9999999999999993E-3</v>
      </c>
      <c r="K91" s="60">
        <f t="shared" si="6"/>
        <v>0</v>
      </c>
      <c r="L91" s="9" t="s">
        <v>146</v>
      </c>
    </row>
    <row r="92" spans="2:12" ht="13.5" x14ac:dyDescent="0.35">
      <c r="B92" s="103"/>
      <c r="C92" s="2">
        <v>9</v>
      </c>
      <c r="D92" s="2" t="s">
        <v>1</v>
      </c>
      <c r="E92" s="5"/>
      <c r="F92" s="16" t="s">
        <v>147</v>
      </c>
      <c r="G92" s="10" t="s">
        <v>15</v>
      </c>
      <c r="H92" s="97">
        <v>1</v>
      </c>
      <c r="I92" s="2">
        <v>0</v>
      </c>
      <c r="J92" s="60">
        <v>3.4000000000000002E-2</v>
      </c>
      <c r="K92" s="60"/>
      <c r="L92" s="9" t="s">
        <v>16</v>
      </c>
    </row>
    <row r="93" spans="2:12" ht="13.5" x14ac:dyDescent="0.35">
      <c r="B93" s="103"/>
      <c r="C93" s="2">
        <v>10</v>
      </c>
      <c r="D93" s="2" t="s">
        <v>1</v>
      </c>
      <c r="E93" s="5"/>
      <c r="F93" s="16" t="s">
        <v>148</v>
      </c>
      <c r="G93" s="10" t="s">
        <v>149</v>
      </c>
      <c r="H93" s="98">
        <v>1</v>
      </c>
      <c r="I93" s="2">
        <v>0</v>
      </c>
      <c r="J93" s="60">
        <v>1.06E-2</v>
      </c>
      <c r="K93" s="60">
        <f t="shared" ref="K93:K103" si="7">I93*J93</f>
        <v>0</v>
      </c>
      <c r="L93" s="15" t="s">
        <v>150</v>
      </c>
    </row>
    <row r="94" spans="2:12" ht="13.5" x14ac:dyDescent="0.35">
      <c r="B94" s="103"/>
      <c r="C94" s="2">
        <v>11</v>
      </c>
      <c r="D94" s="2" t="s">
        <v>1</v>
      </c>
      <c r="E94" s="5"/>
      <c r="F94" s="16" t="s">
        <v>151</v>
      </c>
      <c r="G94" s="10" t="s">
        <v>152</v>
      </c>
      <c r="H94" s="97">
        <v>3</v>
      </c>
      <c r="I94" s="2">
        <v>10</v>
      </c>
      <c r="J94" s="60">
        <v>1.292</v>
      </c>
      <c r="K94" s="60">
        <f t="shared" si="7"/>
        <v>12.92</v>
      </c>
      <c r="L94" s="15" t="s">
        <v>153</v>
      </c>
    </row>
    <row r="95" spans="2:12" ht="13.5" x14ac:dyDescent="0.35">
      <c r="B95" s="103"/>
      <c r="C95" s="2">
        <v>12</v>
      </c>
      <c r="D95" s="2" t="s">
        <v>1</v>
      </c>
      <c r="E95" s="5"/>
      <c r="F95" s="16" t="s">
        <v>154</v>
      </c>
      <c r="G95" s="10" t="s">
        <v>155</v>
      </c>
      <c r="H95" s="98">
        <v>6</v>
      </c>
      <c r="I95" s="2">
        <f>H95*3</f>
        <v>18</v>
      </c>
      <c r="J95" s="60">
        <v>0.76100000000000001</v>
      </c>
      <c r="K95" s="60">
        <f t="shared" si="7"/>
        <v>13.698</v>
      </c>
      <c r="L95" s="17" t="s">
        <v>156</v>
      </c>
    </row>
    <row r="96" spans="2:12" ht="13.5" x14ac:dyDescent="0.35">
      <c r="B96" s="103"/>
      <c r="C96" s="2">
        <v>13</v>
      </c>
      <c r="D96" s="2" t="s">
        <v>1</v>
      </c>
      <c r="E96" s="5"/>
      <c r="F96" s="16" t="s">
        <v>157</v>
      </c>
      <c r="G96" s="2" t="s">
        <v>158</v>
      </c>
      <c r="H96" s="98">
        <v>3</v>
      </c>
      <c r="I96" s="2">
        <v>50</v>
      </c>
      <c r="J96" s="60">
        <v>2.4E-2</v>
      </c>
      <c r="K96" s="60">
        <f t="shared" si="7"/>
        <v>1.2</v>
      </c>
      <c r="L96" s="15" t="s">
        <v>159</v>
      </c>
    </row>
    <row r="97" spans="2:13" ht="13.5" x14ac:dyDescent="0.35">
      <c r="B97" s="103"/>
      <c r="C97" s="2">
        <v>14</v>
      </c>
      <c r="D97" s="2" t="s">
        <v>1</v>
      </c>
      <c r="E97" s="5"/>
      <c r="F97" s="16" t="s">
        <v>160</v>
      </c>
      <c r="G97" s="2" t="s">
        <v>161</v>
      </c>
      <c r="H97" s="98">
        <v>3</v>
      </c>
      <c r="I97" s="2">
        <v>50</v>
      </c>
      <c r="J97" s="60">
        <v>1.44E-2</v>
      </c>
      <c r="K97" s="60">
        <f t="shared" si="7"/>
        <v>0.72</v>
      </c>
      <c r="L97" s="15" t="s">
        <v>162</v>
      </c>
    </row>
    <row r="98" spans="2:13" ht="13.5" x14ac:dyDescent="0.35">
      <c r="B98" s="103"/>
      <c r="C98" s="2">
        <v>15</v>
      </c>
      <c r="D98" s="2" t="s">
        <v>1</v>
      </c>
      <c r="E98" s="5"/>
      <c r="F98" s="16" t="s">
        <v>163</v>
      </c>
      <c r="G98" s="2">
        <v>744311330</v>
      </c>
      <c r="H98" s="98">
        <v>3</v>
      </c>
      <c r="I98" s="2">
        <v>9</v>
      </c>
      <c r="J98" s="60">
        <v>3.8</v>
      </c>
      <c r="K98" s="60">
        <f t="shared" si="7"/>
        <v>34.199999999999996</v>
      </c>
      <c r="L98" s="17" t="s">
        <v>164</v>
      </c>
    </row>
    <row r="99" spans="2:13" ht="13.5" x14ac:dyDescent="0.35">
      <c r="B99" s="103"/>
      <c r="C99" s="2">
        <v>16</v>
      </c>
      <c r="D99" s="2" t="s">
        <v>1</v>
      </c>
      <c r="E99" s="5"/>
      <c r="F99" s="16" t="s">
        <v>165</v>
      </c>
      <c r="G99" s="2" t="s">
        <v>158</v>
      </c>
      <c r="H99" s="98">
        <v>3</v>
      </c>
      <c r="I99" s="2">
        <v>10</v>
      </c>
      <c r="J99" s="60">
        <v>4.2000000000000003E-2</v>
      </c>
      <c r="K99" s="60">
        <f t="shared" si="7"/>
        <v>0.42000000000000004</v>
      </c>
      <c r="L99" s="15" t="s">
        <v>159</v>
      </c>
    </row>
    <row r="100" spans="2:13" ht="13.5" x14ac:dyDescent="0.35">
      <c r="B100" s="103"/>
      <c r="C100" s="2">
        <v>17</v>
      </c>
      <c r="D100" s="2" t="s">
        <v>1</v>
      </c>
      <c r="E100" s="5"/>
      <c r="F100" s="16" t="s">
        <v>166</v>
      </c>
      <c r="G100" s="35" t="s">
        <v>167</v>
      </c>
      <c r="H100" s="98">
        <v>3</v>
      </c>
      <c r="I100" s="2">
        <v>0</v>
      </c>
      <c r="J100" s="60">
        <v>2.1999999999999999E-2</v>
      </c>
      <c r="K100" s="60">
        <f t="shared" si="7"/>
        <v>0</v>
      </c>
      <c r="L100" s="15" t="s">
        <v>168</v>
      </c>
    </row>
    <row r="101" spans="2:13" ht="13.5" x14ac:dyDescent="0.35">
      <c r="B101" s="103"/>
      <c r="C101" s="2">
        <v>18</v>
      </c>
      <c r="D101" s="2" t="s">
        <v>1</v>
      </c>
      <c r="E101" s="5"/>
      <c r="F101" s="16" t="s">
        <v>169</v>
      </c>
      <c r="G101" s="2" t="s">
        <v>170</v>
      </c>
      <c r="H101" s="98">
        <v>2</v>
      </c>
      <c r="I101" s="2">
        <v>50</v>
      </c>
      <c r="J101" s="60">
        <v>1.6E-2</v>
      </c>
      <c r="K101" s="60">
        <f t="shared" si="7"/>
        <v>0.8</v>
      </c>
      <c r="L101" s="15" t="s">
        <v>171</v>
      </c>
    </row>
    <row r="102" spans="2:13" ht="13.5" x14ac:dyDescent="0.35">
      <c r="B102" s="103"/>
      <c r="C102" s="2">
        <v>19</v>
      </c>
      <c r="D102" s="2" t="s">
        <v>1</v>
      </c>
      <c r="E102" s="5"/>
      <c r="F102" s="16" t="s">
        <v>172</v>
      </c>
      <c r="G102" s="35" t="s">
        <v>173</v>
      </c>
      <c r="H102" s="98">
        <v>1</v>
      </c>
      <c r="I102" s="2">
        <v>50</v>
      </c>
      <c r="J102" s="60">
        <v>1.6E-2</v>
      </c>
      <c r="K102" s="60">
        <f t="shared" si="7"/>
        <v>0.8</v>
      </c>
      <c r="L102" s="17" t="s">
        <v>174</v>
      </c>
    </row>
    <row r="103" spans="2:13" ht="13.5" x14ac:dyDescent="0.35">
      <c r="B103" s="103"/>
      <c r="C103" s="2">
        <v>20</v>
      </c>
      <c r="D103" s="2" t="s">
        <v>1</v>
      </c>
      <c r="E103" s="5"/>
      <c r="F103" s="16" t="s">
        <v>175</v>
      </c>
      <c r="G103" s="35" t="s">
        <v>176</v>
      </c>
      <c r="H103" s="98">
        <v>6</v>
      </c>
      <c r="I103" s="2">
        <f>H103*3</f>
        <v>18</v>
      </c>
      <c r="J103" s="60">
        <v>0.503</v>
      </c>
      <c r="K103" s="60">
        <f t="shared" si="7"/>
        <v>9.0540000000000003</v>
      </c>
      <c r="L103" s="15" t="s">
        <v>177</v>
      </c>
    </row>
    <row r="104" spans="2:13" ht="15" x14ac:dyDescent="0.4">
      <c r="B104" s="18"/>
      <c r="C104" s="19"/>
      <c r="D104" s="19"/>
      <c r="E104" s="19"/>
      <c r="F104" s="19"/>
      <c r="G104" s="19"/>
      <c r="H104" s="19"/>
      <c r="I104" s="19"/>
      <c r="J104" s="20" t="s">
        <v>57</v>
      </c>
      <c r="K104" s="21">
        <f>SUM(K83:K103)</f>
        <v>82.081999999999994</v>
      </c>
      <c r="L104" s="22"/>
    </row>
    <row r="105" spans="2:13" ht="12.75" x14ac:dyDescent="0.35">
      <c r="K105" s="7" t="e">
        <f>K104+K61+K72</f>
        <v>#REF!</v>
      </c>
    </row>
    <row r="107" spans="2:13" ht="15" x14ac:dyDescent="0.4">
      <c r="B107" s="112" t="s">
        <v>178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1"/>
    </row>
    <row r="108" spans="2:13" ht="25.5" x14ac:dyDescent="0.35">
      <c r="B108" s="111" t="s">
        <v>179</v>
      </c>
      <c r="C108" s="2">
        <v>1</v>
      </c>
      <c r="D108" s="2" t="s">
        <v>1</v>
      </c>
      <c r="E108" s="5"/>
      <c r="F108" s="2" t="s">
        <v>180</v>
      </c>
      <c r="G108" s="4" t="s">
        <v>181</v>
      </c>
      <c r="H108" s="2">
        <v>0</v>
      </c>
      <c r="I108" s="2">
        <v>0</v>
      </c>
      <c r="J108" s="41">
        <v>8.2799999999999994</v>
      </c>
      <c r="K108" s="41">
        <f t="shared" ref="K108:K110" si="8">I108*J108</f>
        <v>0</v>
      </c>
      <c r="L108" s="9" t="s">
        <v>182</v>
      </c>
      <c r="M108" s="2" t="s">
        <v>261</v>
      </c>
    </row>
    <row r="109" spans="2:13" ht="12.75" x14ac:dyDescent="0.35">
      <c r="B109" s="103"/>
      <c r="C109" s="2">
        <v>2</v>
      </c>
      <c r="D109" s="2" t="s">
        <v>1</v>
      </c>
      <c r="E109" s="5"/>
      <c r="F109" s="2" t="s">
        <v>183</v>
      </c>
      <c r="G109" s="10" t="s">
        <v>184</v>
      </c>
      <c r="H109" s="2">
        <v>0</v>
      </c>
      <c r="I109" s="2">
        <v>0</v>
      </c>
      <c r="J109" s="41">
        <v>1.52E-2</v>
      </c>
      <c r="K109" s="41">
        <f t="shared" si="8"/>
        <v>0</v>
      </c>
      <c r="L109" s="9" t="s">
        <v>185</v>
      </c>
      <c r="M109" s="2" t="s">
        <v>261</v>
      </c>
    </row>
    <row r="110" spans="2:13" ht="12.75" x14ac:dyDescent="0.35">
      <c r="B110" s="103"/>
      <c r="C110" s="2">
        <v>3</v>
      </c>
      <c r="D110" s="2" t="s">
        <v>1</v>
      </c>
      <c r="E110" s="5"/>
      <c r="F110" s="2" t="s">
        <v>186</v>
      </c>
      <c r="G110" s="14" t="s">
        <v>161</v>
      </c>
      <c r="H110" s="2">
        <v>0</v>
      </c>
      <c r="I110" s="2">
        <v>0</v>
      </c>
      <c r="J110" s="41">
        <v>1.3599999999999999E-2</v>
      </c>
      <c r="K110" s="41">
        <f t="shared" si="8"/>
        <v>0</v>
      </c>
      <c r="L110" s="9" t="s">
        <v>162</v>
      </c>
      <c r="M110" s="2" t="s">
        <v>261</v>
      </c>
    </row>
    <row r="111" spans="2:13" ht="15" x14ac:dyDescent="0.4">
      <c r="B111" s="18"/>
      <c r="C111" s="19"/>
      <c r="D111" s="19"/>
      <c r="E111" s="19"/>
      <c r="F111" s="19"/>
      <c r="G111" s="19"/>
      <c r="H111" s="19"/>
      <c r="I111" s="19"/>
      <c r="J111" s="20" t="s">
        <v>57</v>
      </c>
      <c r="K111" s="21">
        <f>SUM(K108:K110)</f>
        <v>0</v>
      </c>
      <c r="L111" s="22"/>
    </row>
    <row r="114" spans="2:13" ht="15" x14ac:dyDescent="0.4">
      <c r="B114" s="112" t="s">
        <v>187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1"/>
    </row>
    <row r="115" spans="2:13" ht="12.75" x14ac:dyDescent="0.35">
      <c r="B115" s="113" t="s">
        <v>187</v>
      </c>
      <c r="C115" s="2">
        <v>1</v>
      </c>
      <c r="D115" s="2" t="s">
        <v>1</v>
      </c>
      <c r="E115" s="5"/>
      <c r="F115" s="2" t="s">
        <v>188</v>
      </c>
      <c r="G115" s="14" t="s">
        <v>189</v>
      </c>
      <c r="H115" s="2">
        <v>4</v>
      </c>
      <c r="I115" s="2">
        <v>0</v>
      </c>
      <c r="J115" s="2">
        <v>0.52400000000000002</v>
      </c>
      <c r="K115" s="7">
        <f t="shared" ref="K115:K117" si="9">I115*J115</f>
        <v>0</v>
      </c>
      <c r="L115" s="8" t="s">
        <v>190</v>
      </c>
      <c r="M115" s="2" t="s">
        <v>292</v>
      </c>
    </row>
    <row r="116" spans="2:13" ht="13.5" x14ac:dyDescent="0.35">
      <c r="B116" s="103"/>
      <c r="C116" s="2">
        <v>2</v>
      </c>
      <c r="D116" s="2" t="s">
        <v>1</v>
      </c>
      <c r="E116" s="5"/>
      <c r="F116" s="35" t="s">
        <v>191</v>
      </c>
      <c r="G116" s="14" t="s">
        <v>192</v>
      </c>
      <c r="H116" s="12">
        <v>3</v>
      </c>
      <c r="I116" s="2">
        <v>0</v>
      </c>
      <c r="J116" s="2">
        <v>0.49099999999999999</v>
      </c>
      <c r="K116" s="7">
        <f t="shared" si="9"/>
        <v>0</v>
      </c>
      <c r="L116" s="15" t="s">
        <v>193</v>
      </c>
      <c r="M116" s="2" t="s">
        <v>261</v>
      </c>
    </row>
    <row r="117" spans="2:13" ht="12.75" x14ac:dyDescent="0.35">
      <c r="B117" s="103"/>
      <c r="C117" s="2">
        <v>3</v>
      </c>
      <c r="D117" s="2" t="s">
        <v>1</v>
      </c>
      <c r="E117" s="5"/>
      <c r="F117" s="2" t="s">
        <v>194</v>
      </c>
      <c r="G117" s="14" t="s">
        <v>195</v>
      </c>
      <c r="H117" s="2">
        <v>1</v>
      </c>
      <c r="I117" s="2">
        <v>0</v>
      </c>
      <c r="J117" s="2">
        <v>0.32</v>
      </c>
      <c r="K117" s="7">
        <f t="shared" si="9"/>
        <v>0</v>
      </c>
      <c r="L117" s="8" t="s">
        <v>196</v>
      </c>
      <c r="M117" s="2" t="s">
        <v>261</v>
      </c>
    </row>
    <row r="118" spans="2:13" ht="13.5" x14ac:dyDescent="0.35">
      <c r="B118" s="103"/>
      <c r="C118" s="2">
        <v>4</v>
      </c>
      <c r="D118" s="2" t="s">
        <v>1</v>
      </c>
      <c r="E118" s="5"/>
      <c r="F118" s="2" t="s">
        <v>197</v>
      </c>
      <c r="G118" s="2" t="s">
        <v>158</v>
      </c>
      <c r="H118" s="12">
        <v>8</v>
      </c>
      <c r="I118" s="2">
        <v>0</v>
      </c>
      <c r="J118" s="2">
        <v>0.1</v>
      </c>
      <c r="K118" s="40">
        <v>0</v>
      </c>
      <c r="L118" s="15" t="s">
        <v>159</v>
      </c>
      <c r="M118" s="2" t="s">
        <v>261</v>
      </c>
    </row>
    <row r="119" spans="2:13" ht="12.75" x14ac:dyDescent="0.35">
      <c r="B119" s="103"/>
      <c r="C119" s="2">
        <v>5</v>
      </c>
      <c r="D119" s="2" t="s">
        <v>1</v>
      </c>
      <c r="E119" s="5"/>
      <c r="F119" s="2" t="s">
        <v>198</v>
      </c>
      <c r="G119" s="2" t="s">
        <v>111</v>
      </c>
      <c r="H119" s="2">
        <v>20</v>
      </c>
      <c r="I119" s="2">
        <v>0</v>
      </c>
      <c r="J119" s="2">
        <v>0.1</v>
      </c>
      <c r="K119" s="40">
        <v>0</v>
      </c>
      <c r="L119" s="8" t="s">
        <v>112</v>
      </c>
      <c r="M119" s="2" t="s">
        <v>261</v>
      </c>
    </row>
    <row r="120" spans="2:13" ht="12.75" x14ac:dyDescent="0.35">
      <c r="B120" s="103"/>
      <c r="C120" s="2">
        <v>6</v>
      </c>
      <c r="D120" s="2" t="s">
        <v>1</v>
      </c>
      <c r="E120" s="5"/>
      <c r="F120" s="2" t="s">
        <v>199</v>
      </c>
      <c r="G120" s="4" t="s">
        <v>200</v>
      </c>
      <c r="H120" s="2">
        <v>16</v>
      </c>
      <c r="I120" s="2">
        <v>0</v>
      </c>
      <c r="J120" s="11">
        <v>0.17699999999999999</v>
      </c>
      <c r="K120" s="7">
        <f t="shared" ref="K120:K122" si="10">I120*J120</f>
        <v>0</v>
      </c>
      <c r="L120" s="8" t="s">
        <v>201</v>
      </c>
      <c r="M120" s="2" t="s">
        <v>261</v>
      </c>
    </row>
    <row r="121" spans="2:13" ht="12.75" x14ac:dyDescent="0.35">
      <c r="B121" s="103"/>
      <c r="C121" s="2">
        <v>7</v>
      </c>
      <c r="D121" s="2" t="s">
        <v>1</v>
      </c>
      <c r="E121" s="5"/>
      <c r="F121" s="2" t="s">
        <v>141</v>
      </c>
      <c r="G121" s="2" t="s">
        <v>142</v>
      </c>
      <c r="H121" s="2">
        <v>16</v>
      </c>
      <c r="I121" s="2">
        <v>0</v>
      </c>
      <c r="J121" s="2">
        <v>0.14199999999999999</v>
      </c>
      <c r="K121" s="7">
        <f t="shared" si="10"/>
        <v>0</v>
      </c>
      <c r="L121" s="8" t="s">
        <v>143</v>
      </c>
      <c r="M121" s="2" t="s">
        <v>261</v>
      </c>
    </row>
    <row r="122" spans="2:13" ht="13.5" x14ac:dyDescent="0.35">
      <c r="B122" s="103"/>
      <c r="C122" s="2">
        <v>8</v>
      </c>
      <c r="D122" s="2" t="s">
        <v>1</v>
      </c>
      <c r="E122" s="5"/>
      <c r="F122" s="16" t="s">
        <v>148</v>
      </c>
      <c r="G122" s="10" t="s">
        <v>149</v>
      </c>
      <c r="H122" s="12">
        <v>16</v>
      </c>
      <c r="I122" s="2">
        <v>0</v>
      </c>
      <c r="J122" s="2">
        <v>1.06E-2</v>
      </c>
      <c r="K122" s="7">
        <f t="shared" si="10"/>
        <v>0</v>
      </c>
      <c r="L122" s="15" t="s">
        <v>150</v>
      </c>
      <c r="M122" s="2" t="s">
        <v>261</v>
      </c>
    </row>
    <row r="123" spans="2:13" ht="15" x14ac:dyDescent="0.4">
      <c r="B123" s="18"/>
      <c r="C123" s="19"/>
      <c r="D123" s="19"/>
      <c r="E123" s="19"/>
      <c r="F123" s="19"/>
      <c r="G123" s="19"/>
      <c r="H123" s="19"/>
      <c r="I123" s="19"/>
      <c r="J123" s="20" t="s">
        <v>57</v>
      </c>
      <c r="K123" s="21">
        <f>SUM(K115:K122)</f>
        <v>0</v>
      </c>
      <c r="L123" s="22"/>
      <c r="M123" s="2" t="s">
        <v>261</v>
      </c>
    </row>
    <row r="125" spans="2:13" ht="12.75" x14ac:dyDescent="0.35">
      <c r="K125" s="7" t="e">
        <f>K123+K111+K104+K81+K72+#REF!</f>
        <v>#REF!</v>
      </c>
    </row>
    <row r="126" spans="2:13" ht="15" x14ac:dyDescent="0.4">
      <c r="B126" s="112" t="s">
        <v>202</v>
      </c>
      <c r="C126" s="100"/>
      <c r="D126" s="100"/>
      <c r="E126" s="100"/>
      <c r="F126" s="100"/>
      <c r="G126" s="100"/>
      <c r="H126" s="100"/>
      <c r="I126" s="100"/>
      <c r="J126" s="100"/>
      <c r="K126" s="100"/>
      <c r="L126" s="101"/>
    </row>
    <row r="127" spans="2:13" ht="12.75" x14ac:dyDescent="0.35">
      <c r="B127" s="113" t="s">
        <v>202</v>
      </c>
      <c r="C127" s="2">
        <v>1</v>
      </c>
      <c r="D127" s="2" t="s">
        <v>1</v>
      </c>
      <c r="E127" s="5"/>
      <c r="F127" s="2" t="s">
        <v>203</v>
      </c>
      <c r="G127" s="14" t="s">
        <v>204</v>
      </c>
      <c r="H127" s="2">
        <v>1</v>
      </c>
      <c r="I127" s="2">
        <v>0</v>
      </c>
      <c r="J127" s="60">
        <v>0.26</v>
      </c>
      <c r="K127" s="60">
        <f t="shared" ref="K127:K137" si="11">J127*I127</f>
        <v>0</v>
      </c>
      <c r="L127" s="8" t="s">
        <v>205</v>
      </c>
      <c r="M127" s="2" t="s">
        <v>261</v>
      </c>
    </row>
    <row r="128" spans="2:13" ht="13.5" x14ac:dyDescent="0.35">
      <c r="B128" s="103"/>
      <c r="C128" s="2">
        <v>2</v>
      </c>
      <c r="D128" s="2" t="s">
        <v>1</v>
      </c>
      <c r="E128" s="5"/>
      <c r="F128" s="35" t="s">
        <v>206</v>
      </c>
      <c r="G128" s="35" t="s">
        <v>103</v>
      </c>
      <c r="H128" s="12">
        <v>16</v>
      </c>
      <c r="I128" s="2">
        <v>0</v>
      </c>
      <c r="J128" s="60">
        <v>0.74560000000000004</v>
      </c>
      <c r="K128" s="60">
        <f t="shared" si="11"/>
        <v>0</v>
      </c>
      <c r="L128" s="17" t="s">
        <v>207</v>
      </c>
      <c r="M128" s="2" t="s">
        <v>261</v>
      </c>
    </row>
    <row r="129" spans="2:13" ht="12.75" x14ac:dyDescent="0.35">
      <c r="B129" s="103"/>
      <c r="C129" s="2">
        <v>3</v>
      </c>
      <c r="D129" s="2" t="s">
        <v>1</v>
      </c>
      <c r="E129" s="5"/>
      <c r="F129" s="2" t="s">
        <v>208</v>
      </c>
      <c r="G129" s="14" t="s">
        <v>209</v>
      </c>
      <c r="H129" s="2">
        <f>3*16</f>
        <v>48</v>
      </c>
      <c r="I129" s="2">
        <v>0</v>
      </c>
      <c r="J129" s="60">
        <v>0.1757</v>
      </c>
      <c r="K129" s="60">
        <f t="shared" si="11"/>
        <v>0</v>
      </c>
      <c r="L129" s="9" t="s">
        <v>210</v>
      </c>
      <c r="M129" s="2" t="s">
        <v>261</v>
      </c>
    </row>
    <row r="130" spans="2:13" ht="12.75" x14ac:dyDescent="0.35">
      <c r="B130" s="103"/>
      <c r="C130" s="2">
        <v>4</v>
      </c>
      <c r="D130" s="2" t="s">
        <v>1</v>
      </c>
      <c r="E130" s="5"/>
      <c r="F130" s="2" t="s">
        <v>211</v>
      </c>
      <c r="G130" s="2" t="s">
        <v>212</v>
      </c>
      <c r="H130" s="2">
        <v>16</v>
      </c>
      <c r="I130" s="2">
        <v>0</v>
      </c>
      <c r="J130" s="60">
        <v>0.25280000000000002</v>
      </c>
      <c r="K130" s="60">
        <f t="shared" si="11"/>
        <v>0</v>
      </c>
      <c r="L130" s="8" t="s">
        <v>213</v>
      </c>
      <c r="M130" s="2" t="s">
        <v>261</v>
      </c>
    </row>
    <row r="131" spans="2:13" ht="12.75" x14ac:dyDescent="0.35">
      <c r="B131" s="103"/>
      <c r="C131" s="2">
        <v>5</v>
      </c>
      <c r="D131" s="2" t="s">
        <v>1</v>
      </c>
      <c r="E131" s="5"/>
      <c r="F131" s="2" t="s">
        <v>214</v>
      </c>
      <c r="G131" s="2" t="s">
        <v>215</v>
      </c>
      <c r="H131" s="2">
        <v>16</v>
      </c>
      <c r="I131" s="2">
        <v>0</v>
      </c>
      <c r="J131" s="60">
        <v>0.35759999999999997</v>
      </c>
      <c r="K131" s="60">
        <f t="shared" si="11"/>
        <v>0</v>
      </c>
      <c r="L131" s="8" t="s">
        <v>216</v>
      </c>
      <c r="M131" s="2" t="s">
        <v>261</v>
      </c>
    </row>
    <row r="132" spans="2:13" ht="12.75" x14ac:dyDescent="0.35">
      <c r="B132" s="103"/>
      <c r="C132" s="2">
        <v>6</v>
      </c>
      <c r="D132" s="2" t="s">
        <v>1</v>
      </c>
      <c r="E132" s="5"/>
      <c r="F132" s="2" t="s">
        <v>217</v>
      </c>
      <c r="G132" s="4" t="s">
        <v>218</v>
      </c>
      <c r="H132" s="2">
        <v>16</v>
      </c>
      <c r="I132" s="2">
        <v>0</v>
      </c>
      <c r="J132" s="60">
        <v>1.5</v>
      </c>
      <c r="K132" s="60">
        <f t="shared" si="11"/>
        <v>0</v>
      </c>
      <c r="L132" s="9" t="s">
        <v>219</v>
      </c>
      <c r="M132" s="2" t="s">
        <v>261</v>
      </c>
    </row>
    <row r="133" spans="2:13" ht="13.5" x14ac:dyDescent="0.35">
      <c r="B133" s="103"/>
      <c r="C133" s="2">
        <v>7</v>
      </c>
      <c r="D133" s="114" t="s">
        <v>220</v>
      </c>
      <c r="E133" s="24"/>
      <c r="F133" s="30" t="s">
        <v>221</v>
      </c>
      <c r="G133" s="43" t="s">
        <v>222</v>
      </c>
      <c r="H133" s="23">
        <f t="shared" ref="H133:H135" si="12">2*16</f>
        <v>32</v>
      </c>
      <c r="I133" s="23">
        <v>0</v>
      </c>
      <c r="J133" s="59">
        <v>4.1999999999999997E-3</v>
      </c>
      <c r="K133" s="59">
        <f t="shared" si="11"/>
        <v>0</v>
      </c>
      <c r="L133" s="34" t="s">
        <v>223</v>
      </c>
      <c r="M133" s="2" t="s">
        <v>261</v>
      </c>
    </row>
    <row r="134" spans="2:13" ht="13.5" x14ac:dyDescent="0.35">
      <c r="B134" s="103"/>
      <c r="C134" s="2">
        <v>10</v>
      </c>
      <c r="D134" s="103"/>
      <c r="E134" s="5"/>
      <c r="F134" s="16" t="s">
        <v>224</v>
      </c>
      <c r="G134" s="10" t="s">
        <v>225</v>
      </c>
      <c r="H134" s="12">
        <f t="shared" si="12"/>
        <v>32</v>
      </c>
      <c r="I134" s="2">
        <v>0</v>
      </c>
      <c r="J134" s="60">
        <v>8.8000000000000005E-3</v>
      </c>
      <c r="K134" s="60">
        <f t="shared" si="11"/>
        <v>0</v>
      </c>
      <c r="L134" s="17" t="s">
        <v>226</v>
      </c>
      <c r="M134" s="2" t="s">
        <v>261</v>
      </c>
    </row>
    <row r="135" spans="2:13" ht="13.5" x14ac:dyDescent="0.35">
      <c r="B135" s="103"/>
      <c r="C135" s="2">
        <v>11</v>
      </c>
      <c r="D135" s="103"/>
      <c r="E135" s="5"/>
      <c r="F135" s="42" t="s">
        <v>227</v>
      </c>
      <c r="G135" s="1" t="s">
        <v>228</v>
      </c>
      <c r="H135" s="44">
        <f t="shared" si="12"/>
        <v>32</v>
      </c>
      <c r="I135" s="3">
        <v>0</v>
      </c>
      <c r="J135" s="92">
        <v>3.4599999999999999E-2</v>
      </c>
      <c r="K135" s="92">
        <f t="shared" si="11"/>
        <v>0</v>
      </c>
      <c r="L135" s="45" t="s">
        <v>229</v>
      </c>
      <c r="M135" s="2" t="s">
        <v>261</v>
      </c>
    </row>
    <row r="136" spans="2:13" ht="13.9" x14ac:dyDescent="0.4">
      <c r="B136" s="103"/>
      <c r="C136" s="2">
        <v>12</v>
      </c>
      <c r="D136" s="103"/>
      <c r="E136" s="5"/>
      <c r="F136" s="16" t="s">
        <v>230</v>
      </c>
      <c r="G136" s="2" t="s">
        <v>231</v>
      </c>
      <c r="H136" s="12">
        <v>16</v>
      </c>
      <c r="I136" s="2">
        <v>0</v>
      </c>
      <c r="J136" s="60">
        <v>8.6E-3</v>
      </c>
      <c r="K136" s="60">
        <f t="shared" si="11"/>
        <v>0</v>
      </c>
      <c r="L136" s="46" t="s">
        <v>232</v>
      </c>
      <c r="M136" s="2" t="s">
        <v>261</v>
      </c>
    </row>
    <row r="137" spans="2:13" ht="13.5" x14ac:dyDescent="0.35">
      <c r="B137" s="103"/>
      <c r="C137" s="2">
        <v>13</v>
      </c>
      <c r="D137" s="104"/>
      <c r="E137" s="31"/>
      <c r="F137" s="47" t="s">
        <v>233</v>
      </c>
      <c r="G137" s="48" t="s">
        <v>234</v>
      </c>
      <c r="H137" s="49">
        <v>16</v>
      </c>
      <c r="I137" s="48">
        <v>0</v>
      </c>
      <c r="J137" s="93">
        <v>3.9399999999999998E-2</v>
      </c>
      <c r="K137" s="93">
        <f t="shared" si="11"/>
        <v>0</v>
      </c>
      <c r="L137" s="50" t="s">
        <v>235</v>
      </c>
      <c r="M137" s="2" t="s">
        <v>261</v>
      </c>
    </row>
    <row r="138" spans="2:13" ht="13.5" x14ac:dyDescent="0.35">
      <c r="B138" s="103"/>
      <c r="C138" s="2">
        <v>14</v>
      </c>
      <c r="D138" s="115" t="s">
        <v>236</v>
      </c>
      <c r="E138" s="24"/>
      <c r="F138" s="30" t="s">
        <v>237</v>
      </c>
      <c r="G138" s="23" t="s">
        <v>238</v>
      </c>
      <c r="H138" s="23">
        <f>7*16</f>
        <v>112</v>
      </c>
      <c r="I138" s="23">
        <v>0</v>
      </c>
      <c r="J138" s="94">
        <v>8.8000000000000005E-3</v>
      </c>
      <c r="K138" s="60">
        <f>I138*J138</f>
        <v>0</v>
      </c>
      <c r="L138" s="9" t="s">
        <v>125</v>
      </c>
      <c r="M138" s="2" t="s">
        <v>261</v>
      </c>
    </row>
    <row r="139" spans="2:13" ht="13.5" x14ac:dyDescent="0.35">
      <c r="B139" s="103"/>
      <c r="C139" s="2">
        <v>15</v>
      </c>
      <c r="D139" s="103"/>
      <c r="E139" s="5"/>
      <c r="F139" s="16" t="s">
        <v>239</v>
      </c>
      <c r="G139" s="35" t="s">
        <v>240</v>
      </c>
      <c r="H139" s="2">
        <v>16</v>
      </c>
      <c r="I139" s="2">
        <v>0</v>
      </c>
      <c r="J139" s="60">
        <v>5.7999999999999996E-3</v>
      </c>
      <c r="K139" s="60">
        <f t="shared" ref="K139:K141" si="13">J139*I139</f>
        <v>0</v>
      </c>
      <c r="L139" s="17" t="s">
        <v>241</v>
      </c>
      <c r="M139" s="2" t="s">
        <v>261</v>
      </c>
    </row>
    <row r="140" spans="2:13" ht="13.5" x14ac:dyDescent="0.35">
      <c r="B140" s="103"/>
      <c r="C140" s="2">
        <v>16</v>
      </c>
      <c r="D140" s="103"/>
      <c r="E140" s="5"/>
      <c r="F140" s="16" t="s">
        <v>242</v>
      </c>
      <c r="G140" s="2" t="s">
        <v>243</v>
      </c>
      <c r="H140" s="2">
        <f t="shared" ref="H140:H142" si="14">3*16</f>
        <v>48</v>
      </c>
      <c r="I140" s="2">
        <v>0</v>
      </c>
      <c r="J140" s="60">
        <v>8.8000000000000005E-3</v>
      </c>
      <c r="K140" s="60">
        <f t="shared" si="13"/>
        <v>0</v>
      </c>
      <c r="L140" s="15" t="s">
        <v>244</v>
      </c>
      <c r="M140" s="2" t="s">
        <v>261</v>
      </c>
    </row>
    <row r="141" spans="2:13" ht="13.5" x14ac:dyDescent="0.35">
      <c r="B141" s="103"/>
      <c r="C141" s="2">
        <v>17</v>
      </c>
      <c r="D141" s="103"/>
      <c r="E141" s="5"/>
      <c r="F141" s="16" t="s">
        <v>245</v>
      </c>
      <c r="G141" s="2" t="s">
        <v>246</v>
      </c>
      <c r="H141" s="2">
        <f t="shared" si="14"/>
        <v>48</v>
      </c>
      <c r="I141" s="2">
        <v>0</v>
      </c>
      <c r="J141" s="60">
        <v>3.4599999999999999E-2</v>
      </c>
      <c r="K141" s="60">
        <f t="shared" si="13"/>
        <v>0</v>
      </c>
      <c r="L141" s="9" t="s">
        <v>110</v>
      </c>
      <c r="M141" s="2" t="s">
        <v>261</v>
      </c>
    </row>
    <row r="142" spans="2:13" ht="13.5" x14ac:dyDescent="0.35">
      <c r="B142" s="103"/>
      <c r="C142" s="2">
        <v>18</v>
      </c>
      <c r="D142" s="103"/>
      <c r="E142" s="5"/>
      <c r="F142" s="16" t="s">
        <v>247</v>
      </c>
      <c r="G142" s="2" t="s">
        <v>248</v>
      </c>
      <c r="H142" s="2">
        <f t="shared" si="14"/>
        <v>48</v>
      </c>
      <c r="I142" s="2">
        <v>0</v>
      </c>
      <c r="J142" s="60">
        <v>5.4000000000000003E-3</v>
      </c>
      <c r="K142" s="60">
        <f>I142*J142</f>
        <v>0</v>
      </c>
      <c r="L142" s="8" t="s">
        <v>122</v>
      </c>
      <c r="M142" s="2" t="s">
        <v>261</v>
      </c>
    </row>
    <row r="143" spans="2:13" ht="13.5" x14ac:dyDescent="0.35">
      <c r="B143" s="103"/>
      <c r="C143" s="2">
        <v>19</v>
      </c>
      <c r="D143" s="103"/>
      <c r="E143" s="5"/>
      <c r="F143" s="16" t="s">
        <v>249</v>
      </c>
      <c r="G143" s="2" t="s">
        <v>250</v>
      </c>
      <c r="H143" s="2">
        <v>16</v>
      </c>
      <c r="I143" s="2">
        <v>0</v>
      </c>
      <c r="J143" s="60">
        <v>1.06E-2</v>
      </c>
      <c r="K143" s="60">
        <f t="shared" ref="K143:K145" si="15">J143*I143</f>
        <v>0</v>
      </c>
      <c r="L143" s="15" t="s">
        <v>251</v>
      </c>
      <c r="M143" s="2" t="s">
        <v>261</v>
      </c>
    </row>
    <row r="144" spans="2:13" ht="13.5" x14ac:dyDescent="0.35">
      <c r="B144" s="103"/>
      <c r="C144" s="2">
        <v>20</v>
      </c>
      <c r="D144" s="104"/>
      <c r="E144" s="31"/>
      <c r="F144" s="32" t="s">
        <v>252</v>
      </c>
      <c r="G144" s="6" t="s">
        <v>253</v>
      </c>
      <c r="H144" s="6">
        <v>32</v>
      </c>
      <c r="I144" s="6">
        <v>0</v>
      </c>
      <c r="J144" s="61">
        <v>8.8000000000000005E-3</v>
      </c>
      <c r="K144" s="61">
        <f t="shared" si="15"/>
        <v>0</v>
      </c>
      <c r="L144" s="33" t="s">
        <v>254</v>
      </c>
      <c r="M144" s="2" t="s">
        <v>261</v>
      </c>
    </row>
    <row r="145" spans="2:13" ht="13.5" x14ac:dyDescent="0.35">
      <c r="B145" s="103"/>
      <c r="C145" s="2">
        <v>21</v>
      </c>
      <c r="D145" s="27"/>
      <c r="E145" s="28"/>
      <c r="F145" s="29" t="s">
        <v>255</v>
      </c>
      <c r="G145" s="51" t="s">
        <v>256</v>
      </c>
      <c r="H145" s="52">
        <v>16</v>
      </c>
      <c r="I145" s="6">
        <v>0</v>
      </c>
      <c r="J145" s="95">
        <v>5.4000000000000003E-3</v>
      </c>
      <c r="K145" s="61">
        <f t="shared" si="15"/>
        <v>0</v>
      </c>
      <c r="L145" s="53" t="s">
        <v>257</v>
      </c>
      <c r="M145" s="2" t="s">
        <v>261</v>
      </c>
    </row>
    <row r="146" spans="2:13" ht="15" x14ac:dyDescent="0.4">
      <c r="B146" s="18"/>
      <c r="C146" s="19"/>
      <c r="D146" s="19"/>
      <c r="E146" s="19"/>
      <c r="F146" s="19"/>
      <c r="G146" s="19"/>
      <c r="H146" s="19"/>
      <c r="I146" s="19"/>
      <c r="J146" s="20" t="s">
        <v>57</v>
      </c>
      <c r="K146" s="21">
        <f>SUM(K127:K145)</f>
        <v>0</v>
      </c>
      <c r="L146" s="22"/>
    </row>
  </sheetData>
  <mergeCells count="23">
    <mergeCell ref="B115:B122"/>
    <mergeCell ref="B127:B145"/>
    <mergeCell ref="B107:L107"/>
    <mergeCell ref="B114:L114"/>
    <mergeCell ref="B126:L126"/>
    <mergeCell ref="D133:D137"/>
    <mergeCell ref="D138:D144"/>
    <mergeCell ref="B64:B71"/>
    <mergeCell ref="B74:L74"/>
    <mergeCell ref="B75:B80"/>
    <mergeCell ref="B84:B103"/>
    <mergeCell ref="B108:B110"/>
    <mergeCell ref="B83:L83"/>
    <mergeCell ref="B29:L29"/>
    <mergeCell ref="B31:B38"/>
    <mergeCell ref="B40:B52"/>
    <mergeCell ref="B54:B61"/>
    <mergeCell ref="B63:L63"/>
    <mergeCell ref="B4:L4"/>
    <mergeCell ref="B5:B16"/>
    <mergeCell ref="B17:B19"/>
    <mergeCell ref="B20:B22"/>
    <mergeCell ref="B23:B24"/>
  </mergeCells>
  <hyperlinks>
    <hyperlink ref="G5" r:id="rId1" xr:uid="{00000000-0004-0000-0A00-000016000000}"/>
    <hyperlink ref="L5" r:id="rId2" xr:uid="{00000000-0004-0000-0A00-000017000000}"/>
    <hyperlink ref="L6" r:id="rId3" xr:uid="{00000000-0004-0000-0A00-000018000000}"/>
    <hyperlink ref="G7" r:id="rId4" display="https://www.digikey.com/es/products/detail/keystone-electronics/7799/2745951" xr:uid="{00000000-0004-0000-0A00-000019000000}"/>
    <hyperlink ref="L7" r:id="rId5" xr:uid="{00000000-0004-0000-0A00-00001A000000}"/>
    <hyperlink ref="G8" r:id="rId6" xr:uid="{00000000-0004-0000-0A00-00001B000000}"/>
    <hyperlink ref="L8" r:id="rId7" xr:uid="{00000000-0004-0000-0A00-00001C000000}"/>
    <hyperlink ref="G9" r:id="rId8" xr:uid="{00000000-0004-0000-0A00-00001D000000}"/>
    <hyperlink ref="L9" r:id="rId9" xr:uid="{00000000-0004-0000-0A00-00001E000000}"/>
    <hyperlink ref="G10" r:id="rId10" xr:uid="{00000000-0004-0000-0A00-00001F000000}"/>
    <hyperlink ref="L10" r:id="rId11" xr:uid="{00000000-0004-0000-0A00-000020000000}"/>
    <hyperlink ref="G11" r:id="rId12" xr:uid="{00000000-0004-0000-0A00-000021000000}"/>
    <hyperlink ref="L11" r:id="rId13" xr:uid="{00000000-0004-0000-0A00-000022000000}"/>
    <hyperlink ref="G12" r:id="rId14" xr:uid="{00000000-0004-0000-0A00-000023000000}"/>
    <hyperlink ref="L12" r:id="rId15" xr:uid="{00000000-0004-0000-0A00-000024000000}"/>
    <hyperlink ref="G13" r:id="rId16" xr:uid="{00000000-0004-0000-0A00-000025000000}"/>
    <hyperlink ref="L13" r:id="rId17" xr:uid="{00000000-0004-0000-0A00-000026000000}"/>
    <hyperlink ref="G14" r:id="rId18" display="https://www.digikey.com/en/products/detail/phoenix-contact/1766660/348821" xr:uid="{00000000-0004-0000-0A00-000027000000}"/>
    <hyperlink ref="L14" r:id="rId19" xr:uid="{00000000-0004-0000-0A00-000028000000}"/>
    <hyperlink ref="L15" r:id="rId20" xr:uid="{00000000-0004-0000-0A00-000029000000}"/>
    <hyperlink ref="G16" r:id="rId21" xr:uid="{00000000-0004-0000-0A00-00002A000000}"/>
    <hyperlink ref="L16" r:id="rId22" xr:uid="{00000000-0004-0000-0A00-00002B000000}"/>
    <hyperlink ref="G17" r:id="rId23" xr:uid="{00000000-0004-0000-0A00-00002C000000}"/>
    <hyperlink ref="L17" r:id="rId24" xr:uid="{00000000-0004-0000-0A00-00002D000000}"/>
    <hyperlink ref="G18" r:id="rId25" xr:uid="{00000000-0004-0000-0A00-00002E000000}"/>
    <hyperlink ref="L18" r:id="rId26" xr:uid="{00000000-0004-0000-0A00-00002F000000}"/>
    <hyperlink ref="G19" r:id="rId27" xr:uid="{00000000-0004-0000-0A00-000030000000}"/>
    <hyperlink ref="L19" r:id="rId28" xr:uid="{00000000-0004-0000-0A00-000031000000}"/>
    <hyperlink ref="G20" r:id="rId29" xr:uid="{00000000-0004-0000-0A00-000032000000}"/>
    <hyperlink ref="L20" r:id="rId30" xr:uid="{00000000-0004-0000-0A00-000033000000}"/>
    <hyperlink ref="G21" r:id="rId31" xr:uid="{00000000-0004-0000-0A00-000034000000}"/>
    <hyperlink ref="L21" r:id="rId32" xr:uid="{00000000-0004-0000-0A00-000035000000}"/>
    <hyperlink ref="G22" r:id="rId33" xr:uid="{00000000-0004-0000-0A00-000036000000}"/>
    <hyperlink ref="L22" r:id="rId34" xr:uid="{00000000-0004-0000-0A00-000037000000}"/>
    <hyperlink ref="G23" r:id="rId35" xr:uid="{00000000-0004-0000-0A00-000038000000}"/>
    <hyperlink ref="G24" r:id="rId36" xr:uid="{00000000-0004-0000-0A00-000039000000}"/>
    <hyperlink ref="L24" r:id="rId37" xr:uid="{00000000-0004-0000-0A00-00003A000000}"/>
    <hyperlink ref="L25" r:id="rId38" xr:uid="{00000000-0004-0000-0A00-00003B000000}"/>
    <hyperlink ref="L30" r:id="rId39" xr:uid="{00000000-0004-0000-0A00-00003C000000}"/>
    <hyperlink ref="L31" r:id="rId40" xr:uid="{00000000-0004-0000-0A00-00003D000000}"/>
    <hyperlink ref="L32" r:id="rId41" xr:uid="{00000000-0004-0000-0A00-00003E000000}"/>
    <hyperlink ref="L33" r:id="rId42" xr:uid="{00000000-0004-0000-0A00-00003F000000}"/>
    <hyperlink ref="L34" r:id="rId43" xr:uid="{00000000-0004-0000-0A00-000040000000}"/>
    <hyperlink ref="L35" r:id="rId44" xr:uid="{00000000-0004-0000-0A00-000041000000}"/>
    <hyperlink ref="L36" r:id="rId45" xr:uid="{00000000-0004-0000-0A00-000042000000}"/>
    <hyperlink ref="L37" r:id="rId46" xr:uid="{00000000-0004-0000-0A00-000043000000}"/>
    <hyperlink ref="L38" r:id="rId47" xr:uid="{00000000-0004-0000-0A00-000044000000}"/>
    <hyperlink ref="L40" r:id="rId48" xr:uid="{00000000-0004-0000-0A00-000045000000}"/>
    <hyperlink ref="L42" r:id="rId49" xr:uid="{00000000-0004-0000-0A00-000046000000}"/>
    <hyperlink ref="L43" r:id="rId50" xr:uid="{00000000-0004-0000-0A00-000047000000}"/>
    <hyperlink ref="L44" r:id="rId51" xr:uid="{00000000-0004-0000-0A00-000048000000}"/>
    <hyperlink ref="L45" r:id="rId52" xr:uid="{00000000-0004-0000-0A00-000049000000}"/>
    <hyperlink ref="L46" r:id="rId53" xr:uid="{00000000-0004-0000-0A00-00004A000000}"/>
    <hyperlink ref="L47" r:id="rId54" xr:uid="{00000000-0004-0000-0A00-00004B000000}"/>
    <hyperlink ref="L48" r:id="rId55" xr:uid="{00000000-0004-0000-0A00-00004C000000}"/>
    <hyperlink ref="L49" r:id="rId56" xr:uid="{00000000-0004-0000-0A00-00004D000000}"/>
    <hyperlink ref="L50" r:id="rId57" xr:uid="{00000000-0004-0000-0A00-00004E000000}"/>
    <hyperlink ref="L51" r:id="rId58" xr:uid="{00000000-0004-0000-0A00-00004F000000}"/>
    <hyperlink ref="L52" r:id="rId59" xr:uid="{00000000-0004-0000-0A00-000050000000}"/>
    <hyperlink ref="L54" r:id="rId60" xr:uid="{00000000-0004-0000-0A00-000051000000}"/>
    <hyperlink ref="L55" r:id="rId61" xr:uid="{00000000-0004-0000-0A00-000052000000}"/>
    <hyperlink ref="L56" r:id="rId62" xr:uid="{00000000-0004-0000-0A00-000053000000}"/>
    <hyperlink ref="L57" r:id="rId63" xr:uid="{00000000-0004-0000-0A00-000054000000}"/>
    <hyperlink ref="L58" r:id="rId64" xr:uid="{00000000-0004-0000-0A00-000055000000}"/>
    <hyperlink ref="L59" r:id="rId65" xr:uid="{00000000-0004-0000-0A00-000056000000}"/>
    <hyperlink ref="L60" r:id="rId66" xr:uid="{00000000-0004-0000-0A00-000057000000}"/>
    <hyperlink ref="L64" r:id="rId67" xr:uid="{00000000-0004-0000-0A00-000058000000}"/>
    <hyperlink ref="L65" r:id="rId68" xr:uid="{00000000-0004-0000-0A00-000059000000}"/>
    <hyperlink ref="L66" r:id="rId69" xr:uid="{00000000-0004-0000-0A00-00005A000000}"/>
    <hyperlink ref="L67" r:id="rId70" xr:uid="{00000000-0004-0000-0A00-00005B000000}"/>
    <hyperlink ref="L68" r:id="rId71" xr:uid="{00000000-0004-0000-0A00-00005C000000}"/>
    <hyperlink ref="L69" r:id="rId72" xr:uid="{00000000-0004-0000-0A00-00005D000000}"/>
    <hyperlink ref="L70" r:id="rId73" xr:uid="{00000000-0004-0000-0A00-00005E000000}"/>
    <hyperlink ref="L71" r:id="rId74" xr:uid="{00000000-0004-0000-0A00-00005F000000}"/>
    <hyperlink ref="L75" r:id="rId75" xr:uid="{00000000-0004-0000-0A00-000060000000}"/>
    <hyperlink ref="L76" r:id="rId76" xr:uid="{00000000-0004-0000-0A00-000061000000}"/>
    <hyperlink ref="L77" r:id="rId77" xr:uid="{00000000-0004-0000-0A00-000062000000}"/>
    <hyperlink ref="L78" r:id="rId78" xr:uid="{00000000-0004-0000-0A00-000063000000}"/>
    <hyperlink ref="L79" r:id="rId79" xr:uid="{00000000-0004-0000-0A00-000064000000}"/>
    <hyperlink ref="L80" r:id="rId80" xr:uid="{00000000-0004-0000-0A00-000065000000}"/>
    <hyperlink ref="L84" r:id="rId81" xr:uid="{00000000-0004-0000-0A00-000066000000}"/>
    <hyperlink ref="L85" r:id="rId82" xr:uid="{00000000-0004-0000-0A00-000067000000}"/>
    <hyperlink ref="L86" r:id="rId83" xr:uid="{00000000-0004-0000-0A00-000068000000}"/>
    <hyperlink ref="L87" r:id="rId84" xr:uid="{00000000-0004-0000-0A00-000069000000}"/>
    <hyperlink ref="L88" r:id="rId85" xr:uid="{00000000-0004-0000-0A00-00006A000000}"/>
    <hyperlink ref="L89" r:id="rId86" xr:uid="{00000000-0004-0000-0A00-00006B000000}"/>
    <hyperlink ref="L90" r:id="rId87" xr:uid="{00000000-0004-0000-0A00-00006C000000}"/>
    <hyperlink ref="L91" r:id="rId88" xr:uid="{00000000-0004-0000-0A00-00006D000000}"/>
    <hyperlink ref="L92" r:id="rId89" xr:uid="{00000000-0004-0000-0A00-00006E000000}"/>
    <hyperlink ref="L93" r:id="rId90" xr:uid="{00000000-0004-0000-0A00-00006F000000}"/>
    <hyperlink ref="L94" r:id="rId91" xr:uid="{00000000-0004-0000-0A00-000070000000}"/>
    <hyperlink ref="L95" r:id="rId92" xr:uid="{00000000-0004-0000-0A00-000071000000}"/>
    <hyperlink ref="L96" r:id="rId93" xr:uid="{00000000-0004-0000-0A00-000072000000}"/>
    <hyperlink ref="L97" r:id="rId94" xr:uid="{00000000-0004-0000-0A00-000073000000}"/>
    <hyperlink ref="L98" r:id="rId95" xr:uid="{00000000-0004-0000-0A00-000074000000}"/>
    <hyperlink ref="L99" r:id="rId96" xr:uid="{00000000-0004-0000-0A00-000075000000}"/>
    <hyperlink ref="L100" r:id="rId97" xr:uid="{00000000-0004-0000-0A00-000076000000}"/>
    <hyperlink ref="L101" r:id="rId98" xr:uid="{00000000-0004-0000-0A00-000077000000}"/>
    <hyperlink ref="L102" r:id="rId99" xr:uid="{00000000-0004-0000-0A00-000078000000}"/>
    <hyperlink ref="L103" r:id="rId100" xr:uid="{00000000-0004-0000-0A00-000079000000}"/>
    <hyperlink ref="L108" r:id="rId101" xr:uid="{00000000-0004-0000-0A00-00007A000000}"/>
    <hyperlink ref="L109" r:id="rId102" xr:uid="{00000000-0004-0000-0A00-00007B000000}"/>
    <hyperlink ref="L110" r:id="rId103" xr:uid="{00000000-0004-0000-0A00-00007C000000}"/>
    <hyperlink ref="L115" r:id="rId104" xr:uid="{00000000-0004-0000-0A00-00007D000000}"/>
    <hyperlink ref="L116" r:id="rId105" xr:uid="{00000000-0004-0000-0A00-00007E000000}"/>
    <hyperlink ref="L117" r:id="rId106" xr:uid="{00000000-0004-0000-0A00-00007F000000}"/>
    <hyperlink ref="L118" r:id="rId107" xr:uid="{00000000-0004-0000-0A00-000080000000}"/>
    <hyperlink ref="L119" r:id="rId108" xr:uid="{00000000-0004-0000-0A00-000081000000}"/>
    <hyperlink ref="L120" r:id="rId109" xr:uid="{00000000-0004-0000-0A00-000082000000}"/>
    <hyperlink ref="L121" r:id="rId110" xr:uid="{00000000-0004-0000-0A00-000083000000}"/>
    <hyperlink ref="L122" r:id="rId111" xr:uid="{00000000-0004-0000-0A00-000084000000}"/>
    <hyperlink ref="L127" r:id="rId112" xr:uid="{00000000-0004-0000-0A00-000085000000}"/>
    <hyperlink ref="L128" r:id="rId113" xr:uid="{00000000-0004-0000-0A00-000086000000}"/>
    <hyperlink ref="L129" r:id="rId114" xr:uid="{00000000-0004-0000-0A00-000087000000}"/>
    <hyperlink ref="L130" r:id="rId115" xr:uid="{00000000-0004-0000-0A00-000088000000}"/>
    <hyperlink ref="L131" r:id="rId116" xr:uid="{00000000-0004-0000-0A00-000089000000}"/>
    <hyperlink ref="L132" r:id="rId117" xr:uid="{00000000-0004-0000-0A00-00008A000000}"/>
    <hyperlink ref="L133" r:id="rId118" xr:uid="{00000000-0004-0000-0A00-00008B000000}"/>
    <hyperlink ref="L134" r:id="rId119" xr:uid="{00000000-0004-0000-0A00-00008C000000}"/>
    <hyperlink ref="L135" r:id="rId120" xr:uid="{00000000-0004-0000-0A00-00008D000000}"/>
    <hyperlink ref="L136" r:id="rId121" xr:uid="{00000000-0004-0000-0A00-00008E000000}"/>
    <hyperlink ref="L137" r:id="rId122" xr:uid="{00000000-0004-0000-0A00-00008F000000}"/>
    <hyperlink ref="L138" r:id="rId123" xr:uid="{00000000-0004-0000-0A00-000090000000}"/>
    <hyperlink ref="L139" r:id="rId124" xr:uid="{00000000-0004-0000-0A00-000091000000}"/>
    <hyperlink ref="L140" r:id="rId125" xr:uid="{00000000-0004-0000-0A00-000092000000}"/>
    <hyperlink ref="L141" r:id="rId126" xr:uid="{00000000-0004-0000-0A00-000093000000}"/>
    <hyperlink ref="L142" r:id="rId127" xr:uid="{00000000-0004-0000-0A00-000094000000}"/>
    <hyperlink ref="L143" r:id="rId128" xr:uid="{00000000-0004-0000-0A00-000095000000}"/>
    <hyperlink ref="L144" r:id="rId129" xr:uid="{00000000-0004-0000-0A00-000096000000}"/>
    <hyperlink ref="L145" r:id="rId130" xr:uid="{00000000-0004-0000-0A00-00009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Varios2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stappung</cp:lastModifiedBy>
  <dcterms:modified xsi:type="dcterms:W3CDTF">2024-05-07T19:49:41Z</dcterms:modified>
</cp:coreProperties>
</file>