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ireStevens/Desktop/2022 ERIE MONITORING/CLEANED/TP/"/>
    </mc:Choice>
  </mc:AlternateContent>
  <xr:revisionPtr revIDLastSave="0" documentId="13_ncr:1_{920F9224-E7CA-0948-8A4D-49885302D481}" xr6:coauthVersionLast="47" xr6:coauthVersionMax="47" xr10:uidLastSave="{00000000-0000-0000-0000-000000000000}"/>
  <bookViews>
    <workbookView xWindow="9600" yWindow="1040" windowWidth="25040" windowHeight="13920" activeTab="1" xr2:uid="{441E32BA-77A7-3140-B3CE-257CBB825D81}"/>
  </bookViews>
  <sheets>
    <sheet name="data summary" sheetId="3" r:id="rId1"/>
    <sheet name="data + calculations" sheetId="1" r:id="rId2"/>
    <sheet name="std curve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4" i="3" l="1"/>
  <c r="F32" i="3"/>
  <c r="F28" i="3"/>
  <c r="F26" i="3"/>
  <c r="F24" i="3"/>
  <c r="F22" i="3"/>
  <c r="F20" i="3"/>
  <c r="F18" i="3"/>
  <c r="F16" i="3"/>
  <c r="F12" i="3"/>
  <c r="F10" i="3"/>
  <c r="F8" i="3"/>
  <c r="F6" i="3"/>
  <c r="F4" i="3"/>
  <c r="F2" i="3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2" i="1"/>
  <c r="B13" i="2"/>
  <c r="B12" i="2"/>
</calcChain>
</file>

<file path=xl/sharedStrings.xml><?xml version="1.0" encoding="utf-8"?>
<sst xmlns="http://schemas.openxmlformats.org/spreadsheetml/2006/main" count="106" uniqueCount="21">
  <si>
    <t>Abs</t>
  </si>
  <si>
    <t>std0</t>
  </si>
  <si>
    <t>x</t>
  </si>
  <si>
    <t>y</t>
  </si>
  <si>
    <t>SLOPE</t>
  </si>
  <si>
    <t>INT</t>
  </si>
  <si>
    <t>Surface</t>
  </si>
  <si>
    <t>Bottom</t>
  </si>
  <si>
    <t>Date</t>
  </si>
  <si>
    <t>Buoy</t>
  </si>
  <si>
    <t>Depth</t>
  </si>
  <si>
    <t>Replicate</t>
  </si>
  <si>
    <t>Conc TP (ug/L)</t>
  </si>
  <si>
    <t>Blank correction NA</t>
  </si>
  <si>
    <t>Vol sample</t>
  </si>
  <si>
    <t>Vol persulfate</t>
  </si>
  <si>
    <t>Volume corrected TP ug/L</t>
  </si>
  <si>
    <t>Replicate average TP ug/L</t>
  </si>
  <si>
    <t>surface</t>
  </si>
  <si>
    <t>bottom</t>
  </si>
  <si>
    <t>&lt;- re ran these, see TP SEPT 23 for standard curve and calculations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</si>
</sst>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5" fontId="0" fillId="0" borderId="0" xfId="0" applyNumberFormat="1"/>
    <xf numFmtId="15" fontId="1" fillId="2" borderId="0" xfId="0" applyNumberFormat="1" applyFont="1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4.8201443569553803E-2"/>
          <c:y val="8.37270341207349E-2"/>
          <c:w val="0.89709033245844272"/>
          <c:h val="0.77738407699037615"/>
        </c:manualLayout>
      </c:layout>
      <c:scatterChart>
        <c:scatterStyle val="lineMarker"/>
        <c:varyColors val="0"/>
        <c:ser>
          <c:idx val="0"/>
          <c:order val="0"/>
          <c:tx>
            <c:strRef>
              <c:f>'std curve'!$C$1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'std curve'!$B$2:$B$9</c:f>
              <c:numCache>
                <c:formatCode>General</c:formatCode>
                <c:ptCount val="8"/>
                <c:pt idx="0">
                  <c:v>-2.0999999999999999E-3</c:v>
                </c:pt>
                <c:pt idx="1">
                  <c:v>1.11E-2</c:v>
                </c:pt>
                <c:pt idx="2">
                  <c:v>1.26E-2</c:v>
                </c:pt>
                <c:pt idx="3">
                  <c:v>2.87E-2</c:v>
                </c:pt>
                <c:pt idx="4">
                  <c:v>7.0900000000000005E-2</c:v>
                </c:pt>
                <c:pt idx="5">
                  <c:v>9.8900000000000002E-2</c:v>
                </c:pt>
                <c:pt idx="6">
                  <c:v>0.12509999999999999</c:v>
                </c:pt>
                <c:pt idx="7">
                  <c:v>0.27189999999999998</c:v>
                </c:pt>
              </c:numCache>
            </c:numRef>
          </c:xVal>
          <c:yVal>
            <c:numRef>
              <c:f>'std curve'!$C$2:$C$9</c:f>
              <c:numCache>
                <c:formatCode>General</c:formatCode>
                <c:ptCount val="8"/>
                <c:pt idx="0">
                  <c:v>0</c:v>
                </c:pt>
                <c:pt idx="1">
                  <c:v>2.49919</c:v>
                </c:pt>
                <c:pt idx="2">
                  <c:v>5.0069101299999996</c:v>
                </c:pt>
                <c:pt idx="3">
                  <c:v>11.577583000000001</c:v>
                </c:pt>
                <c:pt idx="4">
                  <c:v>30.611229999999999</c:v>
                </c:pt>
                <c:pt idx="5">
                  <c:v>47.729599999999998</c:v>
                </c:pt>
                <c:pt idx="6">
                  <c:v>57.292046200000001</c:v>
                </c:pt>
                <c:pt idx="7">
                  <c:v>119.0519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27C-1743-8BCA-AB8DB5075B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39844928"/>
        <c:axId val="1439847280"/>
      </c:scatterChart>
      <c:valAx>
        <c:axId val="14398449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9847280"/>
        <c:crosses val="autoZero"/>
        <c:crossBetween val="midCat"/>
      </c:valAx>
      <c:valAx>
        <c:axId val="143984728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98449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222250</xdr:colOff>
      <xdr:row>1</xdr:row>
      <xdr:rowOff>19050</xdr:rowOff>
    </xdr:from>
    <xdr:to>
      <xdr:col>10</xdr:col>
      <xdr:colOff>666750</xdr:colOff>
      <xdr:row>14</xdr:row>
      <xdr:rowOff>120650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80A7EDE-FC14-E602-3305-D2102A1FC91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6B3F3-AA5A-054D-B676-D9320A5F70A0}">
  <dimension ref="A1:G47"/>
  <sheetViews>
    <sheetView topLeftCell="A27" workbookViewId="0">
      <selection activeCell="J39" sqref="J39"/>
    </sheetView>
  </sheetViews>
  <sheetFormatPr baseColWidth="10" defaultRowHeight="16" x14ac:dyDescent="0.2"/>
  <sheetData>
    <row r="1" spans="1:6" x14ac:dyDescent="0.2">
      <c r="A1" t="s">
        <v>8</v>
      </c>
      <c r="B1" t="s">
        <v>9</v>
      </c>
      <c r="C1" t="s">
        <v>10</v>
      </c>
      <c r="D1" t="s">
        <v>11</v>
      </c>
      <c r="E1" t="s">
        <v>16</v>
      </c>
      <c r="F1" t="s">
        <v>17</v>
      </c>
    </row>
    <row r="2" spans="1:6" x14ac:dyDescent="0.2">
      <c r="A2" s="1">
        <v>44790</v>
      </c>
      <c r="B2">
        <v>2</v>
      </c>
      <c r="C2" t="s">
        <v>6</v>
      </c>
      <c r="D2">
        <v>1</v>
      </c>
      <c r="E2">
        <v>20.170946877789845</v>
      </c>
      <c r="F2">
        <f>AVERAGE(E2:E3)</f>
        <v>19.537566673794</v>
      </c>
    </row>
    <row r="3" spans="1:6" x14ac:dyDescent="0.2">
      <c r="A3" s="1">
        <v>44790</v>
      </c>
      <c r="B3">
        <v>2</v>
      </c>
      <c r="C3" t="s">
        <v>6</v>
      </c>
      <c r="D3">
        <v>2</v>
      </c>
      <c r="E3">
        <v>18.904186469798155</v>
      </c>
    </row>
    <row r="4" spans="1:6" x14ac:dyDescent="0.2">
      <c r="A4" s="1">
        <v>44790</v>
      </c>
      <c r="B4">
        <v>2</v>
      </c>
      <c r="C4" t="s">
        <v>7</v>
      </c>
      <c r="D4">
        <v>1</v>
      </c>
      <c r="E4">
        <v>28.038195727422472</v>
      </c>
      <c r="F4">
        <f>AVERAGE(E4:E5)</f>
        <v>26.304734116486472</v>
      </c>
    </row>
    <row r="5" spans="1:6" x14ac:dyDescent="0.2">
      <c r="A5" s="1">
        <v>44790</v>
      </c>
      <c r="B5">
        <v>2</v>
      </c>
      <c r="C5" t="s">
        <v>7</v>
      </c>
      <c r="D5">
        <v>2</v>
      </c>
      <c r="E5">
        <v>24.571272505550468</v>
      </c>
    </row>
    <row r="6" spans="1:6" x14ac:dyDescent="0.2">
      <c r="A6" s="1">
        <v>44790</v>
      </c>
      <c r="B6">
        <v>4</v>
      </c>
      <c r="C6" t="s">
        <v>6</v>
      </c>
      <c r="D6">
        <v>1</v>
      </c>
      <c r="E6">
        <v>12.237026427736605</v>
      </c>
      <c r="F6">
        <f>AVERAGE(E6:E7)</f>
        <v>13.737137437200454</v>
      </c>
    </row>
    <row r="7" spans="1:6" x14ac:dyDescent="0.2">
      <c r="A7" s="1">
        <v>44790</v>
      </c>
      <c r="B7">
        <v>4</v>
      </c>
      <c r="C7" t="s">
        <v>6</v>
      </c>
      <c r="D7">
        <v>2</v>
      </c>
      <c r="E7">
        <v>15.237248446664303</v>
      </c>
    </row>
    <row r="8" spans="1:6" x14ac:dyDescent="0.2">
      <c r="A8" s="1">
        <v>44790</v>
      </c>
      <c r="B8">
        <v>4</v>
      </c>
      <c r="C8" t="s">
        <v>7</v>
      </c>
      <c r="D8">
        <v>1</v>
      </c>
      <c r="E8">
        <v>14.303846040775685</v>
      </c>
      <c r="F8">
        <f>AVERAGE(E8:E9)</f>
        <v>13.63713003656953</v>
      </c>
    </row>
    <row r="9" spans="1:6" x14ac:dyDescent="0.2">
      <c r="A9" s="1">
        <v>44790</v>
      </c>
      <c r="B9">
        <v>4</v>
      </c>
      <c r="C9" t="s">
        <v>7</v>
      </c>
      <c r="D9">
        <v>2</v>
      </c>
      <c r="E9">
        <v>12.970414032363376</v>
      </c>
    </row>
    <row r="10" spans="1:6" x14ac:dyDescent="0.2">
      <c r="A10" s="1">
        <v>44790</v>
      </c>
      <c r="B10">
        <v>5</v>
      </c>
      <c r="C10" t="s">
        <v>6</v>
      </c>
      <c r="D10">
        <v>1</v>
      </c>
      <c r="E10">
        <v>15.303920047084919</v>
      </c>
      <c r="F10">
        <f>AVERAGE(E10:E11)</f>
        <v>15.103905245823071</v>
      </c>
    </row>
    <row r="11" spans="1:6" x14ac:dyDescent="0.2">
      <c r="A11" s="1">
        <v>44790</v>
      </c>
      <c r="B11">
        <v>5</v>
      </c>
      <c r="C11" t="s">
        <v>6</v>
      </c>
      <c r="D11">
        <v>2</v>
      </c>
      <c r="E11">
        <v>14.903890444561226</v>
      </c>
    </row>
    <row r="12" spans="1:6" x14ac:dyDescent="0.2">
      <c r="A12" s="1">
        <v>44790</v>
      </c>
      <c r="B12">
        <v>5</v>
      </c>
      <c r="C12" t="s">
        <v>7</v>
      </c>
      <c r="D12">
        <v>1</v>
      </c>
      <c r="E12">
        <v>17.504082860965227</v>
      </c>
      <c r="F12">
        <f>AVERAGE(E12:E13)</f>
        <v>16.537344654866303</v>
      </c>
    </row>
    <row r="13" spans="1:6" x14ac:dyDescent="0.2">
      <c r="A13" s="1">
        <v>44790</v>
      </c>
      <c r="B13">
        <v>5</v>
      </c>
      <c r="C13" t="s">
        <v>7</v>
      </c>
      <c r="D13">
        <v>2</v>
      </c>
      <c r="E13">
        <v>15.570606448767379</v>
      </c>
    </row>
    <row r="14" spans="1:6" x14ac:dyDescent="0.2">
      <c r="A14" s="1">
        <v>44790</v>
      </c>
      <c r="B14">
        <v>6</v>
      </c>
      <c r="C14" t="s">
        <v>6</v>
      </c>
      <c r="D14">
        <v>1</v>
      </c>
      <c r="E14">
        <v>97.510003365703781</v>
      </c>
      <c r="F14">
        <v>15.770621250029226</v>
      </c>
    </row>
    <row r="15" spans="1:6" x14ac:dyDescent="0.2">
      <c r="A15" s="1">
        <v>44790</v>
      </c>
      <c r="B15">
        <v>6</v>
      </c>
      <c r="C15" t="s">
        <v>6</v>
      </c>
      <c r="D15">
        <v>2</v>
      </c>
      <c r="E15">
        <v>15.770621250029226</v>
      </c>
    </row>
    <row r="16" spans="1:6" x14ac:dyDescent="0.2">
      <c r="A16" s="1">
        <v>44790</v>
      </c>
      <c r="B16">
        <v>6</v>
      </c>
      <c r="C16" t="s">
        <v>7</v>
      </c>
      <c r="D16">
        <v>1</v>
      </c>
      <c r="E16">
        <v>15.837292850449842</v>
      </c>
      <c r="F16">
        <f>AVERAGE(E16:E17)</f>
        <v>13.67046583677984</v>
      </c>
    </row>
    <row r="17" spans="1:6" x14ac:dyDescent="0.2">
      <c r="A17" s="1">
        <v>44790</v>
      </c>
      <c r="B17">
        <v>6</v>
      </c>
      <c r="C17" t="s">
        <v>7</v>
      </c>
      <c r="D17">
        <v>2</v>
      </c>
      <c r="E17">
        <v>11.503638823109837</v>
      </c>
    </row>
    <row r="18" spans="1:6" x14ac:dyDescent="0.2">
      <c r="A18" s="1">
        <v>44790</v>
      </c>
      <c r="B18">
        <v>7</v>
      </c>
      <c r="C18" t="s">
        <v>6</v>
      </c>
      <c r="D18">
        <v>1</v>
      </c>
      <c r="E18">
        <v>11.103609220586144</v>
      </c>
      <c r="F18">
        <f>AVERAGE(E18:E19)</f>
        <v>12.77039923110153</v>
      </c>
    </row>
    <row r="19" spans="1:6" x14ac:dyDescent="0.2">
      <c r="A19" s="1">
        <v>44790</v>
      </c>
      <c r="B19">
        <v>7</v>
      </c>
      <c r="C19" t="s">
        <v>6</v>
      </c>
      <c r="D19">
        <v>2</v>
      </c>
      <c r="E19">
        <v>14.437189241616917</v>
      </c>
    </row>
    <row r="20" spans="1:6" x14ac:dyDescent="0.2">
      <c r="A20" s="1">
        <v>44790</v>
      </c>
      <c r="B20">
        <v>7</v>
      </c>
      <c r="C20" t="s">
        <v>7</v>
      </c>
      <c r="D20">
        <v>1</v>
      </c>
      <c r="E20">
        <v>15.570606448767379</v>
      </c>
      <c r="F20">
        <f>AVERAGE(E20:E21)</f>
        <v>15.070569445612762</v>
      </c>
    </row>
    <row r="21" spans="1:6" x14ac:dyDescent="0.2">
      <c r="A21" s="1">
        <v>44790</v>
      </c>
      <c r="B21">
        <v>7</v>
      </c>
      <c r="C21" t="s">
        <v>7</v>
      </c>
      <c r="D21">
        <v>2</v>
      </c>
      <c r="E21">
        <v>14.570532442458147</v>
      </c>
    </row>
    <row r="22" spans="1:6" x14ac:dyDescent="0.2">
      <c r="A22" s="1">
        <v>44796</v>
      </c>
      <c r="B22">
        <v>2</v>
      </c>
      <c r="C22" t="s">
        <v>6</v>
      </c>
      <c r="D22">
        <v>1</v>
      </c>
      <c r="E22">
        <v>21.83773688830523</v>
      </c>
      <c r="F22">
        <f>AVERAGE(E22:E23)</f>
        <v>22.637796093352616</v>
      </c>
    </row>
    <row r="23" spans="1:6" x14ac:dyDescent="0.2">
      <c r="A23" s="1">
        <v>44796</v>
      </c>
      <c r="B23">
        <v>2</v>
      </c>
      <c r="C23" t="s">
        <v>6</v>
      </c>
      <c r="D23">
        <v>2</v>
      </c>
      <c r="E23">
        <v>23.437855298400002</v>
      </c>
    </row>
    <row r="24" spans="1:6" x14ac:dyDescent="0.2">
      <c r="A24" s="1">
        <v>44796</v>
      </c>
      <c r="B24">
        <v>4</v>
      </c>
      <c r="C24" t="s">
        <v>7</v>
      </c>
      <c r="D24">
        <v>1</v>
      </c>
      <c r="E24">
        <v>18.704171668536304</v>
      </c>
      <c r="F24">
        <f>AVERAGE(E24:E25)</f>
        <v>16.837366856759072</v>
      </c>
    </row>
    <row r="25" spans="1:6" x14ac:dyDescent="0.2">
      <c r="A25" s="1">
        <v>44796</v>
      </c>
      <c r="B25">
        <v>4</v>
      </c>
      <c r="C25" t="s">
        <v>7</v>
      </c>
      <c r="D25">
        <v>2</v>
      </c>
      <c r="E25">
        <v>14.97056204498184</v>
      </c>
    </row>
    <row r="26" spans="1:6" x14ac:dyDescent="0.2">
      <c r="A26" s="1">
        <v>44796</v>
      </c>
      <c r="B26">
        <v>4</v>
      </c>
      <c r="C26" t="s">
        <v>6</v>
      </c>
      <c r="D26">
        <v>1</v>
      </c>
      <c r="E26">
        <v>18.370813666433229</v>
      </c>
      <c r="F26">
        <f>AVERAGE(E26:E27)</f>
        <v>18.237470465591997</v>
      </c>
    </row>
    <row r="27" spans="1:6" x14ac:dyDescent="0.2">
      <c r="A27" s="1">
        <v>44796</v>
      </c>
      <c r="B27">
        <v>4</v>
      </c>
      <c r="C27" t="s">
        <v>6</v>
      </c>
      <c r="D27">
        <v>2</v>
      </c>
      <c r="E27">
        <v>18.104127264750769</v>
      </c>
    </row>
    <row r="28" spans="1:6" x14ac:dyDescent="0.2">
      <c r="A28" s="1">
        <v>44796</v>
      </c>
      <c r="B28">
        <v>5</v>
      </c>
      <c r="C28" t="s">
        <v>7</v>
      </c>
      <c r="D28">
        <v>1</v>
      </c>
      <c r="E28">
        <v>17.704097662227074</v>
      </c>
      <c r="F28">
        <f>AVERAGE(E28:E29)</f>
        <v>17.604090261596149</v>
      </c>
    </row>
    <row r="29" spans="1:6" x14ac:dyDescent="0.2">
      <c r="A29" s="1">
        <v>44796</v>
      </c>
      <c r="B29">
        <v>5</v>
      </c>
      <c r="C29" t="s">
        <v>7</v>
      </c>
      <c r="D29">
        <v>2</v>
      </c>
      <c r="E29">
        <v>17.504082860965227</v>
      </c>
    </row>
    <row r="30" spans="1:6" x14ac:dyDescent="0.2">
      <c r="A30" s="1">
        <v>44796</v>
      </c>
      <c r="B30">
        <v>5</v>
      </c>
      <c r="C30" t="s">
        <v>6</v>
      </c>
      <c r="D30">
        <v>1</v>
      </c>
      <c r="E30">
        <v>32.30517815434186</v>
      </c>
      <c r="F30">
        <v>32.30517815434186</v>
      </c>
    </row>
    <row r="31" spans="1:6" x14ac:dyDescent="0.2">
      <c r="A31" s="1">
        <v>44796</v>
      </c>
      <c r="B31">
        <v>5</v>
      </c>
      <c r="C31" t="s">
        <v>6</v>
      </c>
      <c r="D31">
        <v>2</v>
      </c>
      <c r="E31">
        <v>769.15970600298374</v>
      </c>
    </row>
    <row r="32" spans="1:6" x14ac:dyDescent="0.2">
      <c r="A32" s="1">
        <v>44796</v>
      </c>
      <c r="B32">
        <v>6</v>
      </c>
      <c r="C32" t="s">
        <v>7</v>
      </c>
      <c r="D32">
        <v>1</v>
      </c>
      <c r="E32">
        <v>307.4588730902218</v>
      </c>
      <c r="F32">
        <f>AVERAGE(E32:E33)</f>
        <v>251.08803493459146</v>
      </c>
    </row>
    <row r="33" spans="1:7" x14ac:dyDescent="0.2">
      <c r="A33" s="1">
        <v>44796</v>
      </c>
      <c r="B33">
        <v>6</v>
      </c>
      <c r="C33" t="s">
        <v>7</v>
      </c>
      <c r="D33">
        <v>2</v>
      </c>
      <c r="E33">
        <v>194.71719677896112</v>
      </c>
    </row>
    <row r="34" spans="1:7" x14ac:dyDescent="0.2">
      <c r="A34" s="1">
        <v>44796</v>
      </c>
      <c r="B34">
        <v>6</v>
      </c>
      <c r="C34" t="s">
        <v>6</v>
      </c>
      <c r="D34">
        <v>1</v>
      </c>
      <c r="E34">
        <v>90.776171723221609</v>
      </c>
      <c r="F34">
        <f>AVERAGE(E34:E35)</f>
        <v>67.941148579160824</v>
      </c>
    </row>
    <row r="35" spans="1:7" x14ac:dyDescent="0.2">
      <c r="A35" s="1">
        <v>44796</v>
      </c>
      <c r="B35">
        <v>6</v>
      </c>
      <c r="C35" t="s">
        <v>6</v>
      </c>
      <c r="D35">
        <v>2</v>
      </c>
      <c r="E35">
        <v>45.106125435100026</v>
      </c>
    </row>
    <row r="36" spans="1:7" x14ac:dyDescent="0.2">
      <c r="A36" s="1">
        <v>44796</v>
      </c>
      <c r="B36">
        <v>7</v>
      </c>
      <c r="C36" t="s">
        <v>7</v>
      </c>
      <c r="D36">
        <v>1</v>
      </c>
      <c r="E36">
        <v>201.38435682102266</v>
      </c>
    </row>
    <row r="37" spans="1:7" x14ac:dyDescent="0.2">
      <c r="A37" s="1">
        <v>44796</v>
      </c>
      <c r="B37">
        <v>7</v>
      </c>
      <c r="C37" t="s">
        <v>7</v>
      </c>
      <c r="D37">
        <v>2</v>
      </c>
      <c r="E37">
        <v>50.039823866225575</v>
      </c>
    </row>
    <row r="38" spans="1:7" x14ac:dyDescent="0.2">
      <c r="A38" s="1">
        <v>44796</v>
      </c>
      <c r="B38">
        <v>7</v>
      </c>
      <c r="C38" t="s">
        <v>6</v>
      </c>
      <c r="D38">
        <v>1</v>
      </c>
      <c r="E38">
        <v>136.97959081470813</v>
      </c>
    </row>
    <row r="39" spans="1:7" x14ac:dyDescent="0.2">
      <c r="A39" s="1">
        <v>44796</v>
      </c>
      <c r="B39">
        <v>7</v>
      </c>
      <c r="C39" t="s">
        <v>6</v>
      </c>
      <c r="D39">
        <v>2</v>
      </c>
      <c r="E39">
        <v>49.106421460336954</v>
      </c>
    </row>
    <row r="42" spans="1:7" x14ac:dyDescent="0.2">
      <c r="A42" s="2">
        <v>44796</v>
      </c>
      <c r="B42" s="3">
        <v>5</v>
      </c>
      <c r="C42" s="3" t="s">
        <v>18</v>
      </c>
      <c r="D42" s="3">
        <v>1</v>
      </c>
      <c r="E42" s="3">
        <v>21.12306659192976</v>
      </c>
      <c r="F42" s="3">
        <v>21.12306659192976</v>
      </c>
    </row>
    <row r="43" spans="1:7" x14ac:dyDescent="0.2">
      <c r="A43" s="2">
        <v>44796</v>
      </c>
      <c r="B43" s="3">
        <v>5</v>
      </c>
      <c r="C43" s="3" t="s">
        <v>19</v>
      </c>
      <c r="D43" s="3">
        <v>1</v>
      </c>
      <c r="E43" s="3">
        <v>41.833304520825052</v>
      </c>
      <c r="F43" s="3">
        <v>41.833304520825052</v>
      </c>
    </row>
    <row r="44" spans="1:7" x14ac:dyDescent="0.2">
      <c r="A44" s="2">
        <v>44796</v>
      </c>
      <c r="B44" s="3">
        <v>6</v>
      </c>
      <c r="C44" s="3" t="s">
        <v>18</v>
      </c>
      <c r="D44" s="3">
        <v>1</v>
      </c>
      <c r="E44" s="3">
        <v>17.132389515930001</v>
      </c>
      <c r="F44" s="3">
        <v>17.132389515930001</v>
      </c>
      <c r="G44" t="s">
        <v>20</v>
      </c>
    </row>
    <row r="45" spans="1:7" x14ac:dyDescent="0.2">
      <c r="A45" s="2">
        <v>44796</v>
      </c>
      <c r="B45" s="3">
        <v>6</v>
      </c>
      <c r="C45" s="3" t="s">
        <v>19</v>
      </c>
      <c r="D45" s="3">
        <v>1</v>
      </c>
      <c r="E45" s="3">
        <v>14.655417537723254</v>
      </c>
      <c r="F45" s="3">
        <v>14.655417537723254</v>
      </c>
    </row>
    <row r="46" spans="1:7" x14ac:dyDescent="0.2">
      <c r="A46" s="2">
        <v>44796</v>
      </c>
      <c r="B46" s="3">
        <v>7</v>
      </c>
      <c r="C46" s="3" t="s">
        <v>18</v>
      </c>
      <c r="D46" s="3">
        <v>1</v>
      </c>
      <c r="E46" s="3">
        <v>22.361552581033138</v>
      </c>
      <c r="F46" s="3">
        <v>22.361552581033138</v>
      </c>
    </row>
    <row r="47" spans="1:7" x14ac:dyDescent="0.2">
      <c r="A47" s="2">
        <v>44796</v>
      </c>
      <c r="B47" s="3">
        <v>7</v>
      </c>
      <c r="C47" s="3" t="s">
        <v>19</v>
      </c>
      <c r="D47" s="3">
        <v>1</v>
      </c>
      <c r="E47" s="3">
        <v>19.609361494136749</v>
      </c>
      <c r="F47" s="3">
        <v>19.609361494136749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80C646-FD8D-DD48-AC59-9ECE9B99C864}">
  <dimension ref="A1:N47"/>
  <sheetViews>
    <sheetView tabSelected="1" topLeftCell="A30" workbookViewId="0">
      <selection activeCell="E22" sqref="E22"/>
    </sheetView>
  </sheetViews>
  <sheetFormatPr baseColWidth="10" defaultRowHeight="16" x14ac:dyDescent="0.2"/>
  <cols>
    <col min="5" max="5" width="8.83203125" customWidth="1"/>
  </cols>
  <sheetData>
    <row r="1" spans="1:14" x14ac:dyDescent="0.2">
      <c r="A1" t="s">
        <v>8</v>
      </c>
      <c r="B1" t="s">
        <v>9</v>
      </c>
      <c r="C1" t="s">
        <v>10</v>
      </c>
      <c r="D1" t="s">
        <v>11</v>
      </c>
      <c r="E1" t="s">
        <v>0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</row>
    <row r="2" spans="1:14" x14ac:dyDescent="0.2">
      <c r="A2" t="s">
        <v>1</v>
      </c>
      <c r="E2">
        <v>-2.0999999999999999E-3</v>
      </c>
      <c r="F2">
        <f t="shared" ref="F2:F47" si="0">(E2*N$3)+N$4</f>
        <v>-0.99821550594011854</v>
      </c>
      <c r="H2">
        <v>20</v>
      </c>
      <c r="I2">
        <v>10</v>
      </c>
      <c r="J2">
        <f>F2*1.5</f>
        <v>-1.4973232589101779</v>
      </c>
    </row>
    <row r="3" spans="1:14" x14ac:dyDescent="0.2">
      <c r="A3">
        <v>2.5</v>
      </c>
      <c r="E3">
        <v>1.11E-2</v>
      </c>
      <c r="F3">
        <f t="shared" si="0"/>
        <v>4.8688853310740416</v>
      </c>
      <c r="H3">
        <v>20</v>
      </c>
      <c r="I3">
        <v>10</v>
      </c>
      <c r="J3">
        <f t="shared" ref="J3:J47" si="1">F3*1.5</f>
        <v>7.3033279966110625</v>
      </c>
      <c r="M3" t="s">
        <v>4</v>
      </c>
      <c r="N3">
        <v>444.4773361374364</v>
      </c>
    </row>
    <row r="4" spans="1:14" x14ac:dyDescent="0.2">
      <c r="A4">
        <v>5</v>
      </c>
      <c r="E4">
        <v>1.26E-2</v>
      </c>
      <c r="F4">
        <f t="shared" si="0"/>
        <v>5.5356013352801963</v>
      </c>
      <c r="H4">
        <v>20</v>
      </c>
      <c r="I4">
        <v>10</v>
      </c>
      <c r="J4">
        <f t="shared" si="1"/>
        <v>8.3034020029202935</v>
      </c>
      <c r="M4" t="s">
        <v>5</v>
      </c>
      <c r="N4">
        <v>-6.4813100051502204E-2</v>
      </c>
    </row>
    <row r="5" spans="1:14" x14ac:dyDescent="0.2">
      <c r="A5">
        <v>10</v>
      </c>
      <c r="E5">
        <v>2.87E-2</v>
      </c>
      <c r="F5">
        <f t="shared" si="0"/>
        <v>12.691686447092922</v>
      </c>
      <c r="H5">
        <v>20</v>
      </c>
      <c r="I5">
        <v>10</v>
      </c>
      <c r="J5">
        <f t="shared" si="1"/>
        <v>19.037529670639383</v>
      </c>
    </row>
    <row r="6" spans="1:14" x14ac:dyDescent="0.2">
      <c r="A6">
        <v>30</v>
      </c>
      <c r="E6">
        <v>7.0900000000000005E-2</v>
      </c>
      <c r="F6">
        <f t="shared" si="0"/>
        <v>31.448630032092741</v>
      </c>
      <c r="H6">
        <v>20</v>
      </c>
      <c r="I6">
        <v>10</v>
      </c>
      <c r="J6">
        <f t="shared" si="1"/>
        <v>47.172945048139113</v>
      </c>
    </row>
    <row r="7" spans="1:14" x14ac:dyDescent="0.2">
      <c r="A7">
        <v>45</v>
      </c>
      <c r="E7">
        <v>9.8900000000000002E-2</v>
      </c>
      <c r="F7">
        <f t="shared" si="0"/>
        <v>43.893995443940959</v>
      </c>
      <c r="H7">
        <v>20</v>
      </c>
      <c r="I7">
        <v>10</v>
      </c>
      <c r="J7">
        <f t="shared" si="1"/>
        <v>65.840993165911442</v>
      </c>
    </row>
    <row r="8" spans="1:14" x14ac:dyDescent="0.2">
      <c r="A8">
        <v>60</v>
      </c>
      <c r="E8">
        <v>0.12509999999999999</v>
      </c>
      <c r="F8">
        <f t="shared" si="0"/>
        <v>55.539301650741784</v>
      </c>
      <c r="H8">
        <v>20</v>
      </c>
      <c r="I8">
        <v>10</v>
      </c>
      <c r="J8">
        <f t="shared" si="1"/>
        <v>83.30895247611268</v>
      </c>
    </row>
    <row r="9" spans="1:14" x14ac:dyDescent="0.2">
      <c r="A9">
        <v>120</v>
      </c>
      <c r="E9">
        <v>0.27189999999999998</v>
      </c>
      <c r="F9">
        <f t="shared" si="0"/>
        <v>120.78857459571745</v>
      </c>
      <c r="H9">
        <v>20</v>
      </c>
      <c r="I9">
        <v>10</v>
      </c>
      <c r="J9">
        <f t="shared" si="1"/>
        <v>181.18286189357616</v>
      </c>
    </row>
    <row r="10" spans="1:14" x14ac:dyDescent="0.2">
      <c r="A10" s="1">
        <v>44790</v>
      </c>
      <c r="B10">
        <v>2</v>
      </c>
      <c r="C10" t="s">
        <v>6</v>
      </c>
      <c r="D10">
        <v>1</v>
      </c>
      <c r="E10">
        <v>3.04E-2</v>
      </c>
      <c r="F10">
        <f t="shared" si="0"/>
        <v>13.447297918526564</v>
      </c>
      <c r="H10">
        <v>20</v>
      </c>
      <c r="I10">
        <v>10</v>
      </c>
      <c r="J10">
        <f t="shared" si="1"/>
        <v>20.170946877789845</v>
      </c>
    </row>
    <row r="11" spans="1:14" x14ac:dyDescent="0.2">
      <c r="A11" s="1">
        <v>44790</v>
      </c>
      <c r="B11">
        <v>2</v>
      </c>
      <c r="C11" t="s">
        <v>6</v>
      </c>
      <c r="D11">
        <v>2</v>
      </c>
      <c r="E11">
        <v>2.8500000000000001E-2</v>
      </c>
      <c r="F11">
        <f t="shared" si="0"/>
        <v>12.602790979865436</v>
      </c>
      <c r="H11">
        <v>20</v>
      </c>
      <c r="I11">
        <v>10</v>
      </c>
      <c r="J11">
        <f t="shared" si="1"/>
        <v>18.904186469798155</v>
      </c>
    </row>
    <row r="12" spans="1:14" x14ac:dyDescent="0.2">
      <c r="A12" s="1">
        <v>44790</v>
      </c>
      <c r="B12">
        <v>2</v>
      </c>
      <c r="C12" t="s">
        <v>7</v>
      </c>
      <c r="D12">
        <v>1</v>
      </c>
      <c r="E12">
        <v>4.2200000000000001E-2</v>
      </c>
      <c r="F12">
        <f t="shared" si="0"/>
        <v>18.692130484948315</v>
      </c>
      <c r="H12">
        <v>20</v>
      </c>
      <c r="I12">
        <v>10</v>
      </c>
      <c r="J12">
        <f t="shared" si="1"/>
        <v>28.038195727422472</v>
      </c>
    </row>
    <row r="13" spans="1:14" x14ac:dyDescent="0.2">
      <c r="A13" s="1">
        <v>44790</v>
      </c>
      <c r="B13">
        <v>2</v>
      </c>
      <c r="C13" t="s">
        <v>7</v>
      </c>
      <c r="D13">
        <v>2</v>
      </c>
      <c r="E13">
        <v>3.6999999999999998E-2</v>
      </c>
      <c r="F13">
        <f t="shared" si="0"/>
        <v>16.380848337033644</v>
      </c>
      <c r="H13">
        <v>20</v>
      </c>
      <c r="I13">
        <v>10</v>
      </c>
      <c r="J13">
        <f t="shared" si="1"/>
        <v>24.571272505550468</v>
      </c>
    </row>
    <row r="14" spans="1:14" x14ac:dyDescent="0.2">
      <c r="A14" s="1">
        <v>44790</v>
      </c>
      <c r="B14">
        <v>4</v>
      </c>
      <c r="C14" t="s">
        <v>6</v>
      </c>
      <c r="D14">
        <v>1</v>
      </c>
      <c r="E14">
        <v>1.8499999999999999E-2</v>
      </c>
      <c r="F14">
        <f t="shared" si="0"/>
        <v>8.1580176184910709</v>
      </c>
      <c r="H14">
        <v>20</v>
      </c>
      <c r="I14">
        <v>10</v>
      </c>
      <c r="J14">
        <f t="shared" si="1"/>
        <v>12.237026427736605</v>
      </c>
    </row>
    <row r="15" spans="1:14" x14ac:dyDescent="0.2">
      <c r="A15" s="1">
        <v>44790</v>
      </c>
      <c r="B15">
        <v>4</v>
      </c>
      <c r="C15" t="s">
        <v>6</v>
      </c>
      <c r="D15">
        <v>2</v>
      </c>
      <c r="E15">
        <v>2.3E-2</v>
      </c>
      <c r="F15">
        <f t="shared" si="0"/>
        <v>10.158165631109535</v>
      </c>
      <c r="H15">
        <v>20</v>
      </c>
      <c r="I15">
        <v>10</v>
      </c>
      <c r="J15">
        <f t="shared" si="1"/>
        <v>15.237248446664303</v>
      </c>
    </row>
    <row r="16" spans="1:14" x14ac:dyDescent="0.2">
      <c r="A16" s="1">
        <v>44790</v>
      </c>
      <c r="B16">
        <v>4</v>
      </c>
      <c r="C16" t="s">
        <v>7</v>
      </c>
      <c r="D16">
        <v>1</v>
      </c>
      <c r="E16">
        <v>2.1600000000000001E-2</v>
      </c>
      <c r="F16">
        <f t="shared" si="0"/>
        <v>9.535897360517124</v>
      </c>
      <c r="H16">
        <v>20</v>
      </c>
      <c r="I16">
        <v>10</v>
      </c>
      <c r="J16">
        <f t="shared" si="1"/>
        <v>14.303846040775685</v>
      </c>
    </row>
    <row r="17" spans="1:10" x14ac:dyDescent="0.2">
      <c r="A17" s="1">
        <v>44790</v>
      </c>
      <c r="B17">
        <v>4</v>
      </c>
      <c r="C17" t="s">
        <v>7</v>
      </c>
      <c r="D17">
        <v>2</v>
      </c>
      <c r="E17">
        <v>1.9599999999999999E-2</v>
      </c>
      <c r="F17">
        <f t="shared" si="0"/>
        <v>8.64694268824225</v>
      </c>
      <c r="H17">
        <v>20</v>
      </c>
      <c r="I17">
        <v>10</v>
      </c>
      <c r="J17">
        <f t="shared" si="1"/>
        <v>12.970414032363376</v>
      </c>
    </row>
    <row r="18" spans="1:10" x14ac:dyDescent="0.2">
      <c r="A18" s="1">
        <v>44790</v>
      </c>
      <c r="B18">
        <v>5</v>
      </c>
      <c r="C18" t="s">
        <v>6</v>
      </c>
      <c r="D18">
        <v>1</v>
      </c>
      <c r="E18">
        <v>2.3099999999999999E-2</v>
      </c>
      <c r="F18">
        <f t="shared" si="0"/>
        <v>10.202613364723279</v>
      </c>
      <c r="H18">
        <v>20</v>
      </c>
      <c r="I18">
        <v>10</v>
      </c>
      <c r="J18">
        <f t="shared" si="1"/>
        <v>15.303920047084919</v>
      </c>
    </row>
    <row r="19" spans="1:10" x14ac:dyDescent="0.2">
      <c r="A19" s="1">
        <v>44790</v>
      </c>
      <c r="B19">
        <v>5</v>
      </c>
      <c r="C19" t="s">
        <v>6</v>
      </c>
      <c r="D19">
        <v>2</v>
      </c>
      <c r="E19">
        <v>2.2499999999999999E-2</v>
      </c>
      <c r="F19">
        <f t="shared" si="0"/>
        <v>9.9359269630408171</v>
      </c>
      <c r="H19">
        <v>20</v>
      </c>
      <c r="I19">
        <v>10</v>
      </c>
      <c r="J19">
        <f t="shared" si="1"/>
        <v>14.903890444561226</v>
      </c>
    </row>
    <row r="20" spans="1:10" x14ac:dyDescent="0.2">
      <c r="A20" s="1">
        <v>44790</v>
      </c>
      <c r="B20">
        <v>5</v>
      </c>
      <c r="C20" t="s">
        <v>7</v>
      </c>
      <c r="D20">
        <v>1</v>
      </c>
      <c r="E20">
        <v>2.64E-2</v>
      </c>
      <c r="F20">
        <f t="shared" si="0"/>
        <v>11.669388573976818</v>
      </c>
      <c r="H20">
        <v>20</v>
      </c>
      <c r="I20">
        <v>10</v>
      </c>
      <c r="J20">
        <f t="shared" si="1"/>
        <v>17.504082860965227</v>
      </c>
    </row>
    <row r="21" spans="1:10" x14ac:dyDescent="0.2">
      <c r="A21" s="1">
        <v>44790</v>
      </c>
      <c r="B21">
        <v>5</v>
      </c>
      <c r="C21" t="s">
        <v>7</v>
      </c>
      <c r="D21">
        <v>2</v>
      </c>
      <c r="E21">
        <v>2.35E-2</v>
      </c>
      <c r="F21">
        <f t="shared" si="0"/>
        <v>10.380404299178252</v>
      </c>
      <c r="H21">
        <v>20</v>
      </c>
      <c r="I21">
        <v>10</v>
      </c>
      <c r="J21">
        <f t="shared" si="1"/>
        <v>15.570606448767379</v>
      </c>
    </row>
    <row r="22" spans="1:10" x14ac:dyDescent="0.2">
      <c r="A22" s="1">
        <v>44790</v>
      </c>
      <c r="B22">
        <v>6</v>
      </c>
      <c r="C22" t="s">
        <v>6</v>
      </c>
      <c r="D22">
        <v>1</v>
      </c>
      <c r="E22">
        <v>0.1464</v>
      </c>
      <c r="F22">
        <f t="shared" si="0"/>
        <v>65.006668910469187</v>
      </c>
      <c r="H22">
        <v>20</v>
      </c>
      <c r="I22">
        <v>10</v>
      </c>
      <c r="J22">
        <f t="shared" si="1"/>
        <v>97.510003365703781</v>
      </c>
    </row>
    <row r="23" spans="1:10" x14ac:dyDescent="0.2">
      <c r="A23" s="1">
        <v>44790</v>
      </c>
      <c r="B23">
        <v>6</v>
      </c>
      <c r="C23" t="s">
        <v>6</v>
      </c>
      <c r="D23">
        <v>2</v>
      </c>
      <c r="E23">
        <v>2.3800000000000002E-2</v>
      </c>
      <c r="F23">
        <f t="shared" si="0"/>
        <v>10.513747500019484</v>
      </c>
      <c r="H23">
        <v>20</v>
      </c>
      <c r="I23">
        <v>10</v>
      </c>
      <c r="J23">
        <f t="shared" si="1"/>
        <v>15.770621250029226</v>
      </c>
    </row>
    <row r="24" spans="1:10" x14ac:dyDescent="0.2">
      <c r="A24" s="1">
        <v>44790</v>
      </c>
      <c r="B24">
        <v>6</v>
      </c>
      <c r="C24" t="s">
        <v>7</v>
      </c>
      <c r="D24">
        <v>1</v>
      </c>
      <c r="E24">
        <v>2.3900000000000001E-2</v>
      </c>
      <c r="F24">
        <f t="shared" si="0"/>
        <v>10.558195233633228</v>
      </c>
      <c r="H24">
        <v>20</v>
      </c>
      <c r="I24">
        <v>10</v>
      </c>
      <c r="J24">
        <f t="shared" si="1"/>
        <v>15.837292850449842</v>
      </c>
    </row>
    <row r="25" spans="1:10" x14ac:dyDescent="0.2">
      <c r="A25" s="1">
        <v>44790</v>
      </c>
      <c r="B25">
        <v>6</v>
      </c>
      <c r="C25" t="s">
        <v>7</v>
      </c>
      <c r="D25">
        <v>2</v>
      </c>
      <c r="E25">
        <v>1.7399999999999999E-2</v>
      </c>
      <c r="F25">
        <f t="shared" si="0"/>
        <v>7.6690925487398909</v>
      </c>
      <c r="H25">
        <v>20</v>
      </c>
      <c r="I25">
        <v>10</v>
      </c>
      <c r="J25">
        <f t="shared" si="1"/>
        <v>11.503638823109837</v>
      </c>
    </row>
    <row r="26" spans="1:10" x14ac:dyDescent="0.2">
      <c r="A26" s="1">
        <v>44790</v>
      </c>
      <c r="B26">
        <v>7</v>
      </c>
      <c r="C26" t="s">
        <v>6</v>
      </c>
      <c r="D26">
        <v>1</v>
      </c>
      <c r="E26">
        <v>1.6799999999999999E-2</v>
      </c>
      <c r="F26">
        <f t="shared" si="0"/>
        <v>7.4024061470574285</v>
      </c>
      <c r="H26">
        <v>20</v>
      </c>
      <c r="I26">
        <v>10</v>
      </c>
      <c r="J26">
        <f t="shared" si="1"/>
        <v>11.103609220586144</v>
      </c>
    </row>
    <row r="27" spans="1:10" x14ac:dyDescent="0.2">
      <c r="A27" s="1">
        <v>44790</v>
      </c>
      <c r="B27">
        <v>7</v>
      </c>
      <c r="C27" t="s">
        <v>6</v>
      </c>
      <c r="D27">
        <v>2</v>
      </c>
      <c r="E27">
        <v>2.18E-2</v>
      </c>
      <c r="F27">
        <f t="shared" si="0"/>
        <v>9.6247928277446118</v>
      </c>
      <c r="H27">
        <v>20</v>
      </c>
      <c r="I27">
        <v>10</v>
      </c>
      <c r="J27">
        <f t="shared" si="1"/>
        <v>14.437189241616917</v>
      </c>
    </row>
    <row r="28" spans="1:10" x14ac:dyDescent="0.2">
      <c r="A28" s="1">
        <v>44790</v>
      </c>
      <c r="B28">
        <v>7</v>
      </c>
      <c r="C28" t="s">
        <v>7</v>
      </c>
      <c r="D28">
        <v>1</v>
      </c>
      <c r="E28">
        <v>2.35E-2</v>
      </c>
      <c r="F28">
        <f t="shared" si="0"/>
        <v>10.380404299178252</v>
      </c>
      <c r="H28">
        <v>20</v>
      </c>
      <c r="I28">
        <v>10</v>
      </c>
      <c r="J28">
        <f t="shared" si="1"/>
        <v>15.570606448767379</v>
      </c>
    </row>
    <row r="29" spans="1:10" x14ac:dyDescent="0.2">
      <c r="A29" s="1">
        <v>44790</v>
      </c>
      <c r="B29">
        <v>7</v>
      </c>
      <c r="C29" t="s">
        <v>7</v>
      </c>
      <c r="D29">
        <v>2</v>
      </c>
      <c r="E29">
        <v>2.1999999999999999E-2</v>
      </c>
      <c r="F29">
        <f t="shared" si="0"/>
        <v>9.7136882949720977</v>
      </c>
      <c r="H29">
        <v>20</v>
      </c>
      <c r="I29">
        <v>10</v>
      </c>
      <c r="J29">
        <f t="shared" si="1"/>
        <v>14.570532442458147</v>
      </c>
    </row>
    <row r="30" spans="1:10" x14ac:dyDescent="0.2">
      <c r="A30" s="1">
        <v>44796</v>
      </c>
      <c r="B30">
        <v>2</v>
      </c>
      <c r="C30" t="s">
        <v>6</v>
      </c>
      <c r="D30">
        <v>1</v>
      </c>
      <c r="E30">
        <v>3.2899999999999999E-2</v>
      </c>
      <c r="F30">
        <f t="shared" si="0"/>
        <v>14.558491258870154</v>
      </c>
      <c r="H30">
        <v>20</v>
      </c>
      <c r="I30">
        <v>10</v>
      </c>
      <c r="J30">
        <f t="shared" si="1"/>
        <v>21.83773688830523</v>
      </c>
    </row>
    <row r="31" spans="1:10" x14ac:dyDescent="0.2">
      <c r="A31" s="1">
        <v>44796</v>
      </c>
      <c r="B31">
        <v>2</v>
      </c>
      <c r="C31" t="s">
        <v>6</v>
      </c>
      <c r="D31">
        <v>2</v>
      </c>
      <c r="E31">
        <v>3.5299999999999998E-2</v>
      </c>
      <c r="F31">
        <f t="shared" si="0"/>
        <v>15.625236865600002</v>
      </c>
      <c r="H31">
        <v>20</v>
      </c>
      <c r="I31">
        <v>10</v>
      </c>
      <c r="J31">
        <f t="shared" si="1"/>
        <v>23.437855298400002</v>
      </c>
    </row>
    <row r="32" spans="1:10" x14ac:dyDescent="0.2">
      <c r="A32" s="1">
        <v>44796</v>
      </c>
      <c r="B32">
        <v>4</v>
      </c>
      <c r="C32" t="s">
        <v>7</v>
      </c>
      <c r="D32">
        <v>1</v>
      </c>
      <c r="E32">
        <v>2.8199999999999999E-2</v>
      </c>
      <c r="F32">
        <f t="shared" si="0"/>
        <v>12.469447779024204</v>
      </c>
      <c r="H32">
        <v>20</v>
      </c>
      <c r="I32">
        <v>10</v>
      </c>
      <c r="J32">
        <f t="shared" si="1"/>
        <v>18.704171668536304</v>
      </c>
    </row>
    <row r="33" spans="1:10" x14ac:dyDescent="0.2">
      <c r="A33" s="1">
        <v>44796</v>
      </c>
      <c r="B33">
        <v>4</v>
      </c>
      <c r="C33" t="s">
        <v>7</v>
      </c>
      <c r="D33">
        <v>2</v>
      </c>
      <c r="E33">
        <v>2.2599999999999999E-2</v>
      </c>
      <c r="F33">
        <f t="shared" si="0"/>
        <v>9.9803746966545592</v>
      </c>
      <c r="H33">
        <v>20</v>
      </c>
      <c r="I33">
        <v>10</v>
      </c>
      <c r="J33">
        <f t="shared" si="1"/>
        <v>14.97056204498184</v>
      </c>
    </row>
    <row r="34" spans="1:10" x14ac:dyDescent="0.2">
      <c r="A34" s="1">
        <v>44796</v>
      </c>
      <c r="B34">
        <v>4</v>
      </c>
      <c r="C34" t="s">
        <v>6</v>
      </c>
      <c r="D34">
        <v>1</v>
      </c>
      <c r="E34">
        <v>2.7699999999999999E-2</v>
      </c>
      <c r="F34">
        <f t="shared" si="0"/>
        <v>12.247209110955486</v>
      </c>
      <c r="H34">
        <v>20</v>
      </c>
      <c r="I34">
        <v>10</v>
      </c>
      <c r="J34">
        <f t="shared" si="1"/>
        <v>18.370813666433229</v>
      </c>
    </row>
    <row r="35" spans="1:10" x14ac:dyDescent="0.2">
      <c r="A35" s="1">
        <v>44796</v>
      </c>
      <c r="B35">
        <v>4</v>
      </c>
      <c r="C35" t="s">
        <v>6</v>
      </c>
      <c r="D35">
        <v>2</v>
      </c>
      <c r="E35">
        <v>2.7300000000000001E-2</v>
      </c>
      <c r="F35">
        <f t="shared" si="0"/>
        <v>12.069418176500513</v>
      </c>
      <c r="H35">
        <v>20</v>
      </c>
      <c r="I35">
        <v>10</v>
      </c>
      <c r="J35">
        <f t="shared" si="1"/>
        <v>18.104127264750769</v>
      </c>
    </row>
    <row r="36" spans="1:10" x14ac:dyDescent="0.2">
      <c r="A36" s="1">
        <v>44796</v>
      </c>
      <c r="B36">
        <v>5</v>
      </c>
      <c r="C36" t="s">
        <v>7</v>
      </c>
      <c r="D36">
        <v>1</v>
      </c>
      <c r="E36">
        <v>2.6700000000000002E-2</v>
      </c>
      <c r="F36">
        <f t="shared" si="0"/>
        <v>11.802731774818049</v>
      </c>
      <c r="H36">
        <v>20</v>
      </c>
      <c r="I36">
        <v>10</v>
      </c>
      <c r="J36">
        <f t="shared" si="1"/>
        <v>17.704097662227074</v>
      </c>
    </row>
    <row r="37" spans="1:10" x14ac:dyDescent="0.2">
      <c r="A37" s="1">
        <v>44796</v>
      </c>
      <c r="B37">
        <v>5</v>
      </c>
      <c r="C37" t="s">
        <v>7</v>
      </c>
      <c r="D37">
        <v>2</v>
      </c>
      <c r="E37">
        <v>2.64E-2</v>
      </c>
      <c r="F37">
        <f t="shared" si="0"/>
        <v>11.669388573976818</v>
      </c>
      <c r="H37">
        <v>20</v>
      </c>
      <c r="I37">
        <v>10</v>
      </c>
      <c r="J37">
        <f t="shared" si="1"/>
        <v>17.504082860965227</v>
      </c>
    </row>
    <row r="38" spans="1:10" x14ac:dyDescent="0.2">
      <c r="A38" s="1">
        <v>44796</v>
      </c>
      <c r="B38">
        <v>5</v>
      </c>
      <c r="C38" t="s">
        <v>6</v>
      </c>
      <c r="D38">
        <v>1</v>
      </c>
      <c r="E38">
        <v>4.8599999999999997E-2</v>
      </c>
      <c r="F38">
        <f t="shared" si="0"/>
        <v>21.536785436227905</v>
      </c>
      <c r="H38">
        <v>20</v>
      </c>
      <c r="I38">
        <v>10</v>
      </c>
      <c r="J38">
        <f t="shared" si="1"/>
        <v>32.30517815434186</v>
      </c>
    </row>
    <row r="39" spans="1:10" x14ac:dyDescent="0.2">
      <c r="A39" s="1">
        <v>44796</v>
      </c>
      <c r="B39">
        <v>5</v>
      </c>
      <c r="C39" t="s">
        <v>6</v>
      </c>
      <c r="D39">
        <v>2</v>
      </c>
      <c r="E39">
        <v>1.1537999999999999</v>
      </c>
      <c r="F39">
        <f t="shared" si="0"/>
        <v>512.77313733532253</v>
      </c>
      <c r="H39">
        <v>20</v>
      </c>
      <c r="I39">
        <v>10</v>
      </c>
      <c r="J39">
        <f t="shared" si="1"/>
        <v>769.15970600298374</v>
      </c>
    </row>
    <row r="40" spans="1:10" x14ac:dyDescent="0.2">
      <c r="A40" s="1">
        <v>44796</v>
      </c>
      <c r="B40">
        <v>6</v>
      </c>
      <c r="C40" t="s">
        <v>7</v>
      </c>
      <c r="D40">
        <v>1</v>
      </c>
      <c r="E40">
        <v>0.46129999999999999</v>
      </c>
      <c r="F40">
        <f t="shared" si="0"/>
        <v>204.97258206014789</v>
      </c>
      <c r="H40">
        <v>20</v>
      </c>
      <c r="I40">
        <v>10</v>
      </c>
      <c r="J40">
        <f t="shared" si="1"/>
        <v>307.4588730902218</v>
      </c>
    </row>
    <row r="41" spans="1:10" x14ac:dyDescent="0.2">
      <c r="A41" s="1">
        <v>44796</v>
      </c>
      <c r="B41">
        <v>6</v>
      </c>
      <c r="C41" t="s">
        <v>7</v>
      </c>
      <c r="D41">
        <v>2</v>
      </c>
      <c r="E41">
        <v>0.29220000000000002</v>
      </c>
      <c r="F41">
        <f t="shared" si="0"/>
        <v>129.81146451930741</v>
      </c>
      <c r="H41">
        <v>20</v>
      </c>
      <c r="I41">
        <v>10</v>
      </c>
      <c r="J41">
        <f t="shared" si="1"/>
        <v>194.71719677896112</v>
      </c>
    </row>
    <row r="42" spans="1:10" x14ac:dyDescent="0.2">
      <c r="A42" s="1">
        <v>44796</v>
      </c>
      <c r="B42">
        <v>6</v>
      </c>
      <c r="C42" t="s">
        <v>6</v>
      </c>
      <c r="D42">
        <v>1</v>
      </c>
      <c r="E42">
        <v>0.1363</v>
      </c>
      <c r="F42">
        <f t="shared" si="0"/>
        <v>60.517447815481077</v>
      </c>
      <c r="H42">
        <v>20</v>
      </c>
      <c r="I42">
        <v>10</v>
      </c>
      <c r="J42">
        <f t="shared" si="1"/>
        <v>90.776171723221609</v>
      </c>
    </row>
    <row r="43" spans="1:10" x14ac:dyDescent="0.2">
      <c r="A43" s="1">
        <v>44796</v>
      </c>
      <c r="B43">
        <v>6</v>
      </c>
      <c r="C43" t="s">
        <v>6</v>
      </c>
      <c r="D43">
        <v>2</v>
      </c>
      <c r="E43">
        <v>6.7799999999999999E-2</v>
      </c>
      <c r="F43">
        <f t="shared" si="0"/>
        <v>30.070750290066684</v>
      </c>
      <c r="H43">
        <v>20</v>
      </c>
      <c r="I43">
        <v>10</v>
      </c>
      <c r="J43">
        <f t="shared" si="1"/>
        <v>45.106125435100026</v>
      </c>
    </row>
    <row r="44" spans="1:10" x14ac:dyDescent="0.2">
      <c r="A44" s="1">
        <v>44796</v>
      </c>
      <c r="B44">
        <v>7</v>
      </c>
      <c r="C44" t="s">
        <v>7</v>
      </c>
      <c r="D44">
        <v>1</v>
      </c>
      <c r="E44">
        <v>0.30220000000000002</v>
      </c>
      <c r="F44">
        <f t="shared" si="0"/>
        <v>134.25623788068177</v>
      </c>
      <c r="H44">
        <v>20</v>
      </c>
      <c r="I44">
        <v>10</v>
      </c>
      <c r="J44">
        <f t="shared" si="1"/>
        <v>201.38435682102266</v>
      </c>
    </row>
    <row r="45" spans="1:10" x14ac:dyDescent="0.2">
      <c r="A45" s="1">
        <v>44796</v>
      </c>
      <c r="B45">
        <v>7</v>
      </c>
      <c r="C45" t="s">
        <v>7</v>
      </c>
      <c r="D45">
        <v>2</v>
      </c>
      <c r="E45">
        <v>7.5200000000000003E-2</v>
      </c>
      <c r="F45">
        <f t="shared" si="0"/>
        <v>33.359882577483717</v>
      </c>
      <c r="H45">
        <v>20</v>
      </c>
      <c r="I45">
        <v>10</v>
      </c>
      <c r="J45">
        <f t="shared" si="1"/>
        <v>50.039823866225575</v>
      </c>
    </row>
    <row r="46" spans="1:10" x14ac:dyDescent="0.2">
      <c r="A46" s="1">
        <v>44796</v>
      </c>
      <c r="B46">
        <v>7</v>
      </c>
      <c r="C46" t="s">
        <v>6</v>
      </c>
      <c r="D46">
        <v>1</v>
      </c>
      <c r="E46">
        <v>0.2056</v>
      </c>
      <c r="F46">
        <f t="shared" si="0"/>
        <v>91.319727209805421</v>
      </c>
      <c r="H46">
        <v>20</v>
      </c>
      <c r="I46">
        <v>10</v>
      </c>
      <c r="J46">
        <f t="shared" si="1"/>
        <v>136.97959081470813</v>
      </c>
    </row>
    <row r="47" spans="1:10" x14ac:dyDescent="0.2">
      <c r="A47" s="1">
        <v>44796</v>
      </c>
      <c r="B47">
        <v>7</v>
      </c>
      <c r="C47" t="s">
        <v>6</v>
      </c>
      <c r="D47">
        <v>2</v>
      </c>
      <c r="E47">
        <v>7.3800000000000004E-2</v>
      </c>
      <c r="F47">
        <f t="shared" si="0"/>
        <v>32.737614306891302</v>
      </c>
      <c r="H47">
        <v>20</v>
      </c>
      <c r="I47">
        <v>10</v>
      </c>
      <c r="J47">
        <f t="shared" si="1"/>
        <v>49.106421460336954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5B3D8C-D5AD-374F-A089-8014B5BCEBFB}">
  <dimension ref="A1:C13"/>
  <sheetViews>
    <sheetView workbookViewId="0">
      <selection activeCell="D7" sqref="D7"/>
    </sheetView>
  </sheetViews>
  <sheetFormatPr baseColWidth="10" defaultRowHeight="16" x14ac:dyDescent="0.2"/>
  <sheetData>
    <row r="1" spans="1:3" x14ac:dyDescent="0.2">
      <c r="B1" t="s">
        <v>2</v>
      </c>
      <c r="C1" t="s">
        <v>3</v>
      </c>
    </row>
    <row r="2" spans="1:3" x14ac:dyDescent="0.2">
      <c r="B2">
        <v>-2.0999999999999999E-3</v>
      </c>
      <c r="C2">
        <v>0</v>
      </c>
    </row>
    <row r="3" spans="1:3" x14ac:dyDescent="0.2">
      <c r="B3">
        <v>1.11E-2</v>
      </c>
      <c r="C3">
        <v>2.49919</v>
      </c>
    </row>
    <row r="4" spans="1:3" x14ac:dyDescent="0.2">
      <c r="B4">
        <v>1.26E-2</v>
      </c>
      <c r="C4">
        <v>5.0069101299999996</v>
      </c>
    </row>
    <row r="5" spans="1:3" x14ac:dyDescent="0.2">
      <c r="B5">
        <v>2.87E-2</v>
      </c>
      <c r="C5">
        <v>11.577583000000001</v>
      </c>
    </row>
    <row r="6" spans="1:3" x14ac:dyDescent="0.2">
      <c r="B6">
        <v>7.0900000000000005E-2</v>
      </c>
      <c r="C6">
        <v>30.611229999999999</v>
      </c>
    </row>
    <row r="7" spans="1:3" x14ac:dyDescent="0.2">
      <c r="B7">
        <v>9.8900000000000002E-2</v>
      </c>
      <c r="C7">
        <v>47.729599999999998</v>
      </c>
    </row>
    <row r="8" spans="1:3" x14ac:dyDescent="0.2">
      <c r="B8">
        <v>0.12509999999999999</v>
      </c>
      <c r="C8">
        <v>57.292046200000001</v>
      </c>
    </row>
    <row r="9" spans="1:3" x14ac:dyDescent="0.2">
      <c r="B9">
        <v>0.27189999999999998</v>
      </c>
      <c r="C9">
        <v>119.0519</v>
      </c>
    </row>
    <row r="12" spans="1:3" x14ac:dyDescent="0.2">
      <c r="A12" t="s">
        <v>4</v>
      </c>
      <c r="B12">
        <f>SLOPE(C2:C9,B2:B9)</f>
        <v>444.4773361374364</v>
      </c>
    </row>
    <row r="13" spans="1:3" x14ac:dyDescent="0.2">
      <c r="A13" t="s">
        <v>5</v>
      </c>
      <c r="B13">
        <f>INTERCEPT(C2:C9,B2:B9)</f>
        <v>-6.4813100051502204E-2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 summary</vt:lpstr>
      <vt:lpstr>data + calculations</vt:lpstr>
      <vt:lpstr>std curve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cstevens</dc:creator>
  <cp:lastModifiedBy>cstevens</cp:lastModifiedBy>
  <dcterms:created xsi:type="dcterms:W3CDTF">2023-01-12T15:18:51Z</dcterms:created>
  <dcterms:modified xsi:type="dcterms:W3CDTF">2023-01-17T20:51:42Z</dcterms:modified>
</cp:coreProperties>
</file>