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P/"/>
    </mc:Choice>
  </mc:AlternateContent>
  <xr:revisionPtr revIDLastSave="0" documentId="13_ncr:1_{DF2ADD7F-ABC6-5640-8E50-C676AF517368}" xr6:coauthVersionLast="47" xr6:coauthVersionMax="47" xr10:uidLastSave="{00000000-0000-0000-0000-000000000000}"/>
  <bookViews>
    <workbookView xWindow="880" yWindow="1500" windowWidth="24640" windowHeight="13420" xr2:uid="{275070A2-194D-7347-B8CF-1B3DCD1F5152}"/>
  </bookViews>
  <sheets>
    <sheet name="Data summary" sheetId="3" r:id="rId1"/>
    <sheet name="Data + calculations" sheetId="1" r:id="rId2"/>
    <sheet name="std curve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6" i="3"/>
  <c r="F14" i="3"/>
  <c r="F12" i="3"/>
  <c r="F10" i="3"/>
  <c r="F8" i="3"/>
  <c r="F6" i="3"/>
  <c r="F4" i="3"/>
  <c r="F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B11" i="2"/>
  <c r="B10" i="2"/>
</calcChain>
</file>

<file path=xl/sharedStrings.xml><?xml version="1.0" encoding="utf-8"?>
<sst xmlns="http://schemas.openxmlformats.org/spreadsheetml/2006/main" count="78" uniqueCount="25">
  <si>
    <t>Date</t>
  </si>
  <si>
    <t>buoy</t>
  </si>
  <si>
    <t>Depth</t>
  </si>
  <si>
    <t>Replicate</t>
  </si>
  <si>
    <t>Abs</t>
  </si>
  <si>
    <t>std0</t>
  </si>
  <si>
    <t>std5</t>
  </si>
  <si>
    <t>std10</t>
  </si>
  <si>
    <t>std30</t>
  </si>
  <si>
    <t>std45</t>
  </si>
  <si>
    <t>std60</t>
  </si>
  <si>
    <t>std120</t>
  </si>
  <si>
    <t>surface</t>
  </si>
  <si>
    <t>bottom</t>
  </si>
  <si>
    <t>x</t>
  </si>
  <si>
    <t>y</t>
  </si>
  <si>
    <t>SLOPE</t>
  </si>
  <si>
    <t>INTERCEPT</t>
  </si>
  <si>
    <t>Conc TP ug/L</t>
  </si>
  <si>
    <t>Blank correction</t>
  </si>
  <si>
    <t>Blank</t>
  </si>
  <si>
    <t>Volume sample</t>
  </si>
  <si>
    <t>Volume persulfate</t>
  </si>
  <si>
    <t>Volume corrected TDP</t>
  </si>
  <si>
    <t>Replicate avg TP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</si>
</sst>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'[1]std curve'!$D$1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609361329833768E-2"/>
                  <c:y val="8.99569845435987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curve'!$C$2:$C$8</c:f>
              <c:numCache>
                <c:formatCode>General</c:formatCode>
                <c:ptCount val="7"/>
                <c:pt idx="0">
                  <c:v>4.4000000000000003E-3</c:v>
                </c:pt>
                <c:pt idx="1">
                  <c:v>1.7500000000000002E-2</c:v>
                </c:pt>
                <c:pt idx="2">
                  <c:v>2.5399999999999999E-2</c:v>
                </c:pt>
                <c:pt idx="3">
                  <c:v>7.1599999999999997E-2</c:v>
                </c:pt>
                <c:pt idx="4">
                  <c:v>0.10390000000000001</c:v>
                </c:pt>
                <c:pt idx="5">
                  <c:v>0.12239999999999999</c:v>
                </c:pt>
                <c:pt idx="6">
                  <c:v>0.26679999999999998</c:v>
                </c:pt>
              </c:numCache>
            </c:numRef>
          </c:xVal>
          <c:yVal>
            <c:numRef>
              <c:f>'[1]std curve'!$D$2:$D$8</c:f>
              <c:numCache>
                <c:formatCode>General</c:formatCode>
                <c:ptCount val="7"/>
                <c:pt idx="0">
                  <c:v>0</c:v>
                </c:pt>
                <c:pt idx="1">
                  <c:v>5.0069101299999996</c:v>
                </c:pt>
                <c:pt idx="2">
                  <c:v>9.3663712700000001</c:v>
                </c:pt>
                <c:pt idx="3">
                  <c:v>30.611229999999999</c:v>
                </c:pt>
                <c:pt idx="4">
                  <c:v>47.729599999999998</c:v>
                </c:pt>
                <c:pt idx="5">
                  <c:v>57.292046200000001</c:v>
                </c:pt>
                <c:pt idx="6">
                  <c:v>119.0519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3-AC43-BD7F-1CAE094F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92816"/>
        <c:axId val="1000685360"/>
      </c:scatterChart>
      <c:valAx>
        <c:axId val="14200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85360"/>
        <c:crosses val="autoZero"/>
        <c:crossBetween val="midCat"/>
      </c:valAx>
      <c:valAx>
        <c:axId val="10006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9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F84DB-4231-7643-B535-FD04FD9BA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ireStevens/Desktop/2022%20ERIE%20MONITORING/CLEANED/TDP/TDP_SEPT23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Data + calculations"/>
      <sheetName val="std curve"/>
    </sheetNames>
    <sheetDataSet>
      <sheetData sheetId="0" refreshError="1"/>
      <sheetData sheetId="1" refreshError="1"/>
      <sheetData sheetId="2">
        <row r="1">
          <cell r="D1" t="str">
            <v>y</v>
          </cell>
        </row>
        <row r="2">
          <cell r="C2">
            <v>4.4000000000000003E-3</v>
          </cell>
          <cell r="D2">
            <v>0</v>
          </cell>
        </row>
        <row r="3">
          <cell r="C3">
            <v>1.7500000000000002E-2</v>
          </cell>
          <cell r="D3">
            <v>5.0069101299999996</v>
          </cell>
        </row>
        <row r="4">
          <cell r="C4">
            <v>2.5399999999999999E-2</v>
          </cell>
          <cell r="D4">
            <v>9.3663712700000001</v>
          </cell>
        </row>
        <row r="5">
          <cell r="C5">
            <v>7.1599999999999997E-2</v>
          </cell>
          <cell r="D5">
            <v>30.611229999999999</v>
          </cell>
        </row>
        <row r="6">
          <cell r="C6">
            <v>0.10390000000000001</v>
          </cell>
          <cell r="D6">
            <v>47.729599999999998</v>
          </cell>
        </row>
        <row r="7">
          <cell r="C7">
            <v>0.12239999999999999</v>
          </cell>
          <cell r="D7">
            <v>57.292046200000001</v>
          </cell>
        </row>
        <row r="8">
          <cell r="C8">
            <v>0.26679999999999998</v>
          </cell>
          <cell r="D8">
            <v>119.0519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1325-3182-8247-9E43-C110AAD4EC90}">
  <dimension ref="A1:F25"/>
  <sheetViews>
    <sheetView tabSelected="1" workbookViewId="0">
      <selection activeCell="L14" sqref="L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</row>
    <row r="2" spans="1:6" x14ac:dyDescent="0.2">
      <c r="A2" s="1">
        <v>44827</v>
      </c>
      <c r="B2">
        <v>2</v>
      </c>
      <c r="C2" t="s">
        <v>13</v>
      </c>
      <c r="D2">
        <v>1</v>
      </c>
      <c r="E2">
        <v>9.7702783584821695</v>
      </c>
      <c r="F2">
        <f>AVERAGE(E2:E3)</f>
        <v>10.183107021516628</v>
      </c>
    </row>
    <row r="3" spans="1:6" x14ac:dyDescent="0.2">
      <c r="A3" s="1">
        <v>44827</v>
      </c>
      <c r="B3">
        <v>2</v>
      </c>
      <c r="C3" t="s">
        <v>13</v>
      </c>
      <c r="D3">
        <v>2</v>
      </c>
      <c r="E3">
        <v>10.595935684551087</v>
      </c>
    </row>
    <row r="4" spans="1:6" x14ac:dyDescent="0.2">
      <c r="A4" s="1">
        <v>44827</v>
      </c>
      <c r="B4">
        <v>4</v>
      </c>
      <c r="C4" t="s">
        <v>12</v>
      </c>
      <c r="D4">
        <v>1</v>
      </c>
      <c r="E4">
        <v>22.567966912550361</v>
      </c>
      <c r="F4">
        <f>AVERAGE(E4:E5)</f>
        <v>22.430357358205541</v>
      </c>
    </row>
    <row r="5" spans="1:6" x14ac:dyDescent="0.2">
      <c r="A5" s="1">
        <v>44827</v>
      </c>
      <c r="B5">
        <v>4</v>
      </c>
      <c r="C5" t="s">
        <v>12</v>
      </c>
      <c r="D5">
        <v>2</v>
      </c>
      <c r="E5">
        <v>22.292747803860721</v>
      </c>
    </row>
    <row r="6" spans="1:6" x14ac:dyDescent="0.2">
      <c r="A6" s="1">
        <v>44827</v>
      </c>
      <c r="B6">
        <v>4</v>
      </c>
      <c r="C6" t="s">
        <v>13</v>
      </c>
      <c r="D6">
        <v>1</v>
      </c>
      <c r="E6">
        <v>28.072349086343127</v>
      </c>
      <c r="F6">
        <f>AVERAGE(E6:E7)</f>
        <v>28.863604023825843</v>
      </c>
    </row>
    <row r="7" spans="1:6" x14ac:dyDescent="0.2">
      <c r="A7" s="1">
        <v>44827</v>
      </c>
      <c r="B7">
        <v>4</v>
      </c>
      <c r="C7" t="s">
        <v>13</v>
      </c>
      <c r="D7">
        <v>2</v>
      </c>
      <c r="E7">
        <v>29.654858961308559</v>
      </c>
    </row>
    <row r="8" spans="1:6" x14ac:dyDescent="0.2">
      <c r="A8" s="1">
        <v>44827</v>
      </c>
      <c r="B8">
        <v>5</v>
      </c>
      <c r="C8" t="s">
        <v>12</v>
      </c>
      <c r="D8">
        <v>1</v>
      </c>
      <c r="E8">
        <v>25.182548445101926</v>
      </c>
      <c r="F8">
        <f>AVERAGE(E8:E9)</f>
        <v>24.907329336412289</v>
      </c>
    </row>
    <row r="9" spans="1:6" x14ac:dyDescent="0.2">
      <c r="A9" s="1">
        <v>44827</v>
      </c>
      <c r="B9">
        <v>5</v>
      </c>
      <c r="C9" t="s">
        <v>12</v>
      </c>
      <c r="D9">
        <v>2</v>
      </c>
      <c r="E9">
        <v>24.632110227722656</v>
      </c>
    </row>
    <row r="10" spans="1:6" x14ac:dyDescent="0.2">
      <c r="A10" s="1">
        <v>44827</v>
      </c>
      <c r="B10">
        <v>5</v>
      </c>
      <c r="C10" t="s">
        <v>13</v>
      </c>
      <c r="D10">
        <v>1</v>
      </c>
      <c r="E10">
        <v>23.600038570136508</v>
      </c>
      <c r="F10">
        <f>AVERAGE(E10:E11)</f>
        <v>26.868265485825965</v>
      </c>
    </row>
    <row r="11" spans="1:6" x14ac:dyDescent="0.2">
      <c r="A11" s="1">
        <v>44827</v>
      </c>
      <c r="B11">
        <v>5</v>
      </c>
      <c r="C11" t="s">
        <v>13</v>
      </c>
      <c r="D11">
        <v>2</v>
      </c>
      <c r="E11">
        <v>30.136492401515419</v>
      </c>
    </row>
    <row r="12" spans="1:6" x14ac:dyDescent="0.2">
      <c r="A12" s="1">
        <v>44827</v>
      </c>
      <c r="B12">
        <v>6</v>
      </c>
      <c r="C12" t="s">
        <v>12</v>
      </c>
      <c r="D12">
        <v>1</v>
      </c>
      <c r="E12">
        <v>15.825098749654217</v>
      </c>
      <c r="F12">
        <f>AVERAGE(E12:E13)</f>
        <v>16.409939355619699</v>
      </c>
    </row>
    <row r="13" spans="1:6" x14ac:dyDescent="0.2">
      <c r="A13" s="1">
        <v>44827</v>
      </c>
      <c r="B13">
        <v>6</v>
      </c>
      <c r="C13" t="s">
        <v>12</v>
      </c>
      <c r="D13">
        <v>2</v>
      </c>
      <c r="E13">
        <v>16.994779961585184</v>
      </c>
    </row>
    <row r="14" spans="1:6" x14ac:dyDescent="0.2">
      <c r="A14" s="1">
        <v>44827</v>
      </c>
      <c r="B14">
        <v>6</v>
      </c>
      <c r="C14" t="s">
        <v>13</v>
      </c>
      <c r="D14">
        <v>1</v>
      </c>
      <c r="E14">
        <v>14.724222314895664</v>
      </c>
      <c r="F14">
        <f>AVERAGE(E14:E15)</f>
        <v>14.965039034999098</v>
      </c>
    </row>
    <row r="15" spans="1:6" x14ac:dyDescent="0.2">
      <c r="A15" s="1">
        <v>44827</v>
      </c>
      <c r="B15">
        <v>6</v>
      </c>
      <c r="C15" t="s">
        <v>13</v>
      </c>
      <c r="D15">
        <v>2</v>
      </c>
      <c r="E15">
        <v>15.20585575510253</v>
      </c>
    </row>
    <row r="16" spans="1:6" x14ac:dyDescent="0.2">
      <c r="A16" s="1">
        <v>44827</v>
      </c>
      <c r="B16">
        <v>7</v>
      </c>
      <c r="C16" t="s">
        <v>12</v>
      </c>
      <c r="D16">
        <v>1</v>
      </c>
      <c r="E16">
        <v>15.825098749654217</v>
      </c>
      <c r="F16">
        <f>AVERAGE(E16:E17)</f>
        <v>15.962708303999037</v>
      </c>
    </row>
    <row r="17" spans="1:6" x14ac:dyDescent="0.2">
      <c r="A17" s="1">
        <v>44827</v>
      </c>
      <c r="B17">
        <v>7</v>
      </c>
      <c r="C17" t="s">
        <v>12</v>
      </c>
      <c r="D17">
        <v>2</v>
      </c>
      <c r="E17">
        <v>16.100317858343857</v>
      </c>
    </row>
    <row r="18" spans="1:6" x14ac:dyDescent="0.2">
      <c r="A18" s="1">
        <v>44827</v>
      </c>
      <c r="B18">
        <v>7</v>
      </c>
      <c r="C18" t="s">
        <v>13</v>
      </c>
      <c r="D18">
        <v>1</v>
      </c>
      <c r="E18">
        <v>11.008764347585544</v>
      </c>
      <c r="F18">
        <f>AVERAGE(E18:E19)</f>
        <v>11.490397787792411</v>
      </c>
    </row>
    <row r="19" spans="1:6" x14ac:dyDescent="0.2">
      <c r="A19" s="1">
        <v>44827</v>
      </c>
      <c r="B19">
        <v>7</v>
      </c>
      <c r="C19" t="s">
        <v>13</v>
      </c>
      <c r="D19">
        <v>2</v>
      </c>
      <c r="E19">
        <v>11.972031227999278</v>
      </c>
    </row>
    <row r="20" spans="1:6" x14ac:dyDescent="0.2">
      <c r="A20" s="1">
        <v>44796</v>
      </c>
      <c r="B20">
        <v>5</v>
      </c>
      <c r="C20" t="s">
        <v>12</v>
      </c>
      <c r="D20">
        <v>1</v>
      </c>
      <c r="E20">
        <v>21.12306659192976</v>
      </c>
      <c r="F20">
        <v>21.12306659192976</v>
      </c>
    </row>
    <row r="21" spans="1:6" x14ac:dyDescent="0.2">
      <c r="A21" s="1">
        <v>44796</v>
      </c>
      <c r="B21">
        <v>5</v>
      </c>
      <c r="C21" t="s">
        <v>13</v>
      </c>
      <c r="D21">
        <v>1</v>
      </c>
      <c r="E21">
        <v>41.833304520825052</v>
      </c>
      <c r="F21">
        <v>41.833304520825052</v>
      </c>
    </row>
    <row r="22" spans="1:6" x14ac:dyDescent="0.2">
      <c r="A22" s="1">
        <v>44796</v>
      </c>
      <c r="B22">
        <v>6</v>
      </c>
      <c r="C22" t="s">
        <v>12</v>
      </c>
      <c r="D22">
        <v>1</v>
      </c>
      <c r="E22">
        <v>17.132389515930001</v>
      </c>
      <c r="F22">
        <v>17.132389515930001</v>
      </c>
    </row>
    <row r="23" spans="1:6" x14ac:dyDescent="0.2">
      <c r="A23" s="1">
        <v>44796</v>
      </c>
      <c r="B23">
        <v>6</v>
      </c>
      <c r="C23" t="s">
        <v>13</v>
      </c>
      <c r="D23">
        <v>1</v>
      </c>
      <c r="E23">
        <v>14.655417537723254</v>
      </c>
      <c r="F23">
        <v>14.655417537723254</v>
      </c>
    </row>
    <row r="24" spans="1:6" x14ac:dyDescent="0.2">
      <c r="A24" s="1">
        <v>44796</v>
      </c>
      <c r="B24">
        <v>7</v>
      </c>
      <c r="C24" t="s">
        <v>12</v>
      </c>
      <c r="D24">
        <v>1</v>
      </c>
      <c r="E24">
        <v>22.361552581033138</v>
      </c>
      <c r="F24">
        <v>22.361552581033138</v>
      </c>
    </row>
    <row r="25" spans="1:6" x14ac:dyDescent="0.2">
      <c r="A25" s="1">
        <v>44796</v>
      </c>
      <c r="B25">
        <v>7</v>
      </c>
      <c r="C25" t="s">
        <v>13</v>
      </c>
      <c r="D25">
        <v>1</v>
      </c>
      <c r="E25">
        <v>19.609361494136749</v>
      </c>
      <c r="F25">
        <v>19.609361494136749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E9D3-E959-C443-A748-5D2E6AA5435C}">
  <dimension ref="A1:N32"/>
  <sheetViews>
    <sheetView workbookViewId="0">
      <selection sqref="A1:J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21</v>
      </c>
      <c r="I1" t="s">
        <v>22</v>
      </c>
      <c r="J1" t="s">
        <v>23</v>
      </c>
    </row>
    <row r="2" spans="1:14" x14ac:dyDescent="0.2">
      <c r="A2" t="s">
        <v>5</v>
      </c>
      <c r="E2">
        <v>4.4000000000000003E-3</v>
      </c>
      <c r="F2">
        <f>(E2*N$2)+N$3</f>
        <v>0.35178299751953723</v>
      </c>
      <c r="G2">
        <f>F2-N$4</f>
        <v>0</v>
      </c>
      <c r="H2">
        <v>20</v>
      </c>
      <c r="I2">
        <v>10</v>
      </c>
      <c r="J2">
        <f>G2*((H2+I2)/H2)</f>
        <v>0</v>
      </c>
      <c r="M2" t="s">
        <v>16</v>
      </c>
      <c r="N2">
        <v>458.69851448273096</v>
      </c>
    </row>
    <row r="3" spans="1:14" x14ac:dyDescent="0.2">
      <c r="A3" t="s">
        <v>6</v>
      </c>
      <c r="E3">
        <v>1.7500000000000002E-2</v>
      </c>
      <c r="F3">
        <f t="shared" ref="F3:F32" si="0">(E3*N$2)+N$3</f>
        <v>6.3607335372433127</v>
      </c>
      <c r="G3">
        <f t="shared" ref="G3:G32" si="1">F3-N$4</f>
        <v>6.0089505397237755</v>
      </c>
      <c r="H3">
        <v>20</v>
      </c>
      <c r="I3">
        <v>10</v>
      </c>
      <c r="J3">
        <f t="shared" ref="J3:J32" si="2">G3*((H3+I3)/H3)</f>
        <v>9.0134258095856623</v>
      </c>
      <c r="M3" t="s">
        <v>17</v>
      </c>
      <c r="N3">
        <v>-1.666490466204479</v>
      </c>
    </row>
    <row r="4" spans="1:14" x14ac:dyDescent="0.2">
      <c r="A4" t="s">
        <v>7</v>
      </c>
      <c r="E4">
        <v>2.5399999999999999E-2</v>
      </c>
      <c r="F4">
        <f t="shared" si="0"/>
        <v>9.9844518016568866</v>
      </c>
      <c r="G4">
        <f t="shared" si="1"/>
        <v>9.6326688041373494</v>
      </c>
      <c r="H4">
        <v>20</v>
      </c>
      <c r="I4">
        <v>10</v>
      </c>
      <c r="J4">
        <f t="shared" si="2"/>
        <v>14.449003206206024</v>
      </c>
      <c r="M4" t="s">
        <v>20</v>
      </c>
      <c r="N4">
        <v>0.35178299751953723</v>
      </c>
    </row>
    <row r="5" spans="1:14" x14ac:dyDescent="0.2">
      <c r="A5" t="s">
        <v>8</v>
      </c>
      <c r="E5">
        <v>7.1599999999999997E-2</v>
      </c>
      <c r="F5">
        <f t="shared" si="0"/>
        <v>31.176323170759055</v>
      </c>
      <c r="G5">
        <f t="shared" si="1"/>
        <v>30.824540173239519</v>
      </c>
      <c r="H5">
        <v>20</v>
      </c>
      <c r="I5">
        <v>10</v>
      </c>
      <c r="J5">
        <f t="shared" si="2"/>
        <v>46.236810259859283</v>
      </c>
    </row>
    <row r="6" spans="1:14" x14ac:dyDescent="0.2">
      <c r="A6" t="s">
        <v>9</v>
      </c>
      <c r="E6">
        <v>0.10390000000000001</v>
      </c>
      <c r="F6">
        <f t="shared" si="0"/>
        <v>45.992285188551271</v>
      </c>
      <c r="G6">
        <f t="shared" si="1"/>
        <v>45.640502191031736</v>
      </c>
      <c r="H6">
        <v>20</v>
      </c>
      <c r="I6">
        <v>10</v>
      </c>
      <c r="J6">
        <f t="shared" si="2"/>
        <v>68.4607532865476</v>
      </c>
    </row>
    <row r="7" spans="1:14" x14ac:dyDescent="0.2">
      <c r="A7" t="s">
        <v>10</v>
      </c>
      <c r="E7">
        <v>0.12239999999999999</v>
      </c>
      <c r="F7">
        <f t="shared" si="0"/>
        <v>54.47820770648179</v>
      </c>
      <c r="G7">
        <f t="shared" si="1"/>
        <v>54.126424708962254</v>
      </c>
      <c r="H7">
        <v>20</v>
      </c>
      <c r="I7">
        <v>10</v>
      </c>
      <c r="J7">
        <f t="shared" si="2"/>
        <v>81.189637063443385</v>
      </c>
    </row>
    <row r="8" spans="1:14" x14ac:dyDescent="0.2">
      <c r="A8" t="s">
        <v>11</v>
      </c>
      <c r="E8">
        <v>0.26679999999999998</v>
      </c>
      <c r="F8">
        <f t="shared" si="0"/>
        <v>120.71427319778813</v>
      </c>
      <c r="G8">
        <f t="shared" si="1"/>
        <v>120.3624902002686</v>
      </c>
      <c r="H8">
        <v>20</v>
      </c>
      <c r="I8">
        <v>10</v>
      </c>
      <c r="J8">
        <f t="shared" si="2"/>
        <v>180.54373530040289</v>
      </c>
    </row>
    <row r="9" spans="1:14" x14ac:dyDescent="0.2">
      <c r="A9" s="1">
        <v>44827</v>
      </c>
      <c r="B9">
        <v>2</v>
      </c>
      <c r="C9" t="s">
        <v>13</v>
      </c>
      <c r="D9">
        <v>1</v>
      </c>
      <c r="E9">
        <v>1.8599999999999998E-2</v>
      </c>
      <c r="F9">
        <f t="shared" si="0"/>
        <v>6.8653019031743163</v>
      </c>
      <c r="G9">
        <f t="shared" si="1"/>
        <v>6.5135189056547791</v>
      </c>
      <c r="H9">
        <v>20</v>
      </c>
      <c r="I9">
        <v>10</v>
      </c>
      <c r="J9">
        <f t="shared" si="2"/>
        <v>9.7702783584821695</v>
      </c>
    </row>
    <row r="10" spans="1:14" x14ac:dyDescent="0.2">
      <c r="A10" s="1">
        <v>44827</v>
      </c>
      <c r="B10">
        <v>2</v>
      </c>
      <c r="C10" t="s">
        <v>13</v>
      </c>
      <c r="D10">
        <v>2</v>
      </c>
      <c r="E10">
        <v>1.9800000000000002E-2</v>
      </c>
      <c r="F10">
        <f t="shared" si="0"/>
        <v>7.4157401205535951</v>
      </c>
      <c r="G10">
        <f t="shared" si="1"/>
        <v>7.0639571230340579</v>
      </c>
      <c r="H10">
        <v>20</v>
      </c>
      <c r="I10">
        <v>10</v>
      </c>
      <c r="J10">
        <f t="shared" si="2"/>
        <v>10.595935684551087</v>
      </c>
    </row>
    <row r="11" spans="1:14" x14ac:dyDescent="0.2">
      <c r="A11" s="1">
        <v>44827</v>
      </c>
      <c r="B11">
        <v>4</v>
      </c>
      <c r="C11" t="s">
        <v>12</v>
      </c>
      <c r="D11">
        <v>1</v>
      </c>
      <c r="E11">
        <v>3.7199999999999997E-2</v>
      </c>
      <c r="F11">
        <f t="shared" si="0"/>
        <v>15.397094272553112</v>
      </c>
      <c r="G11">
        <f t="shared" si="1"/>
        <v>15.045311275033574</v>
      </c>
      <c r="H11">
        <v>20</v>
      </c>
      <c r="I11">
        <v>10</v>
      </c>
      <c r="J11">
        <f t="shared" si="2"/>
        <v>22.567966912550361</v>
      </c>
    </row>
    <row r="12" spans="1:14" x14ac:dyDescent="0.2">
      <c r="A12" s="1">
        <v>44827</v>
      </c>
      <c r="B12">
        <v>4</v>
      </c>
      <c r="C12" t="s">
        <v>12</v>
      </c>
      <c r="D12">
        <v>2</v>
      </c>
      <c r="E12">
        <v>3.6799999999999999E-2</v>
      </c>
      <c r="F12">
        <f t="shared" si="0"/>
        <v>15.213614866760018</v>
      </c>
      <c r="G12">
        <f t="shared" si="1"/>
        <v>14.861831869240481</v>
      </c>
      <c r="H12">
        <v>20</v>
      </c>
      <c r="I12">
        <v>10</v>
      </c>
      <c r="J12">
        <f t="shared" si="2"/>
        <v>22.292747803860721</v>
      </c>
    </row>
    <row r="13" spans="1:14" x14ac:dyDescent="0.2">
      <c r="A13" s="1">
        <v>44827</v>
      </c>
      <c r="B13">
        <v>4</v>
      </c>
      <c r="C13" t="s">
        <v>13</v>
      </c>
      <c r="D13">
        <v>1</v>
      </c>
      <c r="E13">
        <v>4.5199999999999997E-2</v>
      </c>
      <c r="F13">
        <f t="shared" si="0"/>
        <v>19.066682388414957</v>
      </c>
      <c r="G13">
        <f t="shared" si="1"/>
        <v>18.714899390895418</v>
      </c>
      <c r="H13">
        <v>20</v>
      </c>
      <c r="I13">
        <v>10</v>
      </c>
      <c r="J13">
        <f t="shared" si="2"/>
        <v>28.072349086343127</v>
      </c>
    </row>
    <row r="14" spans="1:14" x14ac:dyDescent="0.2">
      <c r="A14" s="1">
        <v>44827</v>
      </c>
      <c r="B14">
        <v>4</v>
      </c>
      <c r="C14" t="s">
        <v>13</v>
      </c>
      <c r="D14">
        <v>2</v>
      </c>
      <c r="E14">
        <v>4.7500000000000001E-2</v>
      </c>
      <c r="F14">
        <f t="shared" si="0"/>
        <v>20.121688971725241</v>
      </c>
      <c r="G14">
        <f t="shared" si="1"/>
        <v>19.769905974205706</v>
      </c>
      <c r="H14">
        <v>20</v>
      </c>
      <c r="I14">
        <v>10</v>
      </c>
      <c r="J14">
        <f t="shared" si="2"/>
        <v>29.654858961308559</v>
      </c>
    </row>
    <row r="15" spans="1:14" x14ac:dyDescent="0.2">
      <c r="A15" s="1">
        <v>44827</v>
      </c>
      <c r="B15">
        <v>5</v>
      </c>
      <c r="C15" t="s">
        <v>12</v>
      </c>
      <c r="D15">
        <v>1</v>
      </c>
      <c r="E15">
        <v>4.1000000000000002E-2</v>
      </c>
      <c r="F15">
        <f t="shared" si="0"/>
        <v>17.140148627587489</v>
      </c>
      <c r="G15">
        <f t="shared" si="1"/>
        <v>16.78836563006795</v>
      </c>
      <c r="H15">
        <v>20</v>
      </c>
      <c r="I15">
        <v>10</v>
      </c>
      <c r="J15">
        <f t="shared" si="2"/>
        <v>25.182548445101926</v>
      </c>
    </row>
    <row r="16" spans="1:14" x14ac:dyDescent="0.2">
      <c r="A16" s="1">
        <v>44827</v>
      </c>
      <c r="B16">
        <v>5</v>
      </c>
      <c r="C16" t="s">
        <v>12</v>
      </c>
      <c r="D16">
        <v>2</v>
      </c>
      <c r="E16">
        <v>4.02E-2</v>
      </c>
      <c r="F16">
        <f t="shared" si="0"/>
        <v>16.773189816001306</v>
      </c>
      <c r="G16">
        <f t="shared" si="1"/>
        <v>16.421406818481771</v>
      </c>
      <c r="H16">
        <v>20</v>
      </c>
      <c r="I16">
        <v>10</v>
      </c>
      <c r="J16">
        <f t="shared" si="2"/>
        <v>24.632110227722656</v>
      </c>
    </row>
    <row r="17" spans="1:10" x14ac:dyDescent="0.2">
      <c r="A17" s="1">
        <v>44827</v>
      </c>
      <c r="B17">
        <v>5</v>
      </c>
      <c r="C17" t="s">
        <v>13</v>
      </c>
      <c r="D17">
        <v>1</v>
      </c>
      <c r="E17">
        <v>3.8699999999999998E-2</v>
      </c>
      <c r="F17">
        <f t="shared" si="0"/>
        <v>16.085142044277209</v>
      </c>
      <c r="G17">
        <f t="shared" si="1"/>
        <v>15.733359046757672</v>
      </c>
      <c r="H17">
        <v>20</v>
      </c>
      <c r="I17">
        <v>10</v>
      </c>
      <c r="J17">
        <f t="shared" si="2"/>
        <v>23.600038570136508</v>
      </c>
    </row>
    <row r="18" spans="1:10" x14ac:dyDescent="0.2">
      <c r="A18" s="1">
        <v>44827</v>
      </c>
      <c r="B18">
        <v>5</v>
      </c>
      <c r="C18" t="s">
        <v>13</v>
      </c>
      <c r="D18">
        <v>2</v>
      </c>
      <c r="E18">
        <v>4.82E-2</v>
      </c>
      <c r="F18">
        <f t="shared" si="0"/>
        <v>20.442777931863152</v>
      </c>
      <c r="G18">
        <f t="shared" si="1"/>
        <v>20.090994934343612</v>
      </c>
      <c r="H18">
        <v>20</v>
      </c>
      <c r="I18">
        <v>10</v>
      </c>
      <c r="J18">
        <f t="shared" si="2"/>
        <v>30.136492401515419</v>
      </c>
    </row>
    <row r="19" spans="1:10" x14ac:dyDescent="0.2">
      <c r="A19" s="1">
        <v>44827</v>
      </c>
      <c r="B19">
        <v>6</v>
      </c>
      <c r="C19" t="s">
        <v>12</v>
      </c>
      <c r="D19">
        <v>1</v>
      </c>
      <c r="E19">
        <v>2.7400000000000001E-2</v>
      </c>
      <c r="F19">
        <f t="shared" si="0"/>
        <v>10.901848830622349</v>
      </c>
      <c r="G19">
        <f t="shared" si="1"/>
        <v>10.550065833102812</v>
      </c>
      <c r="H19">
        <v>20</v>
      </c>
      <c r="I19">
        <v>10</v>
      </c>
      <c r="J19">
        <f t="shared" si="2"/>
        <v>15.825098749654217</v>
      </c>
    </row>
    <row r="20" spans="1:10" x14ac:dyDescent="0.2">
      <c r="A20" s="1">
        <v>44827</v>
      </c>
      <c r="B20">
        <v>6</v>
      </c>
      <c r="C20" t="s">
        <v>12</v>
      </c>
      <c r="D20">
        <v>2</v>
      </c>
      <c r="E20">
        <v>2.9100000000000001E-2</v>
      </c>
      <c r="F20">
        <f t="shared" si="0"/>
        <v>11.681636305242993</v>
      </c>
      <c r="G20">
        <f t="shared" si="1"/>
        <v>11.329853307723456</v>
      </c>
      <c r="H20">
        <v>20</v>
      </c>
      <c r="I20">
        <v>10</v>
      </c>
      <c r="J20">
        <f t="shared" si="2"/>
        <v>16.994779961585184</v>
      </c>
    </row>
    <row r="21" spans="1:10" x14ac:dyDescent="0.2">
      <c r="A21" s="1">
        <v>44827</v>
      </c>
      <c r="B21">
        <v>6</v>
      </c>
      <c r="C21" t="s">
        <v>13</v>
      </c>
      <c r="D21">
        <v>1</v>
      </c>
      <c r="E21">
        <v>2.58E-2</v>
      </c>
      <c r="F21">
        <f t="shared" si="0"/>
        <v>10.16793120744998</v>
      </c>
      <c r="G21">
        <f t="shared" si="1"/>
        <v>9.8161482099304429</v>
      </c>
      <c r="H21">
        <v>20</v>
      </c>
      <c r="I21">
        <v>10</v>
      </c>
      <c r="J21">
        <f t="shared" si="2"/>
        <v>14.724222314895664</v>
      </c>
    </row>
    <row r="22" spans="1:10" x14ac:dyDescent="0.2">
      <c r="A22" s="1">
        <v>44827</v>
      </c>
      <c r="B22">
        <v>6</v>
      </c>
      <c r="C22" t="s">
        <v>13</v>
      </c>
      <c r="D22">
        <v>2</v>
      </c>
      <c r="E22">
        <v>2.6499999999999999E-2</v>
      </c>
      <c r="F22">
        <f t="shared" si="0"/>
        <v>10.48902016758789</v>
      </c>
      <c r="G22">
        <f t="shared" si="1"/>
        <v>10.137237170068353</v>
      </c>
      <c r="H22">
        <v>20</v>
      </c>
      <c r="I22">
        <v>10</v>
      </c>
      <c r="J22">
        <f t="shared" si="2"/>
        <v>15.20585575510253</v>
      </c>
    </row>
    <row r="23" spans="1:10" x14ac:dyDescent="0.2">
      <c r="A23" s="1">
        <v>44827</v>
      </c>
      <c r="B23">
        <v>7</v>
      </c>
      <c r="C23" t="s">
        <v>12</v>
      </c>
      <c r="D23">
        <v>1</v>
      </c>
      <c r="E23">
        <v>2.7400000000000001E-2</v>
      </c>
      <c r="F23">
        <f t="shared" si="0"/>
        <v>10.901848830622349</v>
      </c>
      <c r="G23">
        <f t="shared" si="1"/>
        <v>10.550065833102812</v>
      </c>
      <c r="H23">
        <v>20</v>
      </c>
      <c r="I23">
        <v>10</v>
      </c>
      <c r="J23">
        <f t="shared" si="2"/>
        <v>15.825098749654217</v>
      </c>
    </row>
    <row r="24" spans="1:10" x14ac:dyDescent="0.2">
      <c r="A24" s="1">
        <v>44827</v>
      </c>
      <c r="B24">
        <v>7</v>
      </c>
      <c r="C24" t="s">
        <v>12</v>
      </c>
      <c r="D24">
        <v>2</v>
      </c>
      <c r="E24">
        <v>2.7799999999999998E-2</v>
      </c>
      <c r="F24">
        <f t="shared" si="0"/>
        <v>11.085328236415441</v>
      </c>
      <c r="G24">
        <f t="shared" si="1"/>
        <v>10.733545238895903</v>
      </c>
      <c r="H24">
        <v>20</v>
      </c>
      <c r="I24">
        <v>10</v>
      </c>
      <c r="J24">
        <f t="shared" si="2"/>
        <v>16.100317858343857</v>
      </c>
    </row>
    <row r="25" spans="1:10" x14ac:dyDescent="0.2">
      <c r="A25" s="1">
        <v>44827</v>
      </c>
      <c r="B25">
        <v>7</v>
      </c>
      <c r="C25" t="s">
        <v>13</v>
      </c>
      <c r="D25">
        <v>1</v>
      </c>
      <c r="E25">
        <v>2.0400000000000001E-2</v>
      </c>
      <c r="F25">
        <f t="shared" si="0"/>
        <v>7.6909592292432336</v>
      </c>
      <c r="G25">
        <f t="shared" si="1"/>
        <v>7.3391762317236964</v>
      </c>
      <c r="H25">
        <v>20</v>
      </c>
      <c r="I25">
        <v>10</v>
      </c>
      <c r="J25">
        <f t="shared" si="2"/>
        <v>11.008764347585544</v>
      </c>
    </row>
    <row r="26" spans="1:10" x14ac:dyDescent="0.2">
      <c r="A26" s="1">
        <v>44827</v>
      </c>
      <c r="B26">
        <v>7</v>
      </c>
      <c r="C26" t="s">
        <v>13</v>
      </c>
      <c r="D26">
        <v>2</v>
      </c>
      <c r="E26">
        <v>2.18E-2</v>
      </c>
      <c r="F26">
        <f t="shared" si="0"/>
        <v>8.3331371495190556</v>
      </c>
      <c r="G26">
        <f t="shared" si="1"/>
        <v>7.9813541519995184</v>
      </c>
      <c r="H26">
        <v>20</v>
      </c>
      <c r="I26">
        <v>10</v>
      </c>
      <c r="J26">
        <f t="shared" si="2"/>
        <v>11.972031227999278</v>
      </c>
    </row>
    <row r="27" spans="1:10" x14ac:dyDescent="0.2">
      <c r="A27" s="1">
        <v>44796</v>
      </c>
      <c r="B27">
        <v>5</v>
      </c>
      <c r="C27" t="s">
        <v>12</v>
      </c>
      <c r="D27">
        <v>1</v>
      </c>
      <c r="E27">
        <v>3.5099999999999999E-2</v>
      </c>
      <c r="F27">
        <f t="shared" si="0"/>
        <v>14.433827392139378</v>
      </c>
      <c r="G27">
        <f t="shared" si="1"/>
        <v>14.082044394619841</v>
      </c>
      <c r="H27">
        <v>20</v>
      </c>
      <c r="I27">
        <v>10</v>
      </c>
      <c r="J27">
        <f t="shared" si="2"/>
        <v>21.12306659192976</v>
      </c>
    </row>
    <row r="28" spans="1:10" x14ac:dyDescent="0.2">
      <c r="A28" s="1">
        <v>44796</v>
      </c>
      <c r="B28">
        <v>5</v>
      </c>
      <c r="C28" t="s">
        <v>13</v>
      </c>
      <c r="D28">
        <v>2</v>
      </c>
      <c r="E28">
        <v>6.5199999999999994E-2</v>
      </c>
      <c r="F28">
        <f t="shared" si="0"/>
        <v>28.240652678069576</v>
      </c>
      <c r="G28">
        <f t="shared" si="1"/>
        <v>27.888869680550037</v>
      </c>
      <c r="H28">
        <v>20</v>
      </c>
      <c r="I28">
        <v>10</v>
      </c>
      <c r="J28">
        <f t="shared" si="2"/>
        <v>41.833304520825052</v>
      </c>
    </row>
    <row r="29" spans="1:10" x14ac:dyDescent="0.2">
      <c r="A29" s="1">
        <v>44796</v>
      </c>
      <c r="B29">
        <v>6</v>
      </c>
      <c r="C29" t="s">
        <v>12</v>
      </c>
      <c r="D29">
        <v>1</v>
      </c>
      <c r="E29">
        <v>2.93E-2</v>
      </c>
      <c r="F29">
        <f t="shared" si="0"/>
        <v>11.773376008139538</v>
      </c>
      <c r="G29">
        <f t="shared" si="1"/>
        <v>11.421593010620001</v>
      </c>
      <c r="H29">
        <v>20</v>
      </c>
      <c r="I29">
        <v>10</v>
      </c>
      <c r="J29">
        <f t="shared" si="2"/>
        <v>17.132389515930001</v>
      </c>
    </row>
    <row r="30" spans="1:10" x14ac:dyDescent="0.2">
      <c r="A30" s="1">
        <v>44796</v>
      </c>
      <c r="B30">
        <v>6</v>
      </c>
      <c r="C30" t="s">
        <v>13</v>
      </c>
      <c r="D30">
        <v>2</v>
      </c>
      <c r="E30">
        <v>2.5700000000000001E-2</v>
      </c>
      <c r="F30">
        <f t="shared" si="0"/>
        <v>10.122061356001707</v>
      </c>
      <c r="G30">
        <f t="shared" si="1"/>
        <v>9.7702783584821695</v>
      </c>
      <c r="H30">
        <v>20</v>
      </c>
      <c r="I30">
        <v>10</v>
      </c>
      <c r="J30">
        <f t="shared" si="2"/>
        <v>14.655417537723254</v>
      </c>
    </row>
    <row r="31" spans="1:10" x14ac:dyDescent="0.2">
      <c r="A31" s="1">
        <v>44796</v>
      </c>
      <c r="B31">
        <v>7</v>
      </c>
      <c r="C31" t="s">
        <v>12</v>
      </c>
      <c r="D31">
        <v>1</v>
      </c>
      <c r="E31">
        <v>3.6900000000000002E-2</v>
      </c>
      <c r="F31">
        <f t="shared" si="0"/>
        <v>15.259484718208295</v>
      </c>
      <c r="G31">
        <f t="shared" si="1"/>
        <v>14.907701720688758</v>
      </c>
      <c r="H31">
        <v>20</v>
      </c>
      <c r="I31">
        <v>10</v>
      </c>
      <c r="J31">
        <f t="shared" si="2"/>
        <v>22.361552581033138</v>
      </c>
    </row>
    <row r="32" spans="1:10" x14ac:dyDescent="0.2">
      <c r="A32" s="1">
        <v>44796</v>
      </c>
      <c r="B32">
        <v>7</v>
      </c>
      <c r="C32" t="s">
        <v>13</v>
      </c>
      <c r="D32">
        <v>2</v>
      </c>
      <c r="E32">
        <v>3.2899999999999999E-2</v>
      </c>
      <c r="F32">
        <f t="shared" si="0"/>
        <v>13.424690660277369</v>
      </c>
      <c r="G32">
        <f t="shared" si="1"/>
        <v>13.072907662757832</v>
      </c>
      <c r="H32">
        <v>20</v>
      </c>
      <c r="I32">
        <v>10</v>
      </c>
      <c r="J32">
        <f t="shared" si="2"/>
        <v>19.609361494136749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F909-9DEE-5845-A34F-A0924B743443}">
  <dimension ref="A1:C11"/>
  <sheetViews>
    <sheetView workbookViewId="0">
      <selection activeCell="D17" sqref="D17"/>
    </sheetView>
  </sheetViews>
  <sheetFormatPr baseColWidth="10" defaultRowHeight="16" x14ac:dyDescent="0.2"/>
  <sheetData>
    <row r="1" spans="1:3" x14ac:dyDescent="0.2">
      <c r="B1" t="s">
        <v>14</v>
      </c>
      <c r="C1" t="s">
        <v>15</v>
      </c>
    </row>
    <row r="2" spans="1:3" x14ac:dyDescent="0.2">
      <c r="B2">
        <v>4.4000000000000003E-3</v>
      </c>
      <c r="C2">
        <v>0</v>
      </c>
    </row>
    <row r="3" spans="1:3" x14ac:dyDescent="0.2">
      <c r="B3">
        <v>1.7500000000000002E-2</v>
      </c>
      <c r="C3">
        <v>5.0069101299999996</v>
      </c>
    </row>
    <row r="4" spans="1:3" x14ac:dyDescent="0.2">
      <c r="B4">
        <v>2.5399999999999999E-2</v>
      </c>
      <c r="C4">
        <v>9.3663712700000001</v>
      </c>
    </row>
    <row r="5" spans="1:3" x14ac:dyDescent="0.2">
      <c r="B5">
        <v>7.1599999999999997E-2</v>
      </c>
      <c r="C5">
        <v>30.611229999999999</v>
      </c>
    </row>
    <row r="6" spans="1:3" x14ac:dyDescent="0.2">
      <c r="B6">
        <v>0.10390000000000001</v>
      </c>
      <c r="C6">
        <v>47.729599999999998</v>
      </c>
    </row>
    <row r="7" spans="1:3" x14ac:dyDescent="0.2">
      <c r="B7">
        <v>0.12239999999999999</v>
      </c>
      <c r="C7">
        <v>57.292046200000001</v>
      </c>
    </row>
    <row r="8" spans="1:3" x14ac:dyDescent="0.2">
      <c r="B8">
        <v>0.26679999999999998</v>
      </c>
      <c r="C8">
        <v>119.0519</v>
      </c>
    </row>
    <row r="10" spans="1:3" x14ac:dyDescent="0.2">
      <c r="A10" t="s">
        <v>16</v>
      </c>
      <c r="B10">
        <f>SLOPE(C2:C8,B2:B8)</f>
        <v>458.69851448273096</v>
      </c>
    </row>
    <row r="11" spans="1:3" x14ac:dyDescent="0.2">
      <c r="A11" t="s">
        <v>17</v>
      </c>
      <c r="B11">
        <f>INTERCEPT(C2:C8,B2:B8)</f>
        <v>-1.666490466204479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2023-01-16T01:20:22Z</dcterms:created>
  <dcterms:modified xsi:type="dcterms:W3CDTF">2023-01-16T01:59:14Z</dcterms:modified>
</cp:coreProperties>
</file>