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6835" windowHeight="14640"/>
  </bookViews>
  <sheets>
    <sheet name="Munka1" sheetId="1" r:id="rId1"/>
    <sheet name="Munka2" sheetId="2" r:id="rId2"/>
    <sheet name="Munka3" sheetId="3" r:id="rId3"/>
  </sheets>
  <calcPr calcId="145621"/>
</workbook>
</file>

<file path=xl/calcChain.xml><?xml version="1.0" encoding="utf-8"?>
<calcChain xmlns="http://schemas.openxmlformats.org/spreadsheetml/2006/main">
  <c r="AJ44" i="1" l="1"/>
  <c r="K44" i="1" s="1"/>
  <c r="AI44" i="1"/>
  <c r="S44" i="1" s="1"/>
  <c r="R44" i="1" s="1"/>
  <c r="AJ43" i="1"/>
  <c r="AI43" i="1"/>
  <c r="S43" i="1" s="1"/>
  <c r="AJ42" i="1"/>
  <c r="K42" i="1" s="1"/>
  <c r="AI42" i="1"/>
  <c r="S42" i="1" s="1"/>
  <c r="R42" i="1" s="1"/>
  <c r="O42" i="1"/>
  <c r="N42" i="1" s="1"/>
  <c r="AJ41" i="1"/>
  <c r="K41" i="1" s="1"/>
  <c r="AI41" i="1"/>
  <c r="S41" i="1" s="1"/>
  <c r="R41" i="1" s="1"/>
  <c r="AJ40" i="1"/>
  <c r="K40" i="1" s="1"/>
  <c r="AI40" i="1"/>
  <c r="S40" i="1" s="1"/>
  <c r="R40" i="1" s="1"/>
  <c r="O40" i="1"/>
  <c r="N40" i="1" s="1"/>
  <c r="AJ39" i="1"/>
  <c r="K39" i="1" s="1"/>
  <c r="AI39" i="1"/>
  <c r="S39" i="1" s="1"/>
  <c r="R39" i="1" s="1"/>
  <c r="AJ38" i="1"/>
  <c r="K38" i="1" s="1"/>
  <c r="AI38" i="1"/>
  <c r="S38" i="1" s="1"/>
  <c r="R38" i="1" s="1"/>
  <c r="O38" i="1"/>
  <c r="N38" i="1" s="1"/>
  <c r="AJ37" i="1"/>
  <c r="K37" i="1" s="1"/>
  <c r="AI37" i="1"/>
  <c r="S37" i="1" s="1"/>
  <c r="R37" i="1" s="1"/>
  <c r="AJ36" i="1"/>
  <c r="K36" i="1" s="1"/>
  <c r="AI36" i="1"/>
  <c r="S36" i="1" s="1"/>
  <c r="R36" i="1" s="1"/>
  <c r="O36" i="1"/>
  <c r="N36" i="1" s="1"/>
  <c r="AJ35" i="1"/>
  <c r="K35" i="1" s="1"/>
  <c r="AI35" i="1"/>
  <c r="S35" i="1" s="1"/>
  <c r="R35" i="1" s="1"/>
  <c r="AJ34" i="1"/>
  <c r="K34" i="1" s="1"/>
  <c r="AI34" i="1"/>
  <c r="S34" i="1" s="1"/>
  <c r="R34" i="1" s="1"/>
  <c r="AJ33" i="1"/>
  <c r="K33" i="1" s="1"/>
  <c r="AI33" i="1"/>
  <c r="S33" i="1" s="1"/>
  <c r="R33" i="1" s="1"/>
  <c r="AJ32" i="1"/>
  <c r="K32" i="1" s="1"/>
  <c r="AI32" i="1"/>
  <c r="S32" i="1" s="1"/>
  <c r="R32" i="1" s="1"/>
  <c r="AJ31" i="1"/>
  <c r="K31" i="1" s="1"/>
  <c r="AI31" i="1"/>
  <c r="O31" i="1" s="1"/>
  <c r="N31" i="1" s="1"/>
  <c r="AJ30" i="1"/>
  <c r="K30" i="1" s="1"/>
  <c r="AI30" i="1"/>
  <c r="S30" i="1" s="1"/>
  <c r="R30" i="1" s="1"/>
  <c r="AJ29" i="1"/>
  <c r="K29" i="1" s="1"/>
  <c r="AI29" i="1"/>
  <c r="S29" i="1" s="1"/>
  <c r="R29" i="1" s="1"/>
  <c r="AJ28" i="1"/>
  <c r="K28" i="1" s="1"/>
  <c r="AI28" i="1"/>
  <c r="O28" i="1" s="1"/>
  <c r="N28" i="1" s="1"/>
  <c r="AJ27" i="1"/>
  <c r="K27" i="1" s="1"/>
  <c r="AI27" i="1"/>
  <c r="AJ26" i="1"/>
  <c r="K26" i="1" s="1"/>
  <c r="AI26" i="1"/>
  <c r="AJ25" i="1"/>
  <c r="K25" i="1" s="1"/>
  <c r="AI25" i="1"/>
  <c r="AJ24" i="1"/>
  <c r="K24" i="1" s="1"/>
  <c r="AI24" i="1"/>
  <c r="AJ23" i="1"/>
  <c r="K23" i="1" s="1"/>
  <c r="AI23" i="1"/>
  <c r="AJ22" i="1"/>
  <c r="K22" i="1" s="1"/>
  <c r="AI22" i="1"/>
  <c r="AJ21" i="1"/>
  <c r="K21" i="1" s="1"/>
  <c r="AI21" i="1"/>
  <c r="AJ20" i="1"/>
  <c r="K20" i="1" s="1"/>
  <c r="AI20" i="1"/>
  <c r="AJ19" i="1"/>
  <c r="K19" i="1" s="1"/>
  <c r="AI19" i="1"/>
  <c r="O19" i="1"/>
  <c r="N19" i="1" s="1"/>
  <c r="AJ18" i="1"/>
  <c r="K18" i="1" s="1"/>
  <c r="AI18" i="1"/>
  <c r="O18" i="1" s="1"/>
  <c r="N18" i="1" s="1"/>
  <c r="AJ17" i="1"/>
  <c r="K17" i="1" s="1"/>
  <c r="AI17" i="1"/>
  <c r="O17" i="1" s="1"/>
  <c r="N17" i="1" s="1"/>
  <c r="AJ16" i="1"/>
  <c r="K16" i="1" s="1"/>
  <c r="AI16" i="1"/>
  <c r="O16" i="1" s="1"/>
  <c r="N16" i="1" s="1"/>
  <c r="AJ15" i="1"/>
  <c r="K15" i="1" s="1"/>
  <c r="AI15" i="1"/>
  <c r="O15" i="1" s="1"/>
  <c r="N15" i="1" s="1"/>
  <c r="AJ14" i="1"/>
  <c r="K14" i="1" s="1"/>
  <c r="AI14" i="1"/>
  <c r="O14" i="1" s="1"/>
  <c r="N14" i="1" s="1"/>
  <c r="AJ13" i="1"/>
  <c r="K13" i="1" s="1"/>
  <c r="AI13" i="1"/>
  <c r="O13" i="1" s="1"/>
  <c r="N13" i="1" s="1"/>
  <c r="AJ12" i="1"/>
  <c r="K12" i="1" s="1"/>
  <c r="AI12" i="1"/>
  <c r="O12" i="1" s="1"/>
  <c r="N12" i="1" s="1"/>
  <c r="AJ11" i="1"/>
  <c r="K11" i="1" s="1"/>
  <c r="AI11" i="1"/>
  <c r="O11" i="1" s="1"/>
  <c r="N11" i="1" s="1"/>
  <c r="AJ10" i="1"/>
  <c r="K10" i="1" s="1"/>
  <c r="AI10" i="1"/>
  <c r="AJ9" i="1"/>
  <c r="K9" i="1" s="1"/>
  <c r="AI9" i="1"/>
  <c r="O9" i="1" s="1"/>
  <c r="N9" i="1" s="1"/>
  <c r="AJ8" i="1"/>
  <c r="K8" i="1" s="1"/>
  <c r="AI8" i="1"/>
  <c r="O8" i="1" s="1"/>
  <c r="N8" i="1" s="1"/>
  <c r="AJ7" i="1"/>
  <c r="K7" i="1" s="1"/>
  <c r="AI7" i="1"/>
  <c r="AJ6" i="1"/>
  <c r="K6" i="1" s="1"/>
  <c r="AI6" i="1"/>
  <c r="O6" i="1" s="1"/>
  <c r="N6" i="1" s="1"/>
  <c r="O44" i="1" l="1"/>
  <c r="N44" i="1" s="1"/>
  <c r="O43" i="1"/>
  <c r="O37" i="1"/>
  <c r="N37" i="1" s="1"/>
  <c r="O41" i="1"/>
  <c r="N41" i="1" s="1"/>
  <c r="O35" i="1"/>
  <c r="N35" i="1" s="1"/>
  <c r="O39" i="1"/>
  <c r="N39" i="1" s="1"/>
  <c r="S7" i="1"/>
  <c r="R7" i="1" s="1"/>
  <c r="J7" i="1"/>
  <c r="S10" i="1"/>
  <c r="R10" i="1" s="1"/>
  <c r="J10" i="1"/>
  <c r="O7" i="1"/>
  <c r="N7" i="1" s="1"/>
  <c r="O10" i="1"/>
  <c r="N10" i="1" s="1"/>
  <c r="S20" i="1"/>
  <c r="R20" i="1" s="1"/>
  <c r="J20" i="1"/>
  <c r="O20" i="1"/>
  <c r="N20" i="1" s="1"/>
  <c r="S24" i="1"/>
  <c r="R24" i="1" s="1"/>
  <c r="J24" i="1"/>
  <c r="O24" i="1"/>
  <c r="N24" i="1" s="1"/>
  <c r="S9" i="1"/>
  <c r="R9" i="1" s="1"/>
  <c r="J9" i="1"/>
  <c r="S11" i="1"/>
  <c r="R11" i="1" s="1"/>
  <c r="J11" i="1"/>
  <c r="S12" i="1"/>
  <c r="R12" i="1" s="1"/>
  <c r="J12" i="1"/>
  <c r="S13" i="1"/>
  <c r="R13" i="1" s="1"/>
  <c r="J13" i="1"/>
  <c r="S14" i="1"/>
  <c r="R14" i="1" s="1"/>
  <c r="J14" i="1"/>
  <c r="S15" i="1"/>
  <c r="R15" i="1" s="1"/>
  <c r="J15" i="1"/>
  <c r="S16" i="1"/>
  <c r="R16" i="1" s="1"/>
  <c r="J16" i="1"/>
  <c r="S17" i="1"/>
  <c r="R17" i="1" s="1"/>
  <c r="J17" i="1"/>
  <c r="S18" i="1"/>
  <c r="R18" i="1" s="1"/>
  <c r="J18" i="1"/>
  <c r="S19" i="1"/>
  <c r="R19" i="1" s="1"/>
  <c r="J19" i="1"/>
  <c r="S23" i="1"/>
  <c r="R23" i="1" s="1"/>
  <c r="O23" i="1"/>
  <c r="N23" i="1" s="1"/>
  <c r="J23" i="1"/>
  <c r="S27" i="1"/>
  <c r="R27" i="1" s="1"/>
  <c r="J27" i="1"/>
  <c r="O27" i="1"/>
  <c r="N27" i="1" s="1"/>
  <c r="S6" i="1"/>
  <c r="R6" i="1" s="1"/>
  <c r="J6" i="1"/>
  <c r="O22" i="1"/>
  <c r="N22" i="1" s="1"/>
  <c r="S22" i="1"/>
  <c r="R22" i="1" s="1"/>
  <c r="J22" i="1"/>
  <c r="S26" i="1"/>
  <c r="R26" i="1" s="1"/>
  <c r="O26" i="1"/>
  <c r="N26" i="1" s="1"/>
  <c r="J26" i="1"/>
  <c r="S8" i="1"/>
  <c r="R8" i="1" s="1"/>
  <c r="J8" i="1"/>
  <c r="S21" i="1"/>
  <c r="R21" i="1" s="1"/>
  <c r="J21" i="1"/>
  <c r="O21" i="1"/>
  <c r="N21" i="1" s="1"/>
  <c r="O25" i="1"/>
  <c r="N25" i="1" s="1"/>
  <c r="S25" i="1"/>
  <c r="R25" i="1" s="1"/>
  <c r="J25" i="1"/>
  <c r="O30" i="1"/>
  <c r="N30" i="1" s="1"/>
  <c r="O33" i="1"/>
  <c r="N33" i="1" s="1"/>
  <c r="O34" i="1"/>
  <c r="N34" i="1" s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O29" i="1"/>
  <c r="N29" i="1" s="1"/>
  <c r="O32" i="1"/>
  <c r="N32" i="1" s="1"/>
  <c r="S28" i="1"/>
  <c r="R28" i="1" s="1"/>
  <c r="S31" i="1"/>
  <c r="R31" i="1" s="1"/>
</calcChain>
</file>

<file path=xl/sharedStrings.xml><?xml version="1.0" encoding="utf-8"?>
<sst xmlns="http://schemas.openxmlformats.org/spreadsheetml/2006/main" count="508" uniqueCount="134">
  <si>
    <t>db</t>
  </si>
  <si>
    <t>Készlete lehet</t>
  </si>
  <si>
    <t/>
  </si>
  <si>
    <t>10007652280</t>
  </si>
  <si>
    <t>BÚTORFOGANTYÚ E064-96 ACÉL</t>
  </si>
  <si>
    <t>Áru</t>
  </si>
  <si>
    <t>USD</t>
  </si>
  <si>
    <t>HANSTAR</t>
  </si>
  <si>
    <t>FOB</t>
  </si>
  <si>
    <t>10007652290</t>
  </si>
  <si>
    <t>BÚTORFOGANTYÚ E064-128 ACÉL</t>
  </si>
  <si>
    <t>10007652300</t>
  </si>
  <si>
    <t>BÚTORFOGANTYÚ E064-160 ACÉL</t>
  </si>
  <si>
    <t>10007652310</t>
  </si>
  <si>
    <t>BÚTORFOGANTYÚ E064-192 ACÉL</t>
  </si>
  <si>
    <t>10007652320</t>
  </si>
  <si>
    <t>BÚTORFOGANTYÚ E064-224 ACÉL</t>
  </si>
  <si>
    <t>10007652330</t>
  </si>
  <si>
    <t>BÚTORFOGANTYÚ E064-256 ACÉL</t>
  </si>
  <si>
    <t>10007652340</t>
  </si>
  <si>
    <t>BÚTORFOGANTYÚ E064-320 ACÉL</t>
  </si>
  <si>
    <t>10007652350</t>
  </si>
  <si>
    <t>BÚTORFOGANTYÚ E065-160 ACÉL</t>
  </si>
  <si>
    <t>10007652360</t>
  </si>
  <si>
    <t>BÚTORFOGANTYÚ E066-160 ACÉL</t>
  </si>
  <si>
    <t>10007652370</t>
  </si>
  <si>
    <t>BÚTORFOGANTYÚ E067-128 ACÉL</t>
  </si>
  <si>
    <t>10007652380</t>
  </si>
  <si>
    <t>BÚTORFOGANTYÚ E067-160 ACÉL</t>
  </si>
  <si>
    <t>10007652390</t>
  </si>
  <si>
    <t>BÚTORFOGANTYÚ E068-160 ACÉL</t>
  </si>
  <si>
    <t>10007652391</t>
  </si>
  <si>
    <t>BÚTORFOGANTYÚ E068-160 FEHÉR</t>
  </si>
  <si>
    <t>10007652392</t>
  </si>
  <si>
    <t>BÚTORFOGANTYÚ E068-160 FEKETE</t>
  </si>
  <si>
    <t>10007652400</t>
  </si>
  <si>
    <t>BÚTORFOGANTYÚ E069-160 ACÉL</t>
  </si>
  <si>
    <t>10007652410</t>
  </si>
  <si>
    <t>BÚTORFOGANTYÚ E070-160 ACÉL</t>
  </si>
  <si>
    <t>10007652411</t>
  </si>
  <si>
    <t>BÚTORFOGANTYÚ E070-160 FEHÉR</t>
  </si>
  <si>
    <t>10007652412</t>
  </si>
  <si>
    <t>BÚTORFOGANTYÚ E070-160 FEKETE</t>
  </si>
  <si>
    <t>10007652420</t>
  </si>
  <si>
    <t>BÚTORFOGANTYÚ E070-320 ACÉL</t>
  </si>
  <si>
    <t>10007652421</t>
  </si>
  <si>
    <t>BÚTORFOGANTYÚ E070-320 FEHÉR</t>
  </si>
  <si>
    <t>10007652422</t>
  </si>
  <si>
    <t>BÚTORFOGANTYÚ E070-320 FEKETE</t>
  </si>
  <si>
    <t>10007652430</t>
  </si>
  <si>
    <t>BÚTORFOGANTYÚ E071-128 ACÉL</t>
  </si>
  <si>
    <t>10007652440</t>
  </si>
  <si>
    <t>BÚTORFOGANTYÚ E072-128 ACÉL</t>
  </si>
  <si>
    <t>10007652441</t>
  </si>
  <si>
    <t>BÚTORFOGANTYÚ E072-128 FEHÉR</t>
  </si>
  <si>
    <t>10007652442</t>
  </si>
  <si>
    <t>BÚTORFOGANTYÚ E072-128 FEKETE</t>
  </si>
  <si>
    <t>10007652450</t>
  </si>
  <si>
    <t>BÚTORFOGANTYÚ E072-160 ACÉL</t>
  </si>
  <si>
    <t>10007652451</t>
  </si>
  <si>
    <t>BÚTORFOGANTYÚ E072-160 FEHÉR</t>
  </si>
  <si>
    <t>10007652452</t>
  </si>
  <si>
    <t>BÚTORFOGANTYÚ E072-160 FEKETE</t>
  </si>
  <si>
    <t>10007652460</t>
  </si>
  <si>
    <t>BÚTORFOGANTYÚ E073-160 ACÉL</t>
  </si>
  <si>
    <t>10007652470</t>
  </si>
  <si>
    <t>BÚTORFOGANTYÚ E074-160 ACÉL</t>
  </si>
  <si>
    <t>10007652480</t>
  </si>
  <si>
    <t>BÚTORFOGANTYÚ E075-160 ACÉL</t>
  </si>
  <si>
    <t>10007652490</t>
  </si>
  <si>
    <t>BÚTORFOGANTYÚ E076-160 ACÉL</t>
  </si>
  <si>
    <t>10007652500</t>
  </si>
  <si>
    <t>BÚTORFOGANTYÚ E077-128 ANTIKOLT BRONZ</t>
  </si>
  <si>
    <t>10007652510</t>
  </si>
  <si>
    <t>BÚTORFOGANTYÚ E078-96 FEKETE</t>
  </si>
  <si>
    <t>10007652511</t>
  </si>
  <si>
    <t>BÚTORFOGANTYÚ E078-96 FEHÉR</t>
  </si>
  <si>
    <t>10007652520</t>
  </si>
  <si>
    <t>BÚTORFOGANTYÚ E078-128 FEKETE</t>
  </si>
  <si>
    <t>10007652521</t>
  </si>
  <si>
    <t>BÚTORFOGANTYÚ E078-128 FEHÉR</t>
  </si>
  <si>
    <t>10008820160</t>
  </si>
  <si>
    <t>FOGAS 1229 32 ANTIKOLT EZÜST</t>
  </si>
  <si>
    <t>00008820160</t>
  </si>
  <si>
    <t>Egyedi</t>
  </si>
  <si>
    <t>EUR</t>
  </si>
  <si>
    <t>SIRO AUSTRIA</t>
  </si>
  <si>
    <t>EXW</t>
  </si>
  <si>
    <t>Alkotóelemekből épül fel</t>
  </si>
  <si>
    <t>39023253221</t>
  </si>
  <si>
    <t>ABS ÉLZÁRÓ EXTRA RAGASZTÓZOTT 2,0/22mm KR_8349 PE PEZSGŐ METÁL</t>
  </si>
  <si>
    <t>E9023253220</t>
  </si>
  <si>
    <t>fm</t>
  </si>
  <si>
    <t>22</t>
  </si>
  <si>
    <t>Cikkszám</t>
  </si>
  <si>
    <t>Cikknév</t>
  </si>
  <si>
    <t>Régi cikkszám</t>
  </si>
  <si>
    <t>Nyilvántartási mennyiségi egység</t>
  </si>
  <si>
    <t>Beszerzési mennyiségi egység</t>
  </si>
  <si>
    <t>Státusz</t>
  </si>
  <si>
    <t>Kategória</t>
  </si>
  <si>
    <t>Információ</t>
  </si>
  <si>
    <t>Weben látszik</t>
  </si>
  <si>
    <t>Listaár (EUR)</t>
  </si>
  <si>
    <t>Listaár (Ft)</t>
  </si>
  <si>
    <t>Agram konfek. lista ár (HRK)</t>
  </si>
  <si>
    <t>Agram konfek. transf. ár (EUR)</t>
  </si>
  <si>
    <t>Agram lista ár (HRK)</t>
  </si>
  <si>
    <t>Agram transfer ár (EUR)</t>
  </si>
  <si>
    <t>Okovi konfek. lista ár (SRD)</t>
  </si>
  <si>
    <t>Okovi konfek. transf. ár (EUR)</t>
  </si>
  <si>
    <t>Okovi lista ár (SRD)</t>
  </si>
  <si>
    <t>Okovi transfer ár (EUR)</t>
  </si>
  <si>
    <t>Konfekcionált ár (EUR)</t>
  </si>
  <si>
    <t>Konfekcionált ár (Ft)</t>
  </si>
  <si>
    <t>Szállítói utolsó szerződéses ár</t>
  </si>
  <si>
    <t>Rabat</t>
  </si>
  <si>
    <t>Szállítói utolsó szerződéses ár pénznem</t>
  </si>
  <si>
    <t>Szállító</t>
  </si>
  <si>
    <t>Szállítói paritás</t>
  </si>
  <si>
    <t>K00001;0;Fuvar %</t>
  </si>
  <si>
    <t>K00002;0;Vám %</t>
  </si>
  <si>
    <t>K00003;0;Engedmény %</t>
  </si>
  <si>
    <t>K00004;0;Egyéb %</t>
  </si>
  <si>
    <t>K00005;0;Hulladék / selejt %</t>
  </si>
  <si>
    <t>K00006;0;Szélesség %</t>
  </si>
  <si>
    <t>K00007;1;Fix költség</t>
  </si>
  <si>
    <t>Szélesség</t>
  </si>
  <si>
    <t>Beszár Eur</t>
  </si>
  <si>
    <t>Beszár HUF</t>
  </si>
  <si>
    <t>Árrés EUR</t>
  </si>
  <si>
    <t>Árrés HUF</t>
  </si>
  <si>
    <t>Árrés Agram</t>
  </si>
  <si>
    <t>Árrés Okovi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</si>
</sst>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,###,##0.0000;\-###,###,###,##0.0000;#;@"/>
    <numFmt numFmtId="165" formatCode="###,###,##0.0000"/>
    <numFmt numFmtId="166" formatCode="###,###,##0.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164" fontId="0" fillId="0" borderId="0" xfId="0" applyNumberFormat="1"/>
    <xf numFmtId="49" fontId="0" fillId="0" borderId="0" xfId="0" applyNumberFormat="1"/>
    <xf numFmtId="49" fontId="0" fillId="0" borderId="1" xfId="0" applyNumberFormat="1" applyFill="1" applyBorder="1" applyAlignment="1"/>
    <xf numFmtId="0" fontId="0" fillId="0" borderId="1" xfId="0" applyFill="1" applyBorder="1" applyAlignment="1"/>
    <xf numFmtId="164" fontId="0" fillId="0" borderId="1" xfId="0" applyNumberFormat="1" applyFill="1" applyBorder="1" applyAlignment="1"/>
    <xf numFmtId="49" fontId="0" fillId="0" borderId="2" xfId="0" applyNumberFormat="1" applyFill="1" applyBorder="1" applyAlignment="1"/>
    <xf numFmtId="0" fontId="0" fillId="0" borderId="2" xfId="0" applyFill="1" applyBorder="1" applyAlignment="1"/>
    <xf numFmtId="164" fontId="0" fillId="0" borderId="2" xfId="0" applyNumberFormat="1" applyFill="1" applyBorder="1" applyAlignment="1"/>
    <xf numFmtId="49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49" fontId="1" fillId="0" borderId="4" xfId="0" applyNumberFormat="1" applyFont="1" applyFill="1" applyBorder="1" applyAlignment="1">
      <alignment horizontal="center"/>
    </xf>
    <xf numFmtId="49" fontId="0" fillId="0" borderId="5" xfId="0" applyNumberFormat="1" applyFill="1" applyBorder="1" applyAlignment="1"/>
    <xf numFmtId="49" fontId="0" fillId="0" borderId="6" xfId="0" applyNumberFormat="1" applyFill="1" applyBorder="1" applyAlignment="1"/>
    <xf numFmtId="49" fontId="1" fillId="0" borderId="7" xfId="0" applyNumberFormat="1" applyFont="1" applyFill="1" applyBorder="1" applyAlignment="1">
      <alignment horizontal="center"/>
    </xf>
    <xf numFmtId="49" fontId="0" fillId="0" borderId="8" xfId="0" applyNumberFormat="1" applyFill="1" applyBorder="1" applyAlignment="1"/>
    <xf numFmtId="49" fontId="0" fillId="0" borderId="9" xfId="0" applyNumberFormat="1" applyFill="1" applyBorder="1" applyAlignment="1"/>
    <xf numFmtId="165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tabSelected="1" workbookViewId="0">
      <pane xSplit="1" ySplit="5" topLeftCell="B6" activePane="bottomRight" state="frozen"/>
      <selection pane="topRight"/>
      <selection pane="bottomLeft"/>
      <selection pane="bottomRight" activeCell="A6" sqref="A6"/>
    </sheetView>
  </sheetViews>
  <sheetFormatPr defaultRowHeight="15" x14ac:dyDescent="0.25"/>
  <cols>
    <col min="1" max="1" width="13.28515625" bestFit="1" customWidth="1"/>
    <col min="2" max="2" width="68.28515625" bestFit="1" customWidth="1"/>
    <col min="3" max="3" width="13.7109375" bestFit="1" customWidth="1"/>
    <col min="4" max="4" width="31.42578125" bestFit="1" customWidth="1"/>
    <col min="5" max="5" width="28" bestFit="1" customWidth="1"/>
    <col min="6" max="6" width="7.5703125" bestFit="1" customWidth="1"/>
    <col min="7" max="7" width="23.42578125" bestFit="1" customWidth="1"/>
    <col min="8" max="8" width="11" bestFit="1" customWidth="1"/>
    <col min="9" max="9" width="13.85546875" bestFit="1" customWidth="1"/>
    <col min="10" max="10" width="12.7109375" bestFit="1" customWidth="1"/>
    <col min="11" max="11" width="10.7109375" bestFit="1" customWidth="1"/>
    <col min="12" max="12" width="26.85546875" bestFit="1" customWidth="1"/>
    <col min="13" max="13" width="28.85546875" bestFit="1" customWidth="1"/>
    <col min="14" max="14" width="19.42578125" bestFit="1" customWidth="1"/>
    <col min="15" max="15" width="22.85546875" bestFit="1" customWidth="1"/>
    <col min="16" max="16" width="26" bestFit="1" customWidth="1"/>
    <col min="17" max="17" width="28.140625" bestFit="1" customWidth="1"/>
    <col min="18" max="18" width="18.5703125" bestFit="1" customWidth="1"/>
    <col min="19" max="19" width="22.140625" bestFit="1" customWidth="1"/>
    <col min="20" max="20" width="21.7109375" bestFit="1" customWidth="1"/>
    <col min="21" max="21" width="19.7109375" bestFit="1" customWidth="1"/>
    <col min="22" max="22" width="28.140625" bestFit="1" customWidth="1"/>
    <col min="23" max="23" width="6.42578125" bestFit="1" customWidth="1"/>
    <col min="24" max="24" width="37" bestFit="1" customWidth="1"/>
    <col min="25" max="25" width="13.5703125" bestFit="1" customWidth="1"/>
    <col min="26" max="26" width="15" bestFit="1" customWidth="1"/>
    <col min="27" max="27" width="17.42578125" bestFit="1" customWidth="1"/>
    <col min="28" max="28" width="16.42578125" bestFit="1" customWidth="1"/>
    <col min="29" max="29" width="23" bestFit="1" customWidth="1"/>
    <col min="30" max="30" width="17.7109375" bestFit="1" customWidth="1"/>
    <col min="31" max="31" width="27.28515625" bestFit="1" customWidth="1"/>
    <col min="32" max="32" width="20.85546875" bestFit="1" customWidth="1"/>
    <col min="33" max="33" width="19.85546875" bestFit="1" customWidth="1"/>
    <col min="34" max="34" width="9.5703125" bestFit="1" customWidth="1"/>
    <col min="35" max="35" width="10.42578125" bestFit="1" customWidth="1"/>
    <col min="36" max="36" width="11.140625" bestFit="1" customWidth="1"/>
    <col min="37" max="37" width="10" bestFit="1" customWidth="1"/>
    <col min="38" max="38" width="10.140625" bestFit="1" customWidth="1"/>
    <col min="39" max="39" width="12.140625" bestFit="1" customWidth="1"/>
    <col min="40" max="40" width="11.42578125" bestFit="1" customWidth="1"/>
  </cols>
  <sheetData>
    <row r="1" spans="1:40" x14ac:dyDescent="0.25">
      <c r="A1" s="2"/>
      <c r="B1" s="2"/>
      <c r="C1" s="2"/>
      <c r="D1" s="2"/>
      <c r="E1" s="2"/>
      <c r="F1" s="2"/>
      <c r="G1" s="2"/>
      <c r="H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"/>
      <c r="Y1" s="2"/>
      <c r="Z1" s="2"/>
      <c r="AA1" s="1"/>
      <c r="AB1" s="1"/>
      <c r="AC1" s="1"/>
      <c r="AD1" s="1"/>
      <c r="AE1" s="1"/>
      <c r="AF1" s="1"/>
      <c r="AG1" s="1"/>
      <c r="AH1" s="2"/>
    </row>
    <row r="2" spans="1:40" x14ac:dyDescent="0.25">
      <c r="A2" s="2"/>
      <c r="B2" s="2"/>
      <c r="C2" s="2"/>
      <c r="D2" s="2"/>
      <c r="E2" s="2"/>
      <c r="F2" s="2"/>
      <c r="G2" s="2"/>
      <c r="H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2"/>
      <c r="Y2" s="2"/>
      <c r="Z2" s="2"/>
      <c r="AA2" s="1"/>
      <c r="AB2" s="1"/>
      <c r="AC2" s="1"/>
      <c r="AD2" s="1"/>
      <c r="AE2" s="1"/>
      <c r="AF2" s="1"/>
      <c r="AG2" s="1"/>
      <c r="AH2" s="2"/>
    </row>
    <row r="3" spans="1:40" x14ac:dyDescent="0.25">
      <c r="A3" s="2"/>
      <c r="B3" s="2"/>
      <c r="C3" s="2"/>
      <c r="D3" s="2"/>
      <c r="E3" s="2"/>
      <c r="F3" s="2"/>
      <c r="G3" s="2"/>
      <c r="H3" s="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2"/>
      <c r="Y3" s="2"/>
      <c r="Z3" s="2"/>
      <c r="AA3" s="1"/>
      <c r="AB3" s="1"/>
      <c r="AC3" s="1"/>
      <c r="AD3" s="1"/>
      <c r="AE3" s="1"/>
      <c r="AF3" s="1"/>
      <c r="AG3" s="1"/>
      <c r="AH3" s="2"/>
    </row>
    <row r="4" spans="1:40" x14ac:dyDescent="0.25">
      <c r="A4" s="2"/>
      <c r="B4" s="2"/>
      <c r="C4" s="2"/>
      <c r="D4" s="2"/>
      <c r="E4" s="2"/>
      <c r="F4" s="2"/>
      <c r="G4" s="2"/>
      <c r="H4" s="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2"/>
      <c r="Y4" s="2"/>
      <c r="Z4" s="2"/>
      <c r="AA4" s="1"/>
      <c r="AB4" s="1"/>
      <c r="AC4" s="1"/>
      <c r="AD4" s="1"/>
      <c r="AE4" s="1"/>
      <c r="AF4" s="1"/>
      <c r="AG4" s="1"/>
      <c r="AH4" s="2"/>
    </row>
    <row r="5" spans="1:40" x14ac:dyDescent="0.25">
      <c r="A5" s="15" t="s">
        <v>94</v>
      </c>
      <c r="B5" s="9" t="s">
        <v>95</v>
      </c>
      <c r="C5" s="9" t="s">
        <v>96</v>
      </c>
      <c r="D5" s="9" t="s">
        <v>97</v>
      </c>
      <c r="E5" s="9" t="s">
        <v>98</v>
      </c>
      <c r="F5" s="9" t="s">
        <v>99</v>
      </c>
      <c r="G5" s="9" t="s">
        <v>100</v>
      </c>
      <c r="H5" s="9" t="s">
        <v>101</v>
      </c>
      <c r="I5" s="10" t="s">
        <v>102</v>
      </c>
      <c r="J5" s="11" t="s">
        <v>103</v>
      </c>
      <c r="K5" s="11" t="s">
        <v>104</v>
      </c>
      <c r="L5" s="11" t="s">
        <v>105</v>
      </c>
      <c r="M5" s="11" t="s">
        <v>106</v>
      </c>
      <c r="N5" s="11" t="s">
        <v>107</v>
      </c>
      <c r="O5" s="11" t="s">
        <v>108</v>
      </c>
      <c r="P5" s="11" t="s">
        <v>109</v>
      </c>
      <c r="Q5" s="11" t="s">
        <v>110</v>
      </c>
      <c r="R5" s="11" t="s">
        <v>111</v>
      </c>
      <c r="S5" s="11" t="s">
        <v>112</v>
      </c>
      <c r="T5" s="11" t="s">
        <v>113</v>
      </c>
      <c r="U5" s="11" t="s">
        <v>114</v>
      </c>
      <c r="V5" s="11" t="s">
        <v>115</v>
      </c>
      <c r="W5" s="11" t="s">
        <v>116</v>
      </c>
      <c r="X5" s="9" t="s">
        <v>117</v>
      </c>
      <c r="Y5" s="9" t="s">
        <v>118</v>
      </c>
      <c r="Z5" s="9" t="s">
        <v>119</v>
      </c>
      <c r="AA5" s="11" t="s">
        <v>120</v>
      </c>
      <c r="AB5" s="11" t="s">
        <v>121</v>
      </c>
      <c r="AC5" s="11" t="s">
        <v>122</v>
      </c>
      <c r="AD5" s="11" t="s">
        <v>123</v>
      </c>
      <c r="AE5" s="11" t="s">
        <v>124</v>
      </c>
      <c r="AF5" s="11" t="s">
        <v>125</v>
      </c>
      <c r="AG5" s="11" t="s">
        <v>126</v>
      </c>
      <c r="AH5" s="12" t="s">
        <v>127</v>
      </c>
      <c r="AI5" t="s">
        <v>128</v>
      </c>
      <c r="AJ5" t="s">
        <v>129</v>
      </c>
      <c r="AK5" t="s">
        <v>130</v>
      </c>
      <c r="AL5" t="s">
        <v>131</v>
      </c>
      <c r="AM5" t="s">
        <v>132</v>
      </c>
      <c r="AN5" t="s">
        <v>133</v>
      </c>
    </row>
    <row r="6" spans="1:40" x14ac:dyDescent="0.25">
      <c r="A6" s="16" t="s">
        <v>3</v>
      </c>
      <c r="B6" s="3" t="s">
        <v>4</v>
      </c>
      <c r="C6" s="3" t="s">
        <v>2</v>
      </c>
      <c r="D6" s="3" t="s">
        <v>0</v>
      </c>
      <c r="E6" s="3" t="s">
        <v>0</v>
      </c>
      <c r="F6" s="3" t="s">
        <v>5</v>
      </c>
      <c r="G6" s="3" t="s">
        <v>1</v>
      </c>
      <c r="H6" s="3" t="s">
        <v>2</v>
      </c>
      <c r="I6" s="4">
        <v>1</v>
      </c>
      <c r="J6" s="18">
        <f t="shared" ref="J6:J44" si="0">ROUND(AI6*AK6/0.96/0.915,4)</f>
        <v>1.4323999999999999</v>
      </c>
      <c r="K6" s="19">
        <f t="shared" ref="K6:K44" si="1">IF(AJ6*AL6&lt;100,ROUND(AJ6*AL6,1),ROUND(AJ6*AL6,0))</f>
        <v>543</v>
      </c>
      <c r="L6" s="5">
        <v>0</v>
      </c>
      <c r="M6" s="5">
        <v>0</v>
      </c>
      <c r="N6" s="19">
        <f t="shared" ref="N6:N44" si="2">ROUND(O6/1.15*1.1*7.8*1.03*AM6,2)</f>
        <v>11.7</v>
      </c>
      <c r="O6" s="18">
        <f t="shared" ref="O6:O44" si="3">ROUND(AI6*1.15,4)</f>
        <v>0.76149999999999995</v>
      </c>
      <c r="P6" s="5">
        <v>0</v>
      </c>
      <c r="Q6" s="5">
        <v>0</v>
      </c>
      <c r="R6" s="19">
        <f t="shared" ref="R6:R44" si="4">ROUND(S6*123*AN6,2)</f>
        <v>192.63</v>
      </c>
      <c r="S6" s="18">
        <f t="shared" ref="S6:S44" si="5">ROUND(AI6*1.1,4)</f>
        <v>0.72840000000000005</v>
      </c>
      <c r="T6" s="5">
        <v>0</v>
      </c>
      <c r="U6" s="5">
        <v>0</v>
      </c>
      <c r="V6" s="5">
        <v>0.64480000000000004</v>
      </c>
      <c r="W6" s="5">
        <v>0</v>
      </c>
      <c r="X6" s="3" t="s">
        <v>6</v>
      </c>
      <c r="Y6" s="3" t="s">
        <v>7</v>
      </c>
      <c r="Z6" s="3" t="s">
        <v>8</v>
      </c>
      <c r="AA6" s="5">
        <v>15</v>
      </c>
      <c r="AB6" s="5">
        <v>2.7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13" t="s">
        <v>2</v>
      </c>
      <c r="AI6" s="18">
        <f>ROUND(V6*(1-W6/100)*(1+AA6/100)*(1+AB6/100)*(1+AC6/100)*(1+AD6/100)*(1+AE6/100)*(1+AF6/100)/Munka2!C1+AG6,4)</f>
        <v>0.66220000000000001</v>
      </c>
      <c r="AJ6" s="19">
        <f>ROUND(V6*(1-W6/100)*(1+AA6/100)*(1+AB6/100)*(1+AC6/100)*(1+AD6/100)*(1+AE6/100)*(1+AF6/100)*Munka2!B1+AG6*Munka2!A1,4)</f>
        <v>217.03919999999999</v>
      </c>
      <c r="AK6" s="19">
        <v>1.9</v>
      </c>
      <c r="AL6" s="19">
        <v>2.5</v>
      </c>
      <c r="AM6" s="19">
        <v>2</v>
      </c>
      <c r="AN6" s="19">
        <v>2.15</v>
      </c>
    </row>
    <row r="7" spans="1:40" x14ac:dyDescent="0.25">
      <c r="A7" s="16" t="s">
        <v>9</v>
      </c>
      <c r="B7" s="3" t="s">
        <v>10</v>
      </c>
      <c r="C7" s="3" t="s">
        <v>2</v>
      </c>
      <c r="D7" s="3" t="s">
        <v>0</v>
      </c>
      <c r="E7" s="3" t="s">
        <v>0</v>
      </c>
      <c r="F7" s="3" t="s">
        <v>5</v>
      </c>
      <c r="G7" s="3" t="s">
        <v>1</v>
      </c>
      <c r="H7" s="3" t="s">
        <v>2</v>
      </c>
      <c r="I7" s="4">
        <v>1</v>
      </c>
      <c r="J7" s="20">
        <f t="shared" si="0"/>
        <v>1.5485</v>
      </c>
      <c r="K7" s="21">
        <f t="shared" si="1"/>
        <v>587</v>
      </c>
      <c r="L7" s="5">
        <v>0</v>
      </c>
      <c r="M7" s="5">
        <v>0</v>
      </c>
      <c r="N7" s="21">
        <f t="shared" si="2"/>
        <v>12.65</v>
      </c>
      <c r="O7" s="20">
        <f t="shared" si="3"/>
        <v>0.82330000000000003</v>
      </c>
      <c r="P7" s="5">
        <v>0</v>
      </c>
      <c r="Q7" s="5">
        <v>0</v>
      </c>
      <c r="R7" s="21">
        <f t="shared" si="4"/>
        <v>208.25</v>
      </c>
      <c r="S7" s="20">
        <f t="shared" si="5"/>
        <v>0.78749999999999998</v>
      </c>
      <c r="T7" s="5">
        <v>0</v>
      </c>
      <c r="U7" s="5">
        <v>0</v>
      </c>
      <c r="V7" s="5">
        <v>0.69710000000000005</v>
      </c>
      <c r="W7" s="5">
        <v>0</v>
      </c>
      <c r="X7" s="3" t="s">
        <v>6</v>
      </c>
      <c r="Y7" s="3" t="s">
        <v>7</v>
      </c>
      <c r="Z7" s="3" t="s">
        <v>8</v>
      </c>
      <c r="AA7" s="5">
        <v>15</v>
      </c>
      <c r="AB7" s="5">
        <v>2.7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13" t="s">
        <v>2</v>
      </c>
      <c r="AI7" s="20">
        <f>ROUND(V7*(1-W7/100)*(1+AA7/100)*(1+AB7/100)*(1+AC7/100)*(1+AD7/100)*(1+AE7/100)*(1+AF7/100)/Munka2!C1+AG7,4)</f>
        <v>0.71589999999999998</v>
      </c>
      <c r="AJ7" s="21">
        <f>ROUND(V7*(1-W7/100)*(1+AA7/100)*(1+AB7/100)*(1+AC7/100)*(1+AD7/100)*(1+AE7/100)*(1+AF7/100)*Munka2!B1+AG7*Munka2!A1,4)</f>
        <v>234.64330000000001</v>
      </c>
      <c r="AK7" s="95">
        <v>1.9</v>
      </c>
      <c r="AL7" s="95">
        <v>2.5</v>
      </c>
      <c r="AM7" s="95">
        <v>2</v>
      </c>
      <c r="AN7" s="95">
        <v>2.15</v>
      </c>
    </row>
    <row r="8" spans="1:40" x14ac:dyDescent="0.25">
      <c r="A8" s="16" t="s">
        <v>11</v>
      </c>
      <c r="B8" s="3" t="s">
        <v>12</v>
      </c>
      <c r="C8" s="3" t="s">
        <v>2</v>
      </c>
      <c r="D8" s="3" t="s">
        <v>0</v>
      </c>
      <c r="E8" s="3" t="s">
        <v>0</v>
      </c>
      <c r="F8" s="3" t="s">
        <v>5</v>
      </c>
      <c r="G8" s="3" t="s">
        <v>1</v>
      </c>
      <c r="H8" s="3" t="s">
        <v>2</v>
      </c>
      <c r="I8" s="4">
        <v>1</v>
      </c>
      <c r="J8" s="22">
        <f t="shared" si="0"/>
        <v>1.6647000000000001</v>
      </c>
      <c r="K8" s="23">
        <f t="shared" si="1"/>
        <v>631</v>
      </c>
      <c r="L8" s="5">
        <v>0</v>
      </c>
      <c r="M8" s="5">
        <v>0</v>
      </c>
      <c r="N8" s="23">
        <f t="shared" si="2"/>
        <v>13.6</v>
      </c>
      <c r="O8" s="22">
        <f t="shared" si="3"/>
        <v>0.88500000000000001</v>
      </c>
      <c r="P8" s="5">
        <v>0</v>
      </c>
      <c r="Q8" s="5">
        <v>0</v>
      </c>
      <c r="R8" s="23">
        <f t="shared" si="4"/>
        <v>223.88</v>
      </c>
      <c r="S8" s="22">
        <f t="shared" si="5"/>
        <v>0.84660000000000002</v>
      </c>
      <c r="T8" s="5">
        <v>0</v>
      </c>
      <c r="U8" s="5">
        <v>0</v>
      </c>
      <c r="V8" s="5">
        <v>0.74939999999999996</v>
      </c>
      <c r="W8" s="5">
        <v>0</v>
      </c>
      <c r="X8" s="3" t="s">
        <v>6</v>
      </c>
      <c r="Y8" s="3" t="s">
        <v>7</v>
      </c>
      <c r="Z8" s="3" t="s">
        <v>8</v>
      </c>
      <c r="AA8" s="5">
        <v>15</v>
      </c>
      <c r="AB8" s="5">
        <v>2.7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13" t="s">
        <v>2</v>
      </c>
      <c r="AI8" s="22">
        <f>ROUND(V8*(1-W8/100)*(1+AA8/100)*(1+AB8/100)*(1+AC8/100)*(1+AD8/100)*(1+AE8/100)*(1+AF8/100)/Munka2!C1+AG8,4)</f>
        <v>0.76959999999999995</v>
      </c>
      <c r="AJ8" s="23">
        <f>ROUND(V8*(1-W8/100)*(1+AA8/100)*(1+AB8/100)*(1+AC8/100)*(1+AD8/100)*(1+AE8/100)*(1+AF8/100)*Munka2!B1+AG8*Munka2!A1,4)</f>
        <v>252.2475</v>
      </c>
      <c r="AK8" s="95">
        <v>1.9</v>
      </c>
      <c r="AL8" s="95">
        <v>2.5</v>
      </c>
      <c r="AM8" s="95">
        <v>2</v>
      </c>
      <c r="AN8" s="95">
        <v>2.15</v>
      </c>
    </row>
    <row r="9" spans="1:40" x14ac:dyDescent="0.25">
      <c r="A9" s="16" t="s">
        <v>13</v>
      </c>
      <c r="B9" s="3" t="s">
        <v>14</v>
      </c>
      <c r="C9" s="3" t="s">
        <v>2</v>
      </c>
      <c r="D9" s="3" t="s">
        <v>0</v>
      </c>
      <c r="E9" s="3" t="s">
        <v>0</v>
      </c>
      <c r="F9" s="3" t="s">
        <v>5</v>
      </c>
      <c r="G9" s="3" t="s">
        <v>1</v>
      </c>
      <c r="H9" s="3" t="s">
        <v>2</v>
      </c>
      <c r="I9" s="4">
        <v>1</v>
      </c>
      <c r="J9" s="24">
        <f t="shared" si="0"/>
        <v>1.7979000000000001</v>
      </c>
      <c r="K9" s="25">
        <f t="shared" si="1"/>
        <v>681</v>
      </c>
      <c r="L9" s="5">
        <v>0</v>
      </c>
      <c r="M9" s="5">
        <v>0</v>
      </c>
      <c r="N9" s="25">
        <f t="shared" si="2"/>
        <v>14.69</v>
      </c>
      <c r="O9" s="24">
        <f t="shared" si="3"/>
        <v>0.95589999999999997</v>
      </c>
      <c r="P9" s="5">
        <v>0</v>
      </c>
      <c r="Q9" s="5">
        <v>0</v>
      </c>
      <c r="R9" s="25">
        <f t="shared" si="4"/>
        <v>241.79</v>
      </c>
      <c r="S9" s="24">
        <f t="shared" si="5"/>
        <v>0.9143</v>
      </c>
      <c r="T9" s="5">
        <v>0</v>
      </c>
      <c r="U9" s="5">
        <v>0</v>
      </c>
      <c r="V9" s="5">
        <v>0.80930000000000002</v>
      </c>
      <c r="W9" s="5">
        <v>0</v>
      </c>
      <c r="X9" s="3" t="s">
        <v>6</v>
      </c>
      <c r="Y9" s="3" t="s">
        <v>7</v>
      </c>
      <c r="Z9" s="3" t="s">
        <v>8</v>
      </c>
      <c r="AA9" s="5">
        <v>15</v>
      </c>
      <c r="AB9" s="5">
        <v>2.7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13" t="s">
        <v>2</v>
      </c>
      <c r="AI9" s="24">
        <f>ROUND(V9*(1-W9/100)*(1+AA9/100)*(1+AB9/100)*(1+AC9/100)*(1+AD9/100)*(1+AE9/100)*(1+AF9/100)/Munka2!C1+AG9,4)</f>
        <v>0.83120000000000005</v>
      </c>
      <c r="AJ9" s="25">
        <f>ROUND(V9*(1-W9/100)*(1+AA9/100)*(1+AB9/100)*(1+AC9/100)*(1+AD9/100)*(1+AE9/100)*(1+AF9/100)*Munka2!B1+AG9*Munka2!A1,4)</f>
        <v>272.40980000000002</v>
      </c>
      <c r="AK9" s="95">
        <v>1.9</v>
      </c>
      <c r="AL9" s="95">
        <v>2.5</v>
      </c>
      <c r="AM9" s="95">
        <v>2</v>
      </c>
      <c r="AN9" s="95">
        <v>2.15</v>
      </c>
    </row>
    <row r="10" spans="1:40" x14ac:dyDescent="0.25">
      <c r="A10" s="16" t="s">
        <v>15</v>
      </c>
      <c r="B10" s="3" t="s">
        <v>16</v>
      </c>
      <c r="C10" s="3" t="s">
        <v>2</v>
      </c>
      <c r="D10" s="3" t="s">
        <v>0</v>
      </c>
      <c r="E10" s="3" t="s">
        <v>0</v>
      </c>
      <c r="F10" s="3" t="s">
        <v>5</v>
      </c>
      <c r="G10" s="3" t="s">
        <v>1</v>
      </c>
      <c r="H10" s="3" t="s">
        <v>2</v>
      </c>
      <c r="I10" s="4">
        <v>1</v>
      </c>
      <c r="J10" s="26">
        <f t="shared" si="0"/>
        <v>1.9151</v>
      </c>
      <c r="K10" s="27">
        <f t="shared" si="1"/>
        <v>725</v>
      </c>
      <c r="L10" s="5">
        <v>0</v>
      </c>
      <c r="M10" s="5">
        <v>0</v>
      </c>
      <c r="N10" s="27">
        <f t="shared" si="2"/>
        <v>15.65</v>
      </c>
      <c r="O10" s="26">
        <f t="shared" si="3"/>
        <v>1.0182</v>
      </c>
      <c r="P10" s="5">
        <v>0</v>
      </c>
      <c r="Q10" s="5">
        <v>0</v>
      </c>
      <c r="R10" s="27">
        <f t="shared" si="4"/>
        <v>257.55</v>
      </c>
      <c r="S10" s="26">
        <f t="shared" si="5"/>
        <v>0.97389999999999999</v>
      </c>
      <c r="T10" s="5">
        <v>0</v>
      </c>
      <c r="U10" s="5">
        <v>0</v>
      </c>
      <c r="V10" s="5">
        <v>0.86209999999999998</v>
      </c>
      <c r="W10" s="5">
        <v>0</v>
      </c>
      <c r="X10" s="3" t="s">
        <v>6</v>
      </c>
      <c r="Y10" s="3" t="s">
        <v>7</v>
      </c>
      <c r="Z10" s="3" t="s">
        <v>8</v>
      </c>
      <c r="AA10" s="5">
        <v>15</v>
      </c>
      <c r="AB10" s="5">
        <v>2.7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13" t="s">
        <v>2</v>
      </c>
      <c r="AI10" s="26">
        <f>ROUND(V10*(1-W10/100)*(1+AA10/100)*(1+AB10/100)*(1+AC10/100)*(1+AD10/100)*(1+AE10/100)*(1+AF10/100)/Munka2!C1+AG10,4)</f>
        <v>0.88539999999999996</v>
      </c>
      <c r="AJ10" s="27">
        <f>ROUND(V10*(1-W10/100)*(1+AA10/100)*(1+AB10/100)*(1+AC10/100)*(1+AD10/100)*(1+AE10/100)*(1+AF10/100)*Munka2!B1+AG10*Munka2!A1,4)</f>
        <v>290.18220000000002</v>
      </c>
      <c r="AK10" s="95">
        <v>1.9</v>
      </c>
      <c r="AL10" s="95">
        <v>2.5</v>
      </c>
      <c r="AM10" s="95">
        <v>2</v>
      </c>
      <c r="AN10" s="95">
        <v>2.15</v>
      </c>
    </row>
    <row r="11" spans="1:40" x14ac:dyDescent="0.25">
      <c r="A11" s="16" t="s">
        <v>17</v>
      </c>
      <c r="B11" s="3" t="s">
        <v>18</v>
      </c>
      <c r="C11" s="3" t="s">
        <v>2</v>
      </c>
      <c r="D11" s="3" t="s">
        <v>0</v>
      </c>
      <c r="E11" s="3" t="s">
        <v>0</v>
      </c>
      <c r="F11" s="3" t="s">
        <v>5</v>
      </c>
      <c r="G11" s="3" t="s">
        <v>1</v>
      </c>
      <c r="H11" s="3" t="s">
        <v>2</v>
      </c>
      <c r="I11" s="4">
        <v>1</v>
      </c>
      <c r="J11" s="28">
        <f t="shared" si="0"/>
        <v>2.0324</v>
      </c>
      <c r="K11" s="29">
        <f t="shared" si="1"/>
        <v>770</v>
      </c>
      <c r="L11" s="5">
        <v>0</v>
      </c>
      <c r="M11" s="5">
        <v>0</v>
      </c>
      <c r="N11" s="29">
        <f t="shared" si="2"/>
        <v>16.61</v>
      </c>
      <c r="O11" s="28">
        <f t="shared" si="3"/>
        <v>1.0805</v>
      </c>
      <c r="P11" s="5">
        <v>0</v>
      </c>
      <c r="Q11" s="5">
        <v>0</v>
      </c>
      <c r="R11" s="29">
        <f t="shared" si="4"/>
        <v>273.33999999999997</v>
      </c>
      <c r="S11" s="28">
        <f t="shared" si="5"/>
        <v>1.0336000000000001</v>
      </c>
      <c r="T11" s="5">
        <v>0</v>
      </c>
      <c r="U11" s="5">
        <v>0</v>
      </c>
      <c r="V11" s="5">
        <v>0.91490000000000005</v>
      </c>
      <c r="W11" s="5">
        <v>0</v>
      </c>
      <c r="X11" s="3" t="s">
        <v>6</v>
      </c>
      <c r="Y11" s="3" t="s">
        <v>7</v>
      </c>
      <c r="Z11" s="3" t="s">
        <v>8</v>
      </c>
      <c r="AA11" s="5">
        <v>15</v>
      </c>
      <c r="AB11" s="5">
        <v>2.7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13" t="s">
        <v>2</v>
      </c>
      <c r="AI11" s="28">
        <f>ROUND(V11*(1-W11/100)*(1+AA11/100)*(1+AB11/100)*(1+AC11/100)*(1+AD11/100)*(1+AE11/100)*(1+AF11/100)/Munka2!C1+AG11,4)</f>
        <v>0.93959999999999999</v>
      </c>
      <c r="AJ11" s="29">
        <f>ROUND(V11*(1-W11/100)*(1+AA11/100)*(1+AB11/100)*(1+AC11/100)*(1+AD11/100)*(1+AE11/100)*(1+AF11/100)*Munka2!B1+AG11*Munka2!A1,4)</f>
        <v>307.9547</v>
      </c>
      <c r="AK11" s="95">
        <v>1.9</v>
      </c>
      <c r="AL11" s="95">
        <v>2.5</v>
      </c>
      <c r="AM11" s="95">
        <v>2</v>
      </c>
      <c r="AN11" s="95">
        <v>2.15</v>
      </c>
    </row>
    <row r="12" spans="1:40" x14ac:dyDescent="0.25">
      <c r="A12" s="16" t="s">
        <v>19</v>
      </c>
      <c r="B12" s="3" t="s">
        <v>20</v>
      </c>
      <c r="C12" s="3" t="s">
        <v>2</v>
      </c>
      <c r="D12" s="3" t="s">
        <v>0</v>
      </c>
      <c r="E12" s="3" t="s">
        <v>0</v>
      </c>
      <c r="F12" s="3" t="s">
        <v>5</v>
      </c>
      <c r="G12" s="3" t="s">
        <v>1</v>
      </c>
      <c r="H12" s="3" t="s">
        <v>2</v>
      </c>
      <c r="I12" s="4">
        <v>1</v>
      </c>
      <c r="J12" s="30">
        <f t="shared" si="0"/>
        <v>2.2865000000000002</v>
      </c>
      <c r="K12" s="31">
        <f t="shared" si="1"/>
        <v>866</v>
      </c>
      <c r="L12" s="5">
        <v>0</v>
      </c>
      <c r="M12" s="5">
        <v>0</v>
      </c>
      <c r="N12" s="31">
        <f t="shared" si="2"/>
        <v>18.68</v>
      </c>
      <c r="O12" s="30">
        <f t="shared" si="3"/>
        <v>1.2157</v>
      </c>
      <c r="P12" s="5">
        <v>0</v>
      </c>
      <c r="Q12" s="5">
        <v>0</v>
      </c>
      <c r="R12" s="31">
        <f t="shared" si="4"/>
        <v>307.5</v>
      </c>
      <c r="S12" s="30">
        <f t="shared" si="5"/>
        <v>1.1628000000000001</v>
      </c>
      <c r="T12" s="5">
        <v>0</v>
      </c>
      <c r="U12" s="5">
        <v>0</v>
      </c>
      <c r="V12" s="5">
        <v>1.0293000000000001</v>
      </c>
      <c r="W12" s="5">
        <v>0</v>
      </c>
      <c r="X12" s="3" t="s">
        <v>6</v>
      </c>
      <c r="Y12" s="3" t="s">
        <v>7</v>
      </c>
      <c r="Z12" s="3" t="s">
        <v>8</v>
      </c>
      <c r="AA12" s="5">
        <v>15</v>
      </c>
      <c r="AB12" s="5">
        <v>2.7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13" t="s">
        <v>2</v>
      </c>
      <c r="AI12" s="30">
        <f>ROUND(V12*(1-W12/100)*(1+AA12/100)*(1+AB12/100)*(1+AC12/100)*(1+AD12/100)*(1+AE12/100)*(1+AF12/100)/Munka2!C1+AG12,4)</f>
        <v>1.0570999999999999</v>
      </c>
      <c r="AJ12" s="31">
        <f>ROUND(V12*(1-W12/100)*(1+AA12/100)*(1+AB12/100)*(1+AC12/100)*(1+AD12/100)*(1+AE12/100)*(1+AF12/100)*Munka2!B1+AG12*Munka2!A1,4)</f>
        <v>346.46159999999998</v>
      </c>
      <c r="AK12" s="95">
        <v>1.9</v>
      </c>
      <c r="AL12" s="95">
        <v>2.5</v>
      </c>
      <c r="AM12" s="95">
        <v>2</v>
      </c>
      <c r="AN12" s="95">
        <v>2.15</v>
      </c>
    </row>
    <row r="13" spans="1:40" x14ac:dyDescent="0.25">
      <c r="A13" s="16" t="s">
        <v>21</v>
      </c>
      <c r="B13" s="3" t="s">
        <v>22</v>
      </c>
      <c r="C13" s="3" t="s">
        <v>2</v>
      </c>
      <c r="D13" s="3" t="s">
        <v>0</v>
      </c>
      <c r="E13" s="3" t="s">
        <v>0</v>
      </c>
      <c r="F13" s="3" t="s">
        <v>5</v>
      </c>
      <c r="G13" s="3" t="s">
        <v>1</v>
      </c>
      <c r="H13" s="3" t="s">
        <v>2</v>
      </c>
      <c r="I13" s="4">
        <v>1</v>
      </c>
      <c r="J13" s="32">
        <f t="shared" si="0"/>
        <v>1.5022</v>
      </c>
      <c r="K13" s="33">
        <f t="shared" si="1"/>
        <v>569</v>
      </c>
      <c r="L13" s="5">
        <v>0</v>
      </c>
      <c r="M13" s="5">
        <v>0</v>
      </c>
      <c r="N13" s="33">
        <f t="shared" si="2"/>
        <v>12.28</v>
      </c>
      <c r="O13" s="32">
        <f t="shared" si="3"/>
        <v>0.79869999999999997</v>
      </c>
      <c r="P13" s="5">
        <v>0</v>
      </c>
      <c r="Q13" s="5">
        <v>0</v>
      </c>
      <c r="R13" s="33">
        <f t="shared" si="4"/>
        <v>202.04</v>
      </c>
      <c r="S13" s="32">
        <f t="shared" si="5"/>
        <v>0.76400000000000001</v>
      </c>
      <c r="T13" s="5">
        <v>0</v>
      </c>
      <c r="U13" s="5">
        <v>0</v>
      </c>
      <c r="V13" s="5">
        <v>0.67620000000000002</v>
      </c>
      <c r="W13" s="5">
        <v>0</v>
      </c>
      <c r="X13" s="3" t="s">
        <v>6</v>
      </c>
      <c r="Y13" s="3" t="s">
        <v>7</v>
      </c>
      <c r="Z13" s="3" t="s">
        <v>8</v>
      </c>
      <c r="AA13" s="5">
        <v>15</v>
      </c>
      <c r="AB13" s="5">
        <v>2.7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13" t="s">
        <v>2</v>
      </c>
      <c r="AI13" s="32">
        <f>ROUND(V13*(1-W13/100)*(1+AA13/100)*(1+AB13/100)*(1+AC13/100)*(1+AD13/100)*(1+AE13/100)*(1+AF13/100)/Munka2!C1+AG13,4)</f>
        <v>0.69450000000000001</v>
      </c>
      <c r="AJ13" s="33">
        <f>ROUND(V13*(1-W13/100)*(1+AA13/100)*(1+AB13/100)*(1+AC13/100)*(1+AD13/100)*(1+AE13/100)*(1+AF13/100)*Munka2!B1+AG13*Munka2!A1,4)</f>
        <v>227.60839999999999</v>
      </c>
      <c r="AK13" s="95">
        <v>1.9</v>
      </c>
      <c r="AL13" s="95">
        <v>2.5</v>
      </c>
      <c r="AM13" s="95">
        <v>2</v>
      </c>
      <c r="AN13" s="95">
        <v>2.15</v>
      </c>
    </row>
    <row r="14" spans="1:40" x14ac:dyDescent="0.25">
      <c r="A14" s="16" t="s">
        <v>23</v>
      </c>
      <c r="B14" s="3" t="s">
        <v>24</v>
      </c>
      <c r="C14" s="3" t="s">
        <v>2</v>
      </c>
      <c r="D14" s="3" t="s">
        <v>0</v>
      </c>
      <c r="E14" s="3" t="s">
        <v>0</v>
      </c>
      <c r="F14" s="3" t="s">
        <v>5</v>
      </c>
      <c r="G14" s="3" t="s">
        <v>1</v>
      </c>
      <c r="H14" s="3" t="s">
        <v>2</v>
      </c>
      <c r="I14" s="4">
        <v>1</v>
      </c>
      <c r="J14" s="34">
        <f t="shared" si="0"/>
        <v>1.4034</v>
      </c>
      <c r="K14" s="35">
        <f t="shared" si="1"/>
        <v>532</v>
      </c>
      <c r="L14" s="5">
        <v>0</v>
      </c>
      <c r="M14" s="5">
        <v>0</v>
      </c>
      <c r="N14" s="35">
        <f t="shared" si="2"/>
        <v>11.47</v>
      </c>
      <c r="O14" s="34">
        <f t="shared" si="3"/>
        <v>0.74609999999999999</v>
      </c>
      <c r="P14" s="5">
        <v>0</v>
      </c>
      <c r="Q14" s="5">
        <v>0</v>
      </c>
      <c r="R14" s="35">
        <f t="shared" si="4"/>
        <v>188.74</v>
      </c>
      <c r="S14" s="34">
        <f t="shared" si="5"/>
        <v>0.7137</v>
      </c>
      <c r="T14" s="5">
        <v>0</v>
      </c>
      <c r="U14" s="5">
        <v>0</v>
      </c>
      <c r="V14" s="5">
        <v>0.63170000000000004</v>
      </c>
      <c r="W14" s="5">
        <v>0</v>
      </c>
      <c r="X14" s="3" t="s">
        <v>6</v>
      </c>
      <c r="Y14" s="3" t="s">
        <v>7</v>
      </c>
      <c r="Z14" s="3" t="s">
        <v>8</v>
      </c>
      <c r="AA14" s="5">
        <v>15</v>
      </c>
      <c r="AB14" s="5">
        <v>2.7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13" t="s">
        <v>2</v>
      </c>
      <c r="AI14" s="34">
        <f>ROUND(V14*(1-W14/100)*(1+AA14/100)*(1+AB14/100)*(1+AC14/100)*(1+AD14/100)*(1+AE14/100)*(1+AF14/100)/Munka2!C1+AG14,4)</f>
        <v>0.64880000000000004</v>
      </c>
      <c r="AJ14" s="35">
        <f>ROUND(V14*(1-W14/100)*(1+AA14/100)*(1+AB14/100)*(1+AC14/100)*(1+AD14/100)*(1+AE14/100)*(1+AF14/100)*Munka2!B1+AG14*Munka2!A1,4)</f>
        <v>212.62970000000001</v>
      </c>
      <c r="AK14" s="95">
        <v>1.9</v>
      </c>
      <c r="AL14" s="95">
        <v>2.5</v>
      </c>
      <c r="AM14" s="95">
        <v>2</v>
      </c>
      <c r="AN14" s="95">
        <v>2.15</v>
      </c>
    </row>
    <row r="15" spans="1:40" x14ac:dyDescent="0.25">
      <c r="A15" s="16" t="s">
        <v>25</v>
      </c>
      <c r="B15" s="3" t="s">
        <v>26</v>
      </c>
      <c r="C15" s="3" t="s">
        <v>2</v>
      </c>
      <c r="D15" s="3" t="s">
        <v>0</v>
      </c>
      <c r="E15" s="3" t="s">
        <v>0</v>
      </c>
      <c r="F15" s="3" t="s">
        <v>5</v>
      </c>
      <c r="G15" s="3" t="s">
        <v>1</v>
      </c>
      <c r="H15" s="3" t="s">
        <v>2</v>
      </c>
      <c r="I15" s="4">
        <v>1</v>
      </c>
      <c r="J15" s="36">
        <f t="shared" si="0"/>
        <v>1.1267</v>
      </c>
      <c r="K15" s="37">
        <f t="shared" si="1"/>
        <v>427</v>
      </c>
      <c r="L15" s="5">
        <v>0</v>
      </c>
      <c r="M15" s="5">
        <v>0</v>
      </c>
      <c r="N15" s="37">
        <f t="shared" si="2"/>
        <v>9.2100000000000009</v>
      </c>
      <c r="O15" s="36">
        <f t="shared" si="3"/>
        <v>0.59899999999999998</v>
      </c>
      <c r="P15" s="5">
        <v>0</v>
      </c>
      <c r="Q15" s="5">
        <v>0</v>
      </c>
      <c r="R15" s="37">
        <f t="shared" si="4"/>
        <v>151.53</v>
      </c>
      <c r="S15" s="36">
        <f t="shared" si="5"/>
        <v>0.57299999999999995</v>
      </c>
      <c r="T15" s="5">
        <v>0</v>
      </c>
      <c r="U15" s="5">
        <v>0</v>
      </c>
      <c r="V15" s="5">
        <v>0.50719999999999998</v>
      </c>
      <c r="W15" s="5">
        <v>0</v>
      </c>
      <c r="X15" s="3" t="s">
        <v>6</v>
      </c>
      <c r="Y15" s="3" t="s">
        <v>7</v>
      </c>
      <c r="Z15" s="3" t="s">
        <v>8</v>
      </c>
      <c r="AA15" s="5">
        <v>15</v>
      </c>
      <c r="AB15" s="5">
        <v>2.7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13" t="s">
        <v>2</v>
      </c>
      <c r="AI15" s="36">
        <f>ROUND(V15*(1-W15/100)*(1+AA15/100)*(1+AB15/100)*(1+AC15/100)*(1+AD15/100)*(1+AE15/100)*(1+AF15/100)/Munka2!C1+AG15,4)</f>
        <v>0.52090000000000003</v>
      </c>
      <c r="AJ15" s="37">
        <f>ROUND(V15*(1-W15/100)*(1+AA15/100)*(1+AB15/100)*(1+AC15/100)*(1+AD15/100)*(1+AE15/100)*(1+AF15/100)*Munka2!B1+AG15*Munka2!A1,4)</f>
        <v>170.72309999999999</v>
      </c>
      <c r="AK15" s="95">
        <v>1.9</v>
      </c>
      <c r="AL15" s="95">
        <v>2.5</v>
      </c>
      <c r="AM15" s="95">
        <v>2</v>
      </c>
      <c r="AN15" s="95">
        <v>2.15</v>
      </c>
    </row>
    <row r="16" spans="1:40" x14ac:dyDescent="0.25">
      <c r="A16" s="16" t="s">
        <v>27</v>
      </c>
      <c r="B16" s="3" t="s">
        <v>28</v>
      </c>
      <c r="C16" s="3" t="s">
        <v>2</v>
      </c>
      <c r="D16" s="3" t="s">
        <v>0</v>
      </c>
      <c r="E16" s="3" t="s">
        <v>0</v>
      </c>
      <c r="F16" s="3" t="s">
        <v>5</v>
      </c>
      <c r="G16" s="3" t="s">
        <v>1</v>
      </c>
      <c r="H16" s="3" t="s">
        <v>2</v>
      </c>
      <c r="I16" s="4">
        <v>1</v>
      </c>
      <c r="J16" s="38">
        <f t="shared" si="0"/>
        <v>1.3244</v>
      </c>
      <c r="K16" s="39">
        <f t="shared" si="1"/>
        <v>502</v>
      </c>
      <c r="L16" s="5">
        <v>0</v>
      </c>
      <c r="M16" s="5">
        <v>0</v>
      </c>
      <c r="N16" s="39">
        <f t="shared" si="2"/>
        <v>10.82</v>
      </c>
      <c r="O16" s="38">
        <f t="shared" si="3"/>
        <v>0.70409999999999995</v>
      </c>
      <c r="P16" s="5">
        <v>0</v>
      </c>
      <c r="Q16" s="5">
        <v>0</v>
      </c>
      <c r="R16" s="39">
        <f t="shared" si="4"/>
        <v>178.11</v>
      </c>
      <c r="S16" s="38">
        <f t="shared" si="5"/>
        <v>0.67349999999999999</v>
      </c>
      <c r="T16" s="5">
        <v>0</v>
      </c>
      <c r="U16" s="5">
        <v>0</v>
      </c>
      <c r="V16" s="5">
        <v>0.59619999999999995</v>
      </c>
      <c r="W16" s="5">
        <v>0</v>
      </c>
      <c r="X16" s="3" t="s">
        <v>6</v>
      </c>
      <c r="Y16" s="3" t="s">
        <v>7</v>
      </c>
      <c r="Z16" s="3" t="s">
        <v>8</v>
      </c>
      <c r="AA16" s="5">
        <v>15</v>
      </c>
      <c r="AB16" s="5">
        <v>2.7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13" t="s">
        <v>2</v>
      </c>
      <c r="AI16" s="38">
        <f>ROUND(V16*(1-W16/100)*(1+AA16/100)*(1+AB16/100)*(1+AC16/100)*(1+AD16/100)*(1+AE16/100)*(1+AF16/100)/Munka2!C1+AG16,4)</f>
        <v>0.61229999999999996</v>
      </c>
      <c r="AJ16" s="39">
        <f>ROUND(V16*(1-W16/100)*(1+AA16/100)*(1+AB16/100)*(1+AC16/100)*(1+AD16/100)*(1+AE16/100)*(1+AF16/100)*Munka2!B1+AG16*Munka2!A1,4)</f>
        <v>200.68049999999999</v>
      </c>
      <c r="AK16" s="95">
        <v>1.9</v>
      </c>
      <c r="AL16" s="95">
        <v>2.5</v>
      </c>
      <c r="AM16" s="95">
        <v>2</v>
      </c>
      <c r="AN16" s="95">
        <v>2.15</v>
      </c>
    </row>
    <row r="17" spans="1:40" x14ac:dyDescent="0.25">
      <c r="A17" s="16" t="s">
        <v>29</v>
      </c>
      <c r="B17" s="3" t="s">
        <v>30</v>
      </c>
      <c r="C17" s="3" t="s">
        <v>2</v>
      </c>
      <c r="D17" s="3" t="s">
        <v>0</v>
      </c>
      <c r="E17" s="3" t="s">
        <v>0</v>
      </c>
      <c r="F17" s="3" t="s">
        <v>5</v>
      </c>
      <c r="G17" s="3" t="s">
        <v>1</v>
      </c>
      <c r="H17" s="3" t="s">
        <v>2</v>
      </c>
      <c r="I17" s="4">
        <v>1</v>
      </c>
      <c r="J17" s="40">
        <f t="shared" si="0"/>
        <v>1.5615000000000001</v>
      </c>
      <c r="K17" s="41">
        <f t="shared" si="1"/>
        <v>591</v>
      </c>
      <c r="L17" s="5">
        <v>0</v>
      </c>
      <c r="M17" s="5">
        <v>0</v>
      </c>
      <c r="N17" s="41">
        <f t="shared" si="2"/>
        <v>12.76</v>
      </c>
      <c r="O17" s="40">
        <f t="shared" si="3"/>
        <v>0.83020000000000005</v>
      </c>
      <c r="P17" s="5">
        <v>0</v>
      </c>
      <c r="Q17" s="5">
        <v>0</v>
      </c>
      <c r="R17" s="41">
        <f t="shared" si="4"/>
        <v>210</v>
      </c>
      <c r="S17" s="40">
        <f t="shared" si="5"/>
        <v>0.79410000000000003</v>
      </c>
      <c r="T17" s="5">
        <v>0</v>
      </c>
      <c r="U17" s="5">
        <v>0</v>
      </c>
      <c r="V17" s="5">
        <v>0.70289999999999997</v>
      </c>
      <c r="W17" s="5">
        <v>0</v>
      </c>
      <c r="X17" s="3" t="s">
        <v>6</v>
      </c>
      <c r="Y17" s="3" t="s">
        <v>7</v>
      </c>
      <c r="Z17" s="3" t="s">
        <v>8</v>
      </c>
      <c r="AA17" s="5">
        <v>15</v>
      </c>
      <c r="AB17" s="5">
        <v>2.7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13" t="s">
        <v>2</v>
      </c>
      <c r="AI17" s="40">
        <f>ROUND(V17*(1-W17/100)*(1+AA17/100)*(1+AB17/100)*(1+AC17/100)*(1+AD17/100)*(1+AE17/100)*(1+AF17/100)/Munka2!C1+AG17,4)</f>
        <v>0.72189999999999999</v>
      </c>
      <c r="AJ17" s="41">
        <f>ROUND(V17*(1-W17/100)*(1+AA17/100)*(1+AB17/100)*(1+AC17/100)*(1+AD17/100)*(1+AE17/100)*(1+AF17/100)*Munka2!B1+AG17*Munka2!A1,4)</f>
        <v>236.59559999999999</v>
      </c>
      <c r="AK17" s="95">
        <v>1.9</v>
      </c>
      <c r="AL17" s="95">
        <v>2.5</v>
      </c>
      <c r="AM17" s="95">
        <v>2</v>
      </c>
      <c r="AN17" s="95">
        <v>2.15</v>
      </c>
    </row>
    <row r="18" spans="1:40" x14ac:dyDescent="0.25">
      <c r="A18" s="16" t="s">
        <v>31</v>
      </c>
      <c r="B18" s="3" t="s">
        <v>32</v>
      </c>
      <c r="C18" s="3" t="s">
        <v>2</v>
      </c>
      <c r="D18" s="3" t="s">
        <v>0</v>
      </c>
      <c r="E18" s="3" t="s">
        <v>0</v>
      </c>
      <c r="F18" s="3" t="s">
        <v>5</v>
      </c>
      <c r="G18" s="3" t="s">
        <v>1</v>
      </c>
      <c r="H18" s="3" t="s">
        <v>2</v>
      </c>
      <c r="I18" s="4">
        <v>1</v>
      </c>
      <c r="J18" s="42">
        <f t="shared" si="0"/>
        <v>1.3354999999999999</v>
      </c>
      <c r="K18" s="43">
        <f t="shared" si="1"/>
        <v>506</v>
      </c>
      <c r="L18" s="5">
        <v>0</v>
      </c>
      <c r="M18" s="5">
        <v>0</v>
      </c>
      <c r="N18" s="43">
        <f t="shared" si="2"/>
        <v>10.91</v>
      </c>
      <c r="O18" s="42">
        <f t="shared" si="3"/>
        <v>0.71</v>
      </c>
      <c r="P18" s="5">
        <v>0</v>
      </c>
      <c r="Q18" s="5">
        <v>0</v>
      </c>
      <c r="R18" s="43">
        <f t="shared" si="4"/>
        <v>179.59</v>
      </c>
      <c r="S18" s="42">
        <f t="shared" si="5"/>
        <v>0.67910000000000004</v>
      </c>
      <c r="T18" s="5">
        <v>0</v>
      </c>
      <c r="U18" s="5">
        <v>0</v>
      </c>
      <c r="V18" s="5">
        <v>0.60119999999999996</v>
      </c>
      <c r="W18" s="5">
        <v>0</v>
      </c>
      <c r="X18" s="3" t="s">
        <v>6</v>
      </c>
      <c r="Y18" s="3" t="s">
        <v>7</v>
      </c>
      <c r="Z18" s="3" t="s">
        <v>8</v>
      </c>
      <c r="AA18" s="5">
        <v>15</v>
      </c>
      <c r="AB18" s="5">
        <v>2.7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13" t="s">
        <v>2</v>
      </c>
      <c r="AI18" s="42">
        <f>ROUND(V18*(1-W18/100)*(1+AA18/100)*(1+AB18/100)*(1+AC18/100)*(1+AD18/100)*(1+AE18/100)*(1+AF18/100)/Munka2!C1+AG18,4)</f>
        <v>0.61739999999999995</v>
      </c>
      <c r="AJ18" s="43">
        <f>ROUND(V18*(1-W18/100)*(1+AA18/100)*(1+AB18/100)*(1+AC18/100)*(1+AD18/100)*(1+AE18/100)*(1+AF18/100)*Munka2!B1+AG18*Munka2!A1,4)</f>
        <v>202.36349999999999</v>
      </c>
      <c r="AK18" s="95">
        <v>1.9</v>
      </c>
      <c r="AL18" s="95">
        <v>2.5</v>
      </c>
      <c r="AM18" s="95">
        <v>2</v>
      </c>
      <c r="AN18" s="95">
        <v>2.15</v>
      </c>
    </row>
    <row r="19" spans="1:40" x14ac:dyDescent="0.25">
      <c r="A19" s="16" t="s">
        <v>33</v>
      </c>
      <c r="B19" s="3" t="s">
        <v>34</v>
      </c>
      <c r="C19" s="3" t="s">
        <v>2</v>
      </c>
      <c r="D19" s="3" t="s">
        <v>0</v>
      </c>
      <c r="E19" s="3" t="s">
        <v>0</v>
      </c>
      <c r="F19" s="3" t="s">
        <v>5</v>
      </c>
      <c r="G19" s="3" t="s">
        <v>1</v>
      </c>
      <c r="H19" s="3" t="s">
        <v>2</v>
      </c>
      <c r="I19" s="4">
        <v>1</v>
      </c>
      <c r="J19" s="44">
        <f t="shared" si="0"/>
        <v>1.3354999999999999</v>
      </c>
      <c r="K19" s="45">
        <f t="shared" si="1"/>
        <v>506</v>
      </c>
      <c r="L19" s="5">
        <v>0</v>
      </c>
      <c r="M19" s="5">
        <v>0</v>
      </c>
      <c r="N19" s="45">
        <f t="shared" si="2"/>
        <v>10.91</v>
      </c>
      <c r="O19" s="44">
        <f t="shared" si="3"/>
        <v>0.71</v>
      </c>
      <c r="P19" s="5">
        <v>0</v>
      </c>
      <c r="Q19" s="5">
        <v>0</v>
      </c>
      <c r="R19" s="45">
        <f t="shared" si="4"/>
        <v>179.59</v>
      </c>
      <c r="S19" s="44">
        <f t="shared" si="5"/>
        <v>0.67910000000000004</v>
      </c>
      <c r="T19" s="5">
        <v>0</v>
      </c>
      <c r="U19" s="5">
        <v>0</v>
      </c>
      <c r="V19" s="5">
        <v>0.60119999999999996</v>
      </c>
      <c r="W19" s="5">
        <v>0</v>
      </c>
      <c r="X19" s="3" t="s">
        <v>6</v>
      </c>
      <c r="Y19" s="3" t="s">
        <v>7</v>
      </c>
      <c r="Z19" s="3" t="s">
        <v>8</v>
      </c>
      <c r="AA19" s="5">
        <v>15</v>
      </c>
      <c r="AB19" s="5">
        <v>2.7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13" t="s">
        <v>2</v>
      </c>
      <c r="AI19" s="44">
        <f>ROUND(V19*(1-W19/100)*(1+AA19/100)*(1+AB19/100)*(1+AC19/100)*(1+AD19/100)*(1+AE19/100)*(1+AF19/100)/Munka2!C1+AG19,4)</f>
        <v>0.61739999999999995</v>
      </c>
      <c r="AJ19" s="45">
        <f>ROUND(V19*(1-W19/100)*(1+AA19/100)*(1+AB19/100)*(1+AC19/100)*(1+AD19/100)*(1+AE19/100)*(1+AF19/100)*Munka2!B1+AG19*Munka2!A1,4)</f>
        <v>202.36349999999999</v>
      </c>
      <c r="AK19" s="95">
        <v>1.9</v>
      </c>
      <c r="AL19" s="95">
        <v>2.5</v>
      </c>
      <c r="AM19" s="95">
        <v>2</v>
      </c>
      <c r="AN19" s="95">
        <v>2.15</v>
      </c>
    </row>
    <row r="20" spans="1:40" x14ac:dyDescent="0.25">
      <c r="A20" s="16" t="s">
        <v>35</v>
      </c>
      <c r="B20" s="3" t="s">
        <v>36</v>
      </c>
      <c r="C20" s="3" t="s">
        <v>2</v>
      </c>
      <c r="D20" s="3" t="s">
        <v>0</v>
      </c>
      <c r="E20" s="3" t="s">
        <v>0</v>
      </c>
      <c r="F20" s="3" t="s">
        <v>5</v>
      </c>
      <c r="G20" s="3" t="s">
        <v>1</v>
      </c>
      <c r="H20" s="3" t="s">
        <v>2</v>
      </c>
      <c r="I20" s="4">
        <v>1</v>
      </c>
      <c r="J20" s="46">
        <f t="shared" si="0"/>
        <v>1.3637999999999999</v>
      </c>
      <c r="K20" s="47">
        <f t="shared" si="1"/>
        <v>517</v>
      </c>
      <c r="L20" s="5">
        <v>0</v>
      </c>
      <c r="M20" s="5">
        <v>0</v>
      </c>
      <c r="N20" s="47">
        <f t="shared" si="2"/>
        <v>11.14</v>
      </c>
      <c r="O20" s="46">
        <f t="shared" si="3"/>
        <v>0.72509999999999997</v>
      </c>
      <c r="P20" s="5">
        <v>0</v>
      </c>
      <c r="Q20" s="5">
        <v>0</v>
      </c>
      <c r="R20" s="47">
        <f t="shared" si="4"/>
        <v>183.42</v>
      </c>
      <c r="S20" s="46">
        <f t="shared" si="5"/>
        <v>0.69359999999999999</v>
      </c>
      <c r="T20" s="5">
        <v>0</v>
      </c>
      <c r="U20" s="5">
        <v>0</v>
      </c>
      <c r="V20" s="5">
        <v>0.6139</v>
      </c>
      <c r="W20" s="5">
        <v>0</v>
      </c>
      <c r="X20" s="3" t="s">
        <v>6</v>
      </c>
      <c r="Y20" s="3" t="s">
        <v>7</v>
      </c>
      <c r="Z20" s="3" t="s">
        <v>8</v>
      </c>
      <c r="AA20" s="5">
        <v>15</v>
      </c>
      <c r="AB20" s="5">
        <v>2.7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13" t="s">
        <v>2</v>
      </c>
      <c r="AI20" s="46">
        <f>ROUND(V20*(1-W20/100)*(1+AA20/100)*(1+AB20/100)*(1+AC20/100)*(1+AD20/100)*(1+AE20/100)*(1+AF20/100)/Munka2!C1+AG20,4)</f>
        <v>0.63049999999999995</v>
      </c>
      <c r="AJ20" s="47">
        <f>ROUND(V20*(1-W20/100)*(1+AA20/100)*(1+AB20/100)*(1+AC20/100)*(1+AD20/100)*(1+AE20/100)*(1+AF20/100)*Munka2!B1+AG20*Munka2!A1,4)</f>
        <v>206.63829999999999</v>
      </c>
      <c r="AK20" s="95">
        <v>1.9</v>
      </c>
      <c r="AL20" s="95">
        <v>2.5</v>
      </c>
      <c r="AM20" s="95">
        <v>2</v>
      </c>
      <c r="AN20" s="95">
        <v>2.15</v>
      </c>
    </row>
    <row r="21" spans="1:40" x14ac:dyDescent="0.25">
      <c r="A21" s="16" t="s">
        <v>37</v>
      </c>
      <c r="B21" s="3" t="s">
        <v>38</v>
      </c>
      <c r="C21" s="3" t="s">
        <v>2</v>
      </c>
      <c r="D21" s="3" t="s">
        <v>0</v>
      </c>
      <c r="E21" s="3" t="s">
        <v>0</v>
      </c>
      <c r="F21" s="3" t="s">
        <v>5</v>
      </c>
      <c r="G21" s="3" t="s">
        <v>1</v>
      </c>
      <c r="H21" s="3" t="s">
        <v>2</v>
      </c>
      <c r="I21" s="4">
        <v>1</v>
      </c>
      <c r="J21" s="48">
        <f t="shared" si="0"/>
        <v>2.1743000000000001</v>
      </c>
      <c r="K21" s="49">
        <f t="shared" si="1"/>
        <v>824</v>
      </c>
      <c r="L21" s="5">
        <v>0</v>
      </c>
      <c r="M21" s="5">
        <v>0</v>
      </c>
      <c r="N21" s="49">
        <f t="shared" si="2"/>
        <v>17.77</v>
      </c>
      <c r="O21" s="48">
        <f t="shared" si="3"/>
        <v>1.1559999999999999</v>
      </c>
      <c r="P21" s="5">
        <v>0</v>
      </c>
      <c r="Q21" s="5">
        <v>0</v>
      </c>
      <c r="R21" s="49">
        <f t="shared" si="4"/>
        <v>292.39999999999998</v>
      </c>
      <c r="S21" s="48">
        <f t="shared" si="5"/>
        <v>1.1056999999999999</v>
      </c>
      <c r="T21" s="5">
        <v>0</v>
      </c>
      <c r="U21" s="5">
        <v>0</v>
      </c>
      <c r="V21" s="5">
        <v>0.9788</v>
      </c>
      <c r="W21" s="5">
        <v>0</v>
      </c>
      <c r="X21" s="3" t="s">
        <v>6</v>
      </c>
      <c r="Y21" s="3" t="s">
        <v>7</v>
      </c>
      <c r="Z21" s="3" t="s">
        <v>8</v>
      </c>
      <c r="AA21" s="5">
        <v>15</v>
      </c>
      <c r="AB21" s="5">
        <v>2.7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13" t="s">
        <v>2</v>
      </c>
      <c r="AI21" s="48">
        <f>ROUND(V21*(1-W21/100)*(1+AA21/100)*(1+AB21/100)*(1+AC21/100)*(1+AD21/100)*(1+AE21/100)*(1+AF21/100)/Munka2!C1+AG21,4)</f>
        <v>1.0052000000000001</v>
      </c>
      <c r="AJ21" s="49">
        <f>ROUND(V21*(1-W21/100)*(1+AA21/100)*(1+AB21/100)*(1+AC21/100)*(1+AD21/100)*(1+AE21/100)*(1+AF21/100)*Munka2!B1+AG21*Munka2!A1,4)</f>
        <v>329.4633</v>
      </c>
      <c r="AK21" s="95">
        <v>1.9</v>
      </c>
      <c r="AL21" s="95">
        <v>2.5</v>
      </c>
      <c r="AM21" s="95">
        <v>2</v>
      </c>
      <c r="AN21" s="95">
        <v>2.15</v>
      </c>
    </row>
    <row r="22" spans="1:40" x14ac:dyDescent="0.25">
      <c r="A22" s="16" t="s">
        <v>39</v>
      </c>
      <c r="B22" s="3" t="s">
        <v>40</v>
      </c>
      <c r="C22" s="3" t="s">
        <v>2</v>
      </c>
      <c r="D22" s="3" t="s">
        <v>0</v>
      </c>
      <c r="E22" s="3" t="s">
        <v>0</v>
      </c>
      <c r="F22" s="3" t="s">
        <v>5</v>
      </c>
      <c r="G22" s="3" t="s">
        <v>1</v>
      </c>
      <c r="H22" s="3" t="s">
        <v>2</v>
      </c>
      <c r="I22" s="4">
        <v>1</v>
      </c>
      <c r="J22" s="50">
        <f t="shared" si="0"/>
        <v>2.0234999999999999</v>
      </c>
      <c r="K22" s="51">
        <f t="shared" si="1"/>
        <v>767</v>
      </c>
      <c r="L22" s="5">
        <v>0</v>
      </c>
      <c r="M22" s="5">
        <v>0</v>
      </c>
      <c r="N22" s="51">
        <f t="shared" si="2"/>
        <v>16.53</v>
      </c>
      <c r="O22" s="50">
        <f t="shared" si="3"/>
        <v>1.0758000000000001</v>
      </c>
      <c r="P22" s="5">
        <v>0</v>
      </c>
      <c r="Q22" s="5">
        <v>0</v>
      </c>
      <c r="R22" s="51">
        <f t="shared" si="4"/>
        <v>272.14999999999998</v>
      </c>
      <c r="S22" s="50">
        <f t="shared" si="5"/>
        <v>1.0290999999999999</v>
      </c>
      <c r="T22" s="5">
        <v>0</v>
      </c>
      <c r="U22" s="5">
        <v>0</v>
      </c>
      <c r="V22" s="5">
        <v>0.91090000000000004</v>
      </c>
      <c r="W22" s="5">
        <v>0</v>
      </c>
      <c r="X22" s="3" t="s">
        <v>6</v>
      </c>
      <c r="Y22" s="3" t="s">
        <v>7</v>
      </c>
      <c r="Z22" s="3" t="s">
        <v>8</v>
      </c>
      <c r="AA22" s="5">
        <v>15</v>
      </c>
      <c r="AB22" s="5">
        <v>2.7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13" t="s">
        <v>2</v>
      </c>
      <c r="AI22" s="50">
        <f>ROUND(V22*(1-W22/100)*(1+AA22/100)*(1+AB22/100)*(1+AC22/100)*(1+AD22/100)*(1+AE22/100)*(1+AF22/100)/Munka2!C1+AG22,4)</f>
        <v>0.9355</v>
      </c>
      <c r="AJ22" s="51">
        <f>ROUND(V22*(1-W22/100)*(1+AA22/100)*(1+AB22/100)*(1+AC22/100)*(1+AD22/100)*(1+AE22/100)*(1+AF22/100)*Munka2!B1+AG22*Munka2!A1,4)</f>
        <v>306.60829999999999</v>
      </c>
      <c r="AK22" s="95">
        <v>1.9</v>
      </c>
      <c r="AL22" s="95">
        <v>2.5</v>
      </c>
      <c r="AM22" s="95">
        <v>2</v>
      </c>
      <c r="AN22" s="95">
        <v>2.15</v>
      </c>
    </row>
    <row r="23" spans="1:40" x14ac:dyDescent="0.25">
      <c r="A23" s="16" t="s">
        <v>41</v>
      </c>
      <c r="B23" s="3" t="s">
        <v>42</v>
      </c>
      <c r="C23" s="3" t="s">
        <v>2</v>
      </c>
      <c r="D23" s="3" t="s">
        <v>0</v>
      </c>
      <c r="E23" s="3" t="s">
        <v>0</v>
      </c>
      <c r="F23" s="3" t="s">
        <v>5</v>
      </c>
      <c r="G23" s="3" t="s">
        <v>1</v>
      </c>
      <c r="H23" s="3" t="s">
        <v>2</v>
      </c>
      <c r="I23" s="4">
        <v>1</v>
      </c>
      <c r="J23" s="52">
        <f t="shared" si="0"/>
        <v>2.0234999999999999</v>
      </c>
      <c r="K23" s="53">
        <f t="shared" si="1"/>
        <v>767</v>
      </c>
      <c r="L23" s="5">
        <v>0</v>
      </c>
      <c r="M23" s="5">
        <v>0</v>
      </c>
      <c r="N23" s="53">
        <f t="shared" si="2"/>
        <v>16.53</v>
      </c>
      <c r="O23" s="52">
        <f t="shared" si="3"/>
        <v>1.0758000000000001</v>
      </c>
      <c r="P23" s="5">
        <v>0</v>
      </c>
      <c r="Q23" s="5">
        <v>0</v>
      </c>
      <c r="R23" s="53">
        <f t="shared" si="4"/>
        <v>272.14999999999998</v>
      </c>
      <c r="S23" s="52">
        <f t="shared" si="5"/>
        <v>1.0290999999999999</v>
      </c>
      <c r="T23" s="5">
        <v>0</v>
      </c>
      <c r="U23" s="5">
        <v>0</v>
      </c>
      <c r="V23" s="5">
        <v>0.91090000000000004</v>
      </c>
      <c r="W23" s="5">
        <v>0</v>
      </c>
      <c r="X23" s="3" t="s">
        <v>6</v>
      </c>
      <c r="Y23" s="3" t="s">
        <v>7</v>
      </c>
      <c r="Z23" s="3" t="s">
        <v>8</v>
      </c>
      <c r="AA23" s="5">
        <v>15</v>
      </c>
      <c r="AB23" s="5">
        <v>2.7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13" t="s">
        <v>2</v>
      </c>
      <c r="AI23" s="52">
        <f>ROUND(V23*(1-W23/100)*(1+AA23/100)*(1+AB23/100)*(1+AC23/100)*(1+AD23/100)*(1+AE23/100)*(1+AF23/100)/Munka2!C1+AG23,4)</f>
        <v>0.9355</v>
      </c>
      <c r="AJ23" s="53">
        <f>ROUND(V23*(1-W23/100)*(1+AA23/100)*(1+AB23/100)*(1+AC23/100)*(1+AD23/100)*(1+AE23/100)*(1+AF23/100)*Munka2!B1+AG23*Munka2!A1,4)</f>
        <v>306.60829999999999</v>
      </c>
      <c r="AK23" s="95">
        <v>1.9</v>
      </c>
      <c r="AL23" s="95">
        <v>2.5</v>
      </c>
      <c r="AM23" s="95">
        <v>2</v>
      </c>
      <c r="AN23" s="95">
        <v>2.15</v>
      </c>
    </row>
    <row r="24" spans="1:40" x14ac:dyDescent="0.25">
      <c r="A24" s="16" t="s">
        <v>43</v>
      </c>
      <c r="B24" s="3" t="s">
        <v>44</v>
      </c>
      <c r="C24" s="3" t="s">
        <v>2</v>
      </c>
      <c r="D24" s="3" t="s">
        <v>0</v>
      </c>
      <c r="E24" s="3" t="s">
        <v>0</v>
      </c>
      <c r="F24" s="3" t="s">
        <v>5</v>
      </c>
      <c r="G24" s="3" t="s">
        <v>1</v>
      </c>
      <c r="H24" s="3" t="s">
        <v>2</v>
      </c>
      <c r="I24" s="4">
        <v>1</v>
      </c>
      <c r="J24" s="54">
        <f t="shared" si="0"/>
        <v>4.0320999999999998</v>
      </c>
      <c r="K24" s="55">
        <f t="shared" si="1"/>
        <v>1527</v>
      </c>
      <c r="L24" s="5">
        <v>0</v>
      </c>
      <c r="M24" s="5">
        <v>0</v>
      </c>
      <c r="N24" s="55">
        <f t="shared" si="2"/>
        <v>32.950000000000003</v>
      </c>
      <c r="O24" s="54">
        <f t="shared" si="3"/>
        <v>2.1436999999999999</v>
      </c>
      <c r="P24" s="5">
        <v>0</v>
      </c>
      <c r="Q24" s="5">
        <v>0</v>
      </c>
      <c r="R24" s="55">
        <f t="shared" si="4"/>
        <v>542.25</v>
      </c>
      <c r="S24" s="54">
        <f t="shared" si="5"/>
        <v>2.0505</v>
      </c>
      <c r="T24" s="5">
        <v>0</v>
      </c>
      <c r="U24" s="5">
        <v>0</v>
      </c>
      <c r="V24" s="5">
        <v>1.8150999999999999</v>
      </c>
      <c r="W24" s="5">
        <v>0</v>
      </c>
      <c r="X24" s="3" t="s">
        <v>6</v>
      </c>
      <c r="Y24" s="3" t="s">
        <v>7</v>
      </c>
      <c r="Z24" s="3" t="s">
        <v>8</v>
      </c>
      <c r="AA24" s="5">
        <v>15</v>
      </c>
      <c r="AB24" s="5">
        <v>2.7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13" t="s">
        <v>2</v>
      </c>
      <c r="AI24" s="54">
        <f>ROUND(V24*(1-W24/100)*(1+AA24/100)*(1+AB24/100)*(1+AC24/100)*(1+AD24/100)*(1+AE24/100)*(1+AF24/100)/Munka2!C1+AG24,4)</f>
        <v>1.8641000000000001</v>
      </c>
      <c r="AJ24" s="55">
        <f>ROUND(V24*(1-W24/100)*(1+AA24/100)*(1+AB24/100)*(1+AC24/100)*(1+AD24/100)*(1+AE24/100)*(1+AF24/100)*Munka2!B1+AG24*Munka2!A1,4)</f>
        <v>610.96130000000005</v>
      </c>
      <c r="AK24" s="95">
        <v>1.9</v>
      </c>
      <c r="AL24" s="95">
        <v>2.5</v>
      </c>
      <c r="AM24" s="95">
        <v>2</v>
      </c>
      <c r="AN24" s="95">
        <v>2.15</v>
      </c>
    </row>
    <row r="25" spans="1:40" x14ac:dyDescent="0.25">
      <c r="A25" s="16" t="s">
        <v>45</v>
      </c>
      <c r="B25" s="3" t="s">
        <v>46</v>
      </c>
      <c r="C25" s="3" t="s">
        <v>2</v>
      </c>
      <c r="D25" s="3" t="s">
        <v>0</v>
      </c>
      <c r="E25" s="3" t="s">
        <v>0</v>
      </c>
      <c r="F25" s="3" t="s">
        <v>5</v>
      </c>
      <c r="G25" s="3" t="s">
        <v>1</v>
      </c>
      <c r="H25" s="3" t="s">
        <v>2</v>
      </c>
      <c r="I25" s="4">
        <v>1</v>
      </c>
      <c r="J25" s="56">
        <f t="shared" si="0"/>
        <v>3.7637</v>
      </c>
      <c r="K25" s="57">
        <f t="shared" si="1"/>
        <v>1426</v>
      </c>
      <c r="L25" s="5">
        <v>0</v>
      </c>
      <c r="M25" s="5">
        <v>0</v>
      </c>
      <c r="N25" s="57">
        <f t="shared" si="2"/>
        <v>30.75</v>
      </c>
      <c r="O25" s="56">
        <f t="shared" si="3"/>
        <v>2.0009999999999999</v>
      </c>
      <c r="P25" s="5">
        <v>0</v>
      </c>
      <c r="Q25" s="5">
        <v>0</v>
      </c>
      <c r="R25" s="57">
        <f t="shared" si="4"/>
        <v>506.16</v>
      </c>
      <c r="S25" s="56">
        <f t="shared" si="5"/>
        <v>1.9139999999999999</v>
      </c>
      <c r="T25" s="5">
        <v>0</v>
      </c>
      <c r="U25" s="5">
        <v>0</v>
      </c>
      <c r="V25" s="5">
        <v>1.6942999999999999</v>
      </c>
      <c r="W25" s="5">
        <v>0</v>
      </c>
      <c r="X25" s="3" t="s">
        <v>6</v>
      </c>
      <c r="Y25" s="3" t="s">
        <v>7</v>
      </c>
      <c r="Z25" s="3" t="s">
        <v>8</v>
      </c>
      <c r="AA25" s="5">
        <v>15</v>
      </c>
      <c r="AB25" s="5">
        <v>2.7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13" t="s">
        <v>2</v>
      </c>
      <c r="AI25" s="56">
        <f>ROUND(V25*(1-W25/100)*(1+AA25/100)*(1+AB25/100)*(1+AC25/100)*(1+AD25/100)*(1+AE25/100)*(1+AF25/100)/Munka2!C1+AG25,4)</f>
        <v>1.74</v>
      </c>
      <c r="AJ25" s="57">
        <f>ROUND(V25*(1-W25/100)*(1+AA25/100)*(1+AB25/100)*(1+AC25/100)*(1+AD25/100)*(1+AE25/100)*(1+AF25/100)*Munka2!B1+AG25*Munka2!A1,4)</f>
        <v>570.30010000000004</v>
      </c>
      <c r="AK25" s="95">
        <v>1.9</v>
      </c>
      <c r="AL25" s="95">
        <v>2.5</v>
      </c>
      <c r="AM25" s="95">
        <v>2</v>
      </c>
      <c r="AN25" s="95">
        <v>2.15</v>
      </c>
    </row>
    <row r="26" spans="1:40" x14ac:dyDescent="0.25">
      <c r="A26" s="16" t="s">
        <v>47</v>
      </c>
      <c r="B26" s="3" t="s">
        <v>48</v>
      </c>
      <c r="C26" s="3" t="s">
        <v>2</v>
      </c>
      <c r="D26" s="3" t="s">
        <v>0</v>
      </c>
      <c r="E26" s="3" t="s">
        <v>0</v>
      </c>
      <c r="F26" s="3" t="s">
        <v>5</v>
      </c>
      <c r="G26" s="3" t="s">
        <v>1</v>
      </c>
      <c r="H26" s="3" t="s">
        <v>2</v>
      </c>
      <c r="I26" s="4">
        <v>1</v>
      </c>
      <c r="J26" s="58">
        <f t="shared" si="0"/>
        <v>3.7637</v>
      </c>
      <c r="K26" s="59">
        <f t="shared" si="1"/>
        <v>1426</v>
      </c>
      <c r="L26" s="5">
        <v>0</v>
      </c>
      <c r="M26" s="5">
        <v>0</v>
      </c>
      <c r="N26" s="59">
        <f t="shared" si="2"/>
        <v>30.75</v>
      </c>
      <c r="O26" s="58">
        <f t="shared" si="3"/>
        <v>2.0009999999999999</v>
      </c>
      <c r="P26" s="5">
        <v>0</v>
      </c>
      <c r="Q26" s="5">
        <v>0</v>
      </c>
      <c r="R26" s="59">
        <f t="shared" si="4"/>
        <v>506.16</v>
      </c>
      <c r="S26" s="58">
        <f t="shared" si="5"/>
        <v>1.9139999999999999</v>
      </c>
      <c r="T26" s="5">
        <v>0</v>
      </c>
      <c r="U26" s="5">
        <v>0</v>
      </c>
      <c r="V26" s="5">
        <v>1.6942999999999999</v>
      </c>
      <c r="W26" s="5">
        <v>0</v>
      </c>
      <c r="X26" s="3" t="s">
        <v>6</v>
      </c>
      <c r="Y26" s="3" t="s">
        <v>7</v>
      </c>
      <c r="Z26" s="3" t="s">
        <v>8</v>
      </c>
      <c r="AA26" s="5">
        <v>15</v>
      </c>
      <c r="AB26" s="5">
        <v>2.7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13" t="s">
        <v>2</v>
      </c>
      <c r="AI26" s="58">
        <f>ROUND(V26*(1-W26/100)*(1+AA26/100)*(1+AB26/100)*(1+AC26/100)*(1+AD26/100)*(1+AE26/100)*(1+AF26/100)/Munka2!C1+AG26,4)</f>
        <v>1.74</v>
      </c>
      <c r="AJ26" s="59">
        <f>ROUND(V26*(1-W26/100)*(1+AA26/100)*(1+AB26/100)*(1+AC26/100)*(1+AD26/100)*(1+AE26/100)*(1+AF26/100)*Munka2!B1+AG26*Munka2!A1,4)</f>
        <v>570.30010000000004</v>
      </c>
      <c r="AK26" s="95">
        <v>1.9</v>
      </c>
      <c r="AL26" s="95">
        <v>2.5</v>
      </c>
      <c r="AM26" s="95">
        <v>2</v>
      </c>
      <c r="AN26" s="95">
        <v>2.15</v>
      </c>
    </row>
    <row r="27" spans="1:40" x14ac:dyDescent="0.25">
      <c r="A27" s="16" t="s">
        <v>49</v>
      </c>
      <c r="B27" s="3" t="s">
        <v>50</v>
      </c>
      <c r="C27" s="3" t="s">
        <v>2</v>
      </c>
      <c r="D27" s="3" t="s">
        <v>0</v>
      </c>
      <c r="E27" s="3" t="s">
        <v>0</v>
      </c>
      <c r="F27" s="3" t="s">
        <v>5</v>
      </c>
      <c r="G27" s="3" t="s">
        <v>1</v>
      </c>
      <c r="H27" s="3" t="s">
        <v>2</v>
      </c>
      <c r="I27" s="4">
        <v>1</v>
      </c>
      <c r="J27" s="60">
        <f t="shared" si="0"/>
        <v>1.3969</v>
      </c>
      <c r="K27" s="61">
        <f t="shared" si="1"/>
        <v>529</v>
      </c>
      <c r="L27" s="5">
        <v>0</v>
      </c>
      <c r="M27" s="5">
        <v>0</v>
      </c>
      <c r="N27" s="61">
        <f t="shared" si="2"/>
        <v>11.41</v>
      </c>
      <c r="O27" s="60">
        <f t="shared" si="3"/>
        <v>0.74270000000000003</v>
      </c>
      <c r="P27" s="5">
        <v>0</v>
      </c>
      <c r="Q27" s="5">
        <v>0</v>
      </c>
      <c r="R27" s="61">
        <f t="shared" si="4"/>
        <v>187.87</v>
      </c>
      <c r="S27" s="60">
        <f t="shared" si="5"/>
        <v>0.71040000000000003</v>
      </c>
      <c r="T27" s="5">
        <v>0</v>
      </c>
      <c r="U27" s="5">
        <v>0</v>
      </c>
      <c r="V27" s="5">
        <v>0.62880000000000003</v>
      </c>
      <c r="W27" s="5">
        <v>0</v>
      </c>
      <c r="X27" s="3" t="s">
        <v>6</v>
      </c>
      <c r="Y27" s="3" t="s">
        <v>7</v>
      </c>
      <c r="Z27" s="3" t="s">
        <v>8</v>
      </c>
      <c r="AA27" s="5">
        <v>15</v>
      </c>
      <c r="AB27" s="5">
        <v>2.7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13" t="s">
        <v>2</v>
      </c>
      <c r="AI27" s="60">
        <f>ROUND(V27*(1-W27/100)*(1+AA27/100)*(1+AB27/100)*(1+AC27/100)*(1+AD27/100)*(1+AE27/100)*(1+AF27/100)/Munka2!C1+AG27,4)</f>
        <v>0.64580000000000004</v>
      </c>
      <c r="AJ27" s="61">
        <f>ROUND(V27*(1-W27/100)*(1+AA27/100)*(1+AB27/100)*(1+AC27/100)*(1+AD27/100)*(1+AE27/100)*(1+AF27/100)*Munka2!B1+AG27*Munka2!A1,4)</f>
        <v>211.65360000000001</v>
      </c>
      <c r="AK27" s="95">
        <v>1.9</v>
      </c>
      <c r="AL27" s="95">
        <v>2.5</v>
      </c>
      <c r="AM27" s="95">
        <v>2</v>
      </c>
      <c r="AN27" s="95">
        <v>2.15</v>
      </c>
    </row>
    <row r="28" spans="1:40" x14ac:dyDescent="0.25">
      <c r="A28" s="16" t="s">
        <v>51</v>
      </c>
      <c r="B28" s="3" t="s">
        <v>52</v>
      </c>
      <c r="C28" s="3" t="s">
        <v>2</v>
      </c>
      <c r="D28" s="3" t="s">
        <v>0</v>
      </c>
      <c r="E28" s="3" t="s">
        <v>0</v>
      </c>
      <c r="F28" s="3" t="s">
        <v>5</v>
      </c>
      <c r="G28" s="3" t="s">
        <v>1</v>
      </c>
      <c r="H28" s="3" t="s">
        <v>2</v>
      </c>
      <c r="I28" s="4">
        <v>1</v>
      </c>
      <c r="J28" s="62">
        <f t="shared" si="0"/>
        <v>1.5615000000000001</v>
      </c>
      <c r="K28" s="63">
        <f t="shared" si="1"/>
        <v>591</v>
      </c>
      <c r="L28" s="5">
        <v>0</v>
      </c>
      <c r="M28" s="5">
        <v>0</v>
      </c>
      <c r="N28" s="63">
        <f t="shared" si="2"/>
        <v>12.76</v>
      </c>
      <c r="O28" s="62">
        <f t="shared" si="3"/>
        <v>0.83020000000000005</v>
      </c>
      <c r="P28" s="5">
        <v>0</v>
      </c>
      <c r="Q28" s="5">
        <v>0</v>
      </c>
      <c r="R28" s="63">
        <f t="shared" si="4"/>
        <v>210</v>
      </c>
      <c r="S28" s="62">
        <f t="shared" si="5"/>
        <v>0.79410000000000003</v>
      </c>
      <c r="T28" s="5">
        <v>0</v>
      </c>
      <c r="U28" s="5">
        <v>0</v>
      </c>
      <c r="V28" s="5">
        <v>0.70289999999999997</v>
      </c>
      <c r="W28" s="5">
        <v>0</v>
      </c>
      <c r="X28" s="3" t="s">
        <v>6</v>
      </c>
      <c r="Y28" s="3" t="s">
        <v>7</v>
      </c>
      <c r="Z28" s="3" t="s">
        <v>8</v>
      </c>
      <c r="AA28" s="5">
        <v>15</v>
      </c>
      <c r="AB28" s="5">
        <v>2.7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13" t="s">
        <v>2</v>
      </c>
      <c r="AI28" s="62">
        <f>ROUND(V28*(1-W28/100)*(1+AA28/100)*(1+AB28/100)*(1+AC28/100)*(1+AD28/100)*(1+AE28/100)*(1+AF28/100)/Munka2!C1+AG28,4)</f>
        <v>0.72189999999999999</v>
      </c>
      <c r="AJ28" s="63">
        <f>ROUND(V28*(1-W28/100)*(1+AA28/100)*(1+AB28/100)*(1+AC28/100)*(1+AD28/100)*(1+AE28/100)*(1+AF28/100)*Munka2!B1+AG28*Munka2!A1,4)</f>
        <v>236.59559999999999</v>
      </c>
      <c r="AK28" s="95">
        <v>1.9</v>
      </c>
      <c r="AL28" s="95">
        <v>2.5</v>
      </c>
      <c r="AM28" s="95">
        <v>2</v>
      </c>
      <c r="AN28" s="95">
        <v>2.15</v>
      </c>
    </row>
    <row r="29" spans="1:40" x14ac:dyDescent="0.25">
      <c r="A29" s="16" t="s">
        <v>53</v>
      </c>
      <c r="B29" s="3" t="s">
        <v>54</v>
      </c>
      <c r="C29" s="3" t="s">
        <v>2</v>
      </c>
      <c r="D29" s="3" t="s">
        <v>0</v>
      </c>
      <c r="E29" s="3" t="s">
        <v>0</v>
      </c>
      <c r="F29" s="3" t="s">
        <v>5</v>
      </c>
      <c r="G29" s="3" t="s">
        <v>1</v>
      </c>
      <c r="H29" s="3" t="s">
        <v>2</v>
      </c>
      <c r="I29" s="4">
        <v>1</v>
      </c>
      <c r="J29" s="64">
        <f t="shared" si="0"/>
        <v>1.3758999999999999</v>
      </c>
      <c r="K29" s="65">
        <f t="shared" si="1"/>
        <v>521</v>
      </c>
      <c r="L29" s="5">
        <v>0</v>
      </c>
      <c r="M29" s="5">
        <v>0</v>
      </c>
      <c r="N29" s="65">
        <f t="shared" si="2"/>
        <v>11.24</v>
      </c>
      <c r="O29" s="64">
        <f t="shared" si="3"/>
        <v>0.73150000000000004</v>
      </c>
      <c r="P29" s="5">
        <v>0</v>
      </c>
      <c r="Q29" s="5">
        <v>0</v>
      </c>
      <c r="R29" s="65">
        <f t="shared" si="4"/>
        <v>185.04</v>
      </c>
      <c r="S29" s="64">
        <f t="shared" si="5"/>
        <v>0.69969999999999999</v>
      </c>
      <c r="T29" s="5">
        <v>0</v>
      </c>
      <c r="U29" s="5">
        <v>0</v>
      </c>
      <c r="V29" s="5">
        <v>0.61939999999999995</v>
      </c>
      <c r="W29" s="5">
        <v>0</v>
      </c>
      <c r="X29" s="3" t="s">
        <v>6</v>
      </c>
      <c r="Y29" s="3" t="s">
        <v>7</v>
      </c>
      <c r="Z29" s="3" t="s">
        <v>8</v>
      </c>
      <c r="AA29" s="5">
        <v>15</v>
      </c>
      <c r="AB29" s="5">
        <v>2.7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13" t="s">
        <v>2</v>
      </c>
      <c r="AI29" s="64">
        <f>ROUND(V29*(1-W29/100)*(1+AA29/100)*(1+AB29/100)*(1+AC29/100)*(1+AD29/100)*(1+AE29/100)*(1+AF29/100)/Munka2!C1+AG29,4)</f>
        <v>0.6361</v>
      </c>
      <c r="AJ29" s="65">
        <f>ROUND(V29*(1-W29/100)*(1+AA29/100)*(1+AB29/100)*(1+AC29/100)*(1+AD29/100)*(1+AE29/100)*(1+AF29/100)*Munka2!B1+AG29*Munka2!A1,4)</f>
        <v>208.4896</v>
      </c>
      <c r="AK29" s="95">
        <v>1.9</v>
      </c>
      <c r="AL29" s="95">
        <v>2.5</v>
      </c>
      <c r="AM29" s="95">
        <v>2</v>
      </c>
      <c r="AN29" s="95">
        <v>2.15</v>
      </c>
    </row>
    <row r="30" spans="1:40" x14ac:dyDescent="0.25">
      <c r="A30" s="16" t="s">
        <v>55</v>
      </c>
      <c r="B30" s="3" t="s">
        <v>56</v>
      </c>
      <c r="C30" s="3" t="s">
        <v>2</v>
      </c>
      <c r="D30" s="3" t="s">
        <v>0</v>
      </c>
      <c r="E30" s="3" t="s">
        <v>0</v>
      </c>
      <c r="F30" s="3" t="s">
        <v>5</v>
      </c>
      <c r="G30" s="3" t="s">
        <v>1</v>
      </c>
      <c r="H30" s="3" t="s">
        <v>2</v>
      </c>
      <c r="I30" s="4">
        <v>1</v>
      </c>
      <c r="J30" s="66">
        <f t="shared" si="0"/>
        <v>1.3758999999999999</v>
      </c>
      <c r="K30" s="67">
        <f t="shared" si="1"/>
        <v>521</v>
      </c>
      <c r="L30" s="5">
        <v>0</v>
      </c>
      <c r="M30" s="5">
        <v>0</v>
      </c>
      <c r="N30" s="67">
        <f t="shared" si="2"/>
        <v>11.24</v>
      </c>
      <c r="O30" s="66">
        <f t="shared" si="3"/>
        <v>0.73150000000000004</v>
      </c>
      <c r="P30" s="5">
        <v>0</v>
      </c>
      <c r="Q30" s="5">
        <v>0</v>
      </c>
      <c r="R30" s="67">
        <f t="shared" si="4"/>
        <v>185.04</v>
      </c>
      <c r="S30" s="66">
        <f t="shared" si="5"/>
        <v>0.69969999999999999</v>
      </c>
      <c r="T30" s="5">
        <v>0</v>
      </c>
      <c r="U30" s="5">
        <v>0</v>
      </c>
      <c r="V30" s="5">
        <v>0.61939999999999995</v>
      </c>
      <c r="W30" s="5">
        <v>0</v>
      </c>
      <c r="X30" s="3" t="s">
        <v>6</v>
      </c>
      <c r="Y30" s="3" t="s">
        <v>7</v>
      </c>
      <c r="Z30" s="3" t="s">
        <v>8</v>
      </c>
      <c r="AA30" s="5">
        <v>15</v>
      </c>
      <c r="AB30" s="5">
        <v>2.7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13" t="s">
        <v>2</v>
      </c>
      <c r="AI30" s="66">
        <f>ROUND(V30*(1-W30/100)*(1+AA30/100)*(1+AB30/100)*(1+AC30/100)*(1+AD30/100)*(1+AE30/100)*(1+AF30/100)/Munka2!C1+AG30,4)</f>
        <v>0.6361</v>
      </c>
      <c r="AJ30" s="67">
        <f>ROUND(V30*(1-W30/100)*(1+AA30/100)*(1+AB30/100)*(1+AC30/100)*(1+AD30/100)*(1+AE30/100)*(1+AF30/100)*Munka2!B1+AG30*Munka2!A1,4)</f>
        <v>208.4896</v>
      </c>
      <c r="AK30" s="95">
        <v>1.9</v>
      </c>
      <c r="AL30" s="95">
        <v>2.5</v>
      </c>
      <c r="AM30" s="95">
        <v>2</v>
      </c>
      <c r="AN30" s="95">
        <v>2.15</v>
      </c>
    </row>
    <row r="31" spans="1:40" x14ac:dyDescent="0.25">
      <c r="A31" s="16" t="s">
        <v>57</v>
      </c>
      <c r="B31" s="3" t="s">
        <v>58</v>
      </c>
      <c r="C31" s="3" t="s">
        <v>2</v>
      </c>
      <c r="D31" s="3" t="s">
        <v>0</v>
      </c>
      <c r="E31" s="3" t="s">
        <v>0</v>
      </c>
      <c r="F31" s="3" t="s">
        <v>5</v>
      </c>
      <c r="G31" s="3" t="s">
        <v>1</v>
      </c>
      <c r="H31" s="3" t="s">
        <v>2</v>
      </c>
      <c r="I31" s="4">
        <v>1</v>
      </c>
      <c r="J31" s="68">
        <f t="shared" si="0"/>
        <v>1.8185</v>
      </c>
      <c r="K31" s="69">
        <f t="shared" si="1"/>
        <v>689</v>
      </c>
      <c r="L31" s="5">
        <v>0</v>
      </c>
      <c r="M31" s="5">
        <v>0</v>
      </c>
      <c r="N31" s="69">
        <f t="shared" si="2"/>
        <v>14.86</v>
      </c>
      <c r="O31" s="68">
        <f t="shared" si="3"/>
        <v>0.96679999999999999</v>
      </c>
      <c r="P31" s="5">
        <v>0</v>
      </c>
      <c r="Q31" s="5">
        <v>0</v>
      </c>
      <c r="R31" s="69">
        <f t="shared" si="4"/>
        <v>244.56</v>
      </c>
      <c r="S31" s="68">
        <f t="shared" si="5"/>
        <v>0.92479999999999996</v>
      </c>
      <c r="T31" s="5">
        <v>0</v>
      </c>
      <c r="U31" s="5">
        <v>0</v>
      </c>
      <c r="V31" s="5">
        <v>0.81859999999999999</v>
      </c>
      <c r="W31" s="5">
        <v>0</v>
      </c>
      <c r="X31" s="3" t="s">
        <v>6</v>
      </c>
      <c r="Y31" s="3" t="s">
        <v>7</v>
      </c>
      <c r="Z31" s="3" t="s">
        <v>8</v>
      </c>
      <c r="AA31" s="5">
        <v>15</v>
      </c>
      <c r="AB31" s="5">
        <v>2.7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13" t="s">
        <v>2</v>
      </c>
      <c r="AI31" s="68">
        <f>ROUND(V31*(1-W31/100)*(1+AA31/100)*(1+AB31/100)*(1+AC31/100)*(1+AD31/100)*(1+AE31/100)*(1+AF31/100)/Munka2!C1+AG31,4)</f>
        <v>0.8407</v>
      </c>
      <c r="AJ31" s="69">
        <f>ROUND(V31*(1-W31/100)*(1+AA31/100)*(1+AB31/100)*(1+AC31/100)*(1+AD31/100)*(1+AE31/100)*(1+AF31/100)*Munka2!B1+AG31*Munka2!A1,4)</f>
        <v>275.5401</v>
      </c>
      <c r="AK31" s="95">
        <v>1.9</v>
      </c>
      <c r="AL31" s="95">
        <v>2.5</v>
      </c>
      <c r="AM31" s="95">
        <v>2</v>
      </c>
      <c r="AN31" s="95">
        <v>2.15</v>
      </c>
    </row>
    <row r="32" spans="1:40" x14ac:dyDescent="0.25">
      <c r="A32" s="16" t="s">
        <v>59</v>
      </c>
      <c r="B32" s="3" t="s">
        <v>60</v>
      </c>
      <c r="C32" s="3" t="s">
        <v>2</v>
      </c>
      <c r="D32" s="3" t="s">
        <v>0</v>
      </c>
      <c r="E32" s="3" t="s">
        <v>0</v>
      </c>
      <c r="F32" s="3" t="s">
        <v>5</v>
      </c>
      <c r="G32" s="3" t="s">
        <v>1</v>
      </c>
      <c r="H32" s="3" t="s">
        <v>2</v>
      </c>
      <c r="I32" s="4">
        <v>1</v>
      </c>
      <c r="J32" s="70">
        <f t="shared" si="0"/>
        <v>1.5985</v>
      </c>
      <c r="K32" s="71">
        <f t="shared" si="1"/>
        <v>606</v>
      </c>
      <c r="L32" s="5">
        <v>0</v>
      </c>
      <c r="M32" s="5">
        <v>0</v>
      </c>
      <c r="N32" s="71">
        <f t="shared" si="2"/>
        <v>13.06</v>
      </c>
      <c r="O32" s="70">
        <f t="shared" si="3"/>
        <v>0.84989999999999999</v>
      </c>
      <c r="P32" s="5">
        <v>0</v>
      </c>
      <c r="Q32" s="5">
        <v>0</v>
      </c>
      <c r="R32" s="71">
        <f t="shared" si="4"/>
        <v>214.97</v>
      </c>
      <c r="S32" s="70">
        <f t="shared" si="5"/>
        <v>0.81289999999999996</v>
      </c>
      <c r="T32" s="5">
        <v>0</v>
      </c>
      <c r="U32" s="5">
        <v>0</v>
      </c>
      <c r="V32" s="5">
        <v>0.71960000000000002</v>
      </c>
      <c r="W32" s="5">
        <v>0</v>
      </c>
      <c r="X32" s="3" t="s">
        <v>6</v>
      </c>
      <c r="Y32" s="3" t="s">
        <v>7</v>
      </c>
      <c r="Z32" s="3" t="s">
        <v>8</v>
      </c>
      <c r="AA32" s="5">
        <v>15</v>
      </c>
      <c r="AB32" s="5">
        <v>2.7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13" t="s">
        <v>2</v>
      </c>
      <c r="AI32" s="70">
        <f>ROUND(V32*(1-W32/100)*(1+AA32/100)*(1+AB32/100)*(1+AC32/100)*(1+AD32/100)*(1+AE32/100)*(1+AF32/100)/Munka2!C1+AG32,4)</f>
        <v>0.73899999999999999</v>
      </c>
      <c r="AJ32" s="71">
        <f>ROUND(V32*(1-W32/100)*(1+AA32/100)*(1+AB32/100)*(1+AC32/100)*(1+AD32/100)*(1+AE32/100)*(1+AF32/100)*Munka2!B1+AG32*Munka2!A1,4)</f>
        <v>242.21680000000001</v>
      </c>
      <c r="AK32" s="95">
        <v>1.9</v>
      </c>
      <c r="AL32" s="95">
        <v>2.5</v>
      </c>
      <c r="AM32" s="95">
        <v>2</v>
      </c>
      <c r="AN32" s="95">
        <v>2.15</v>
      </c>
    </row>
    <row r="33" spans="1:40" x14ac:dyDescent="0.25">
      <c r="A33" s="16" t="s">
        <v>61</v>
      </c>
      <c r="B33" s="3" t="s">
        <v>62</v>
      </c>
      <c r="C33" s="3" t="s">
        <v>2</v>
      </c>
      <c r="D33" s="3" t="s">
        <v>0</v>
      </c>
      <c r="E33" s="3" t="s">
        <v>0</v>
      </c>
      <c r="F33" s="3" t="s">
        <v>5</v>
      </c>
      <c r="G33" s="3" t="s">
        <v>1</v>
      </c>
      <c r="H33" s="3" t="s">
        <v>2</v>
      </c>
      <c r="I33" s="4">
        <v>1</v>
      </c>
      <c r="J33" s="72">
        <f t="shared" si="0"/>
        <v>1.5985</v>
      </c>
      <c r="K33" s="73">
        <f t="shared" si="1"/>
        <v>606</v>
      </c>
      <c r="L33" s="5">
        <v>0</v>
      </c>
      <c r="M33" s="5">
        <v>0</v>
      </c>
      <c r="N33" s="73">
        <f t="shared" si="2"/>
        <v>13.06</v>
      </c>
      <c r="O33" s="72">
        <f t="shared" si="3"/>
        <v>0.84989999999999999</v>
      </c>
      <c r="P33" s="5">
        <v>0</v>
      </c>
      <c r="Q33" s="5">
        <v>0</v>
      </c>
      <c r="R33" s="73">
        <f t="shared" si="4"/>
        <v>214.97</v>
      </c>
      <c r="S33" s="72">
        <f t="shared" si="5"/>
        <v>0.81289999999999996</v>
      </c>
      <c r="T33" s="5">
        <v>0</v>
      </c>
      <c r="U33" s="5">
        <v>0</v>
      </c>
      <c r="V33" s="5">
        <v>0.71960000000000002</v>
      </c>
      <c r="W33" s="5">
        <v>0</v>
      </c>
      <c r="X33" s="3" t="s">
        <v>6</v>
      </c>
      <c r="Y33" s="3" t="s">
        <v>7</v>
      </c>
      <c r="Z33" s="3" t="s">
        <v>8</v>
      </c>
      <c r="AA33" s="5">
        <v>15</v>
      </c>
      <c r="AB33" s="5">
        <v>2.7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13" t="s">
        <v>2</v>
      </c>
      <c r="AI33" s="72">
        <f>ROUND(V33*(1-W33/100)*(1+AA33/100)*(1+AB33/100)*(1+AC33/100)*(1+AD33/100)*(1+AE33/100)*(1+AF33/100)/Munka2!C1+AG33,4)</f>
        <v>0.73899999999999999</v>
      </c>
      <c r="AJ33" s="73">
        <f>ROUND(V33*(1-W33/100)*(1+AA33/100)*(1+AB33/100)*(1+AC33/100)*(1+AD33/100)*(1+AE33/100)*(1+AF33/100)*Munka2!B1+AG33*Munka2!A1,4)</f>
        <v>242.21680000000001</v>
      </c>
      <c r="AK33" s="95">
        <v>1.9</v>
      </c>
      <c r="AL33" s="95">
        <v>2.5</v>
      </c>
      <c r="AM33" s="95">
        <v>2</v>
      </c>
      <c r="AN33" s="95">
        <v>2.15</v>
      </c>
    </row>
    <row r="34" spans="1:40" x14ac:dyDescent="0.25">
      <c r="A34" s="16" t="s">
        <v>63</v>
      </c>
      <c r="B34" s="3" t="s">
        <v>64</v>
      </c>
      <c r="C34" s="3" t="s">
        <v>2</v>
      </c>
      <c r="D34" s="3" t="s">
        <v>0</v>
      </c>
      <c r="E34" s="3" t="s">
        <v>0</v>
      </c>
      <c r="F34" s="3" t="s">
        <v>5</v>
      </c>
      <c r="G34" s="3" t="s">
        <v>1</v>
      </c>
      <c r="H34" s="3" t="s">
        <v>2</v>
      </c>
      <c r="I34" s="4">
        <v>1</v>
      </c>
      <c r="J34" s="74">
        <f t="shared" si="0"/>
        <v>1.8105</v>
      </c>
      <c r="K34" s="75">
        <f t="shared" si="1"/>
        <v>686</v>
      </c>
      <c r="L34" s="5">
        <v>0</v>
      </c>
      <c r="M34" s="5">
        <v>0</v>
      </c>
      <c r="N34" s="75">
        <f t="shared" si="2"/>
        <v>14.79</v>
      </c>
      <c r="O34" s="74">
        <f t="shared" si="3"/>
        <v>0.96260000000000001</v>
      </c>
      <c r="P34" s="5">
        <v>0</v>
      </c>
      <c r="Q34" s="5">
        <v>0</v>
      </c>
      <c r="R34" s="75">
        <f t="shared" si="4"/>
        <v>243.48</v>
      </c>
      <c r="S34" s="74">
        <f t="shared" si="5"/>
        <v>0.92069999999999996</v>
      </c>
      <c r="T34" s="5">
        <v>0</v>
      </c>
      <c r="U34" s="5">
        <v>0</v>
      </c>
      <c r="V34" s="5">
        <v>0.81499999999999995</v>
      </c>
      <c r="W34" s="5">
        <v>0</v>
      </c>
      <c r="X34" s="3" t="s">
        <v>6</v>
      </c>
      <c r="Y34" s="3" t="s">
        <v>7</v>
      </c>
      <c r="Z34" s="3" t="s">
        <v>8</v>
      </c>
      <c r="AA34" s="5">
        <v>15</v>
      </c>
      <c r="AB34" s="5">
        <v>2.7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13" t="s">
        <v>2</v>
      </c>
      <c r="AI34" s="74">
        <f>ROUND(V34*(1-W34/100)*(1+AA34/100)*(1+AB34/100)*(1+AC34/100)*(1+AD34/100)*(1+AE34/100)*(1+AF34/100)/Munka2!C1+AG34,4)</f>
        <v>0.83699999999999997</v>
      </c>
      <c r="AJ34" s="75">
        <f>ROUND(V34*(1-W34/100)*(1+AA34/100)*(1+AB34/100)*(1+AC34/100)*(1+AD34/100)*(1+AE34/100)*(1+AF34/100)*Munka2!B1+AG34*Munka2!A1,4)</f>
        <v>274.32839999999999</v>
      </c>
      <c r="AK34" s="95">
        <v>1.9</v>
      </c>
      <c r="AL34" s="95">
        <v>2.5</v>
      </c>
      <c r="AM34" s="95">
        <v>2</v>
      </c>
      <c r="AN34" s="95">
        <v>2.15</v>
      </c>
    </row>
    <row r="35" spans="1:40" x14ac:dyDescent="0.25">
      <c r="A35" s="16" t="s">
        <v>65</v>
      </c>
      <c r="B35" s="3" t="s">
        <v>66</v>
      </c>
      <c r="C35" s="3" t="s">
        <v>2</v>
      </c>
      <c r="D35" s="3" t="s">
        <v>0</v>
      </c>
      <c r="E35" s="3" t="s">
        <v>0</v>
      </c>
      <c r="F35" s="3" t="s">
        <v>5</v>
      </c>
      <c r="G35" s="3" t="s">
        <v>1</v>
      </c>
      <c r="H35" s="3" t="s">
        <v>2</v>
      </c>
      <c r="I35" s="4">
        <v>1</v>
      </c>
      <c r="J35" s="76">
        <f t="shared" si="0"/>
        <v>2.0556999999999999</v>
      </c>
      <c r="K35" s="77">
        <f t="shared" si="1"/>
        <v>779</v>
      </c>
      <c r="L35" s="5">
        <v>0</v>
      </c>
      <c r="M35" s="5">
        <v>0</v>
      </c>
      <c r="N35" s="77">
        <f t="shared" si="2"/>
        <v>16.8</v>
      </c>
      <c r="O35" s="76">
        <f t="shared" si="3"/>
        <v>1.093</v>
      </c>
      <c r="P35" s="5">
        <v>0</v>
      </c>
      <c r="Q35" s="5">
        <v>0</v>
      </c>
      <c r="R35" s="77">
        <f t="shared" si="4"/>
        <v>276.45999999999998</v>
      </c>
      <c r="S35" s="76">
        <f t="shared" si="5"/>
        <v>1.0454000000000001</v>
      </c>
      <c r="T35" s="5">
        <v>0</v>
      </c>
      <c r="U35" s="5">
        <v>0</v>
      </c>
      <c r="V35" s="5">
        <v>0.9254</v>
      </c>
      <c r="W35" s="5">
        <v>0</v>
      </c>
      <c r="X35" s="3" t="s">
        <v>6</v>
      </c>
      <c r="Y35" s="3" t="s">
        <v>7</v>
      </c>
      <c r="Z35" s="3" t="s">
        <v>8</v>
      </c>
      <c r="AA35" s="5">
        <v>15</v>
      </c>
      <c r="AB35" s="5">
        <v>2.7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13" t="s">
        <v>2</v>
      </c>
      <c r="AI35" s="76">
        <f>ROUND(V35*(1-W35/100)*(1+AA35/100)*(1+AB35/100)*(1+AC35/100)*(1+AD35/100)*(1+AE35/100)*(1+AF35/100)/Munka2!C1+AG35,4)</f>
        <v>0.95040000000000002</v>
      </c>
      <c r="AJ35" s="77">
        <f>ROUND(V35*(1-W35/100)*(1+AA35/100)*(1+AB35/100)*(1+AC35/100)*(1+AD35/100)*(1+AE35/100)*(1+AF35/100)*Munka2!B1+AG35*Munka2!A1,4)</f>
        <v>311.4889</v>
      </c>
      <c r="AK35" s="95">
        <v>1.9</v>
      </c>
      <c r="AL35" s="95">
        <v>2.5</v>
      </c>
      <c r="AM35" s="95">
        <v>2</v>
      </c>
      <c r="AN35" s="95">
        <v>2.15</v>
      </c>
    </row>
    <row r="36" spans="1:40" x14ac:dyDescent="0.25">
      <c r="A36" s="16" t="s">
        <v>67</v>
      </c>
      <c r="B36" s="3" t="s">
        <v>68</v>
      </c>
      <c r="C36" s="3" t="s">
        <v>2</v>
      </c>
      <c r="D36" s="3" t="s">
        <v>0</v>
      </c>
      <c r="E36" s="3" t="s">
        <v>0</v>
      </c>
      <c r="F36" s="3" t="s">
        <v>5</v>
      </c>
      <c r="G36" s="3" t="s">
        <v>1</v>
      </c>
      <c r="H36" s="3" t="s">
        <v>2</v>
      </c>
      <c r="I36" s="4">
        <v>1</v>
      </c>
      <c r="J36" s="78">
        <f t="shared" si="0"/>
        <v>1.6404000000000001</v>
      </c>
      <c r="K36" s="79">
        <f t="shared" si="1"/>
        <v>621</v>
      </c>
      <c r="L36" s="5">
        <v>0</v>
      </c>
      <c r="M36" s="5">
        <v>0</v>
      </c>
      <c r="N36" s="79">
        <f t="shared" si="2"/>
        <v>13.41</v>
      </c>
      <c r="O36" s="78">
        <f t="shared" si="3"/>
        <v>0.87219999999999998</v>
      </c>
      <c r="P36" s="5">
        <v>0</v>
      </c>
      <c r="Q36" s="5">
        <v>0</v>
      </c>
      <c r="R36" s="79">
        <f t="shared" si="4"/>
        <v>220.6</v>
      </c>
      <c r="S36" s="78">
        <f t="shared" si="5"/>
        <v>0.83420000000000005</v>
      </c>
      <c r="T36" s="5">
        <v>0</v>
      </c>
      <c r="U36" s="5">
        <v>0</v>
      </c>
      <c r="V36" s="5">
        <v>0.73850000000000005</v>
      </c>
      <c r="W36" s="5">
        <v>0</v>
      </c>
      <c r="X36" s="3" t="s">
        <v>6</v>
      </c>
      <c r="Y36" s="3" t="s">
        <v>7</v>
      </c>
      <c r="Z36" s="3" t="s">
        <v>8</v>
      </c>
      <c r="AA36" s="5">
        <v>15</v>
      </c>
      <c r="AB36" s="5">
        <v>2.7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13" t="s">
        <v>2</v>
      </c>
      <c r="AI36" s="78">
        <f>ROUND(V36*(1-W36/100)*(1+AA36/100)*(1+AB36/100)*(1+AC36/100)*(1+AD36/100)*(1+AE36/100)*(1+AF36/100)/Munka2!C1+AG36,4)</f>
        <v>0.75839999999999996</v>
      </c>
      <c r="AJ36" s="79">
        <f>ROUND(V36*(1-W36/100)*(1+AA36/100)*(1+AB36/100)*(1+AC36/100)*(1+AD36/100)*(1+AE36/100)*(1+AF36/100)*Munka2!B1+AG36*Munka2!A1,4)</f>
        <v>248.57849999999999</v>
      </c>
      <c r="AK36" s="95">
        <v>1.9</v>
      </c>
      <c r="AL36" s="95">
        <v>2.5</v>
      </c>
      <c r="AM36" s="95">
        <v>2</v>
      </c>
      <c r="AN36" s="95">
        <v>2.15</v>
      </c>
    </row>
    <row r="37" spans="1:40" x14ac:dyDescent="0.25">
      <c r="A37" s="16" t="s">
        <v>69</v>
      </c>
      <c r="B37" s="3" t="s">
        <v>70</v>
      </c>
      <c r="C37" s="3" t="s">
        <v>2</v>
      </c>
      <c r="D37" s="3" t="s">
        <v>0</v>
      </c>
      <c r="E37" s="3" t="s">
        <v>0</v>
      </c>
      <c r="F37" s="3" t="s">
        <v>5</v>
      </c>
      <c r="G37" s="3" t="s">
        <v>1</v>
      </c>
      <c r="H37" s="3" t="s">
        <v>2</v>
      </c>
      <c r="I37" s="4">
        <v>1</v>
      </c>
      <c r="J37" s="80">
        <f t="shared" si="0"/>
        <v>1.5811999999999999</v>
      </c>
      <c r="K37" s="81">
        <f t="shared" si="1"/>
        <v>599</v>
      </c>
      <c r="L37" s="5">
        <v>0</v>
      </c>
      <c r="M37" s="5">
        <v>0</v>
      </c>
      <c r="N37" s="81">
        <f t="shared" si="2"/>
        <v>12.92</v>
      </c>
      <c r="O37" s="80">
        <f t="shared" si="3"/>
        <v>0.8407</v>
      </c>
      <c r="P37" s="5">
        <v>0</v>
      </c>
      <c r="Q37" s="5">
        <v>0</v>
      </c>
      <c r="R37" s="81">
        <f t="shared" si="4"/>
        <v>212.64</v>
      </c>
      <c r="S37" s="80">
        <f t="shared" si="5"/>
        <v>0.80410000000000004</v>
      </c>
      <c r="T37" s="5">
        <v>0</v>
      </c>
      <c r="U37" s="5">
        <v>0</v>
      </c>
      <c r="V37" s="5">
        <v>0.71179999999999999</v>
      </c>
      <c r="W37" s="5">
        <v>0</v>
      </c>
      <c r="X37" s="3" t="s">
        <v>6</v>
      </c>
      <c r="Y37" s="3" t="s">
        <v>7</v>
      </c>
      <c r="Z37" s="3" t="s">
        <v>8</v>
      </c>
      <c r="AA37" s="5">
        <v>15</v>
      </c>
      <c r="AB37" s="5">
        <v>2.7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13" t="s">
        <v>2</v>
      </c>
      <c r="AI37" s="80">
        <f>ROUND(V37*(1-W37/100)*(1+AA37/100)*(1+AB37/100)*(1+AC37/100)*(1+AD37/100)*(1+AE37/100)*(1+AF37/100)/Munka2!C1+AG37,4)</f>
        <v>0.73099999999999998</v>
      </c>
      <c r="AJ37" s="81">
        <f>ROUND(V37*(1-W37/100)*(1+AA37/100)*(1+AB37/100)*(1+AC37/100)*(1+AD37/100)*(1+AE37/100)*(1+AF37/100)*Munka2!B1+AG37*Munka2!A1,4)</f>
        <v>239.59129999999999</v>
      </c>
      <c r="AK37" s="95">
        <v>1.9</v>
      </c>
      <c r="AL37" s="95">
        <v>2.5</v>
      </c>
      <c r="AM37" s="95">
        <v>2</v>
      </c>
      <c r="AN37" s="95">
        <v>2.15</v>
      </c>
    </row>
    <row r="38" spans="1:40" x14ac:dyDescent="0.25">
      <c r="A38" s="16" t="s">
        <v>71</v>
      </c>
      <c r="B38" s="3" t="s">
        <v>72</v>
      </c>
      <c r="C38" s="3" t="s">
        <v>2</v>
      </c>
      <c r="D38" s="3" t="s">
        <v>0</v>
      </c>
      <c r="E38" s="3" t="s">
        <v>0</v>
      </c>
      <c r="F38" s="3" t="s">
        <v>5</v>
      </c>
      <c r="G38" s="3" t="s">
        <v>1</v>
      </c>
      <c r="H38" s="3" t="s">
        <v>2</v>
      </c>
      <c r="I38" s="4">
        <v>1</v>
      </c>
      <c r="J38" s="82">
        <f t="shared" si="0"/>
        <v>1.2059</v>
      </c>
      <c r="K38" s="83">
        <f t="shared" si="1"/>
        <v>457</v>
      </c>
      <c r="L38" s="5">
        <v>0</v>
      </c>
      <c r="M38" s="5">
        <v>0</v>
      </c>
      <c r="N38" s="83">
        <f t="shared" si="2"/>
        <v>9.85</v>
      </c>
      <c r="O38" s="82">
        <f t="shared" si="3"/>
        <v>0.6411</v>
      </c>
      <c r="P38" s="5">
        <v>0</v>
      </c>
      <c r="Q38" s="5">
        <v>0</v>
      </c>
      <c r="R38" s="83">
        <f t="shared" si="4"/>
        <v>162.19</v>
      </c>
      <c r="S38" s="82">
        <f t="shared" si="5"/>
        <v>0.61329999999999996</v>
      </c>
      <c r="T38" s="5">
        <v>0</v>
      </c>
      <c r="U38" s="5">
        <v>0</v>
      </c>
      <c r="V38" s="5">
        <v>0.54279999999999995</v>
      </c>
      <c r="W38" s="5">
        <v>0</v>
      </c>
      <c r="X38" s="3" t="s">
        <v>6</v>
      </c>
      <c r="Y38" s="3" t="s">
        <v>7</v>
      </c>
      <c r="Z38" s="3" t="s">
        <v>8</v>
      </c>
      <c r="AA38" s="5">
        <v>15</v>
      </c>
      <c r="AB38" s="5">
        <v>2.7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13" t="s">
        <v>2</v>
      </c>
      <c r="AI38" s="82">
        <f>ROUND(V38*(1-W38/100)*(1+AA38/100)*(1+AB38/100)*(1+AC38/100)*(1+AD38/100)*(1+AE38/100)*(1+AF38/100)/Munka2!C1+AG38,4)</f>
        <v>0.5575</v>
      </c>
      <c r="AJ38" s="83">
        <f>ROUND(V38*(1-W38/100)*(1+AA38/100)*(1+AB38/100)*(1+AC38/100)*(1+AD38/100)*(1+AE38/100)*(1+AF38/100)*Munka2!B1+AG38*Munka2!A1,4)</f>
        <v>182.70609999999999</v>
      </c>
      <c r="AK38" s="95">
        <v>1.9</v>
      </c>
      <c r="AL38" s="95">
        <v>2.5</v>
      </c>
      <c r="AM38" s="95">
        <v>2</v>
      </c>
      <c r="AN38" s="95">
        <v>2.15</v>
      </c>
    </row>
    <row r="39" spans="1:40" x14ac:dyDescent="0.25">
      <c r="A39" s="16" t="s">
        <v>73</v>
      </c>
      <c r="B39" s="3" t="s">
        <v>74</v>
      </c>
      <c r="C39" s="3" t="s">
        <v>2</v>
      </c>
      <c r="D39" s="3" t="s">
        <v>0</v>
      </c>
      <c r="E39" s="3" t="s">
        <v>0</v>
      </c>
      <c r="F39" s="3" t="s">
        <v>5</v>
      </c>
      <c r="G39" s="3" t="s">
        <v>1</v>
      </c>
      <c r="H39" s="3" t="s">
        <v>2</v>
      </c>
      <c r="I39" s="4">
        <v>1</v>
      </c>
      <c r="J39" s="84">
        <f t="shared" si="0"/>
        <v>1.526</v>
      </c>
      <c r="K39" s="85">
        <f t="shared" si="1"/>
        <v>578</v>
      </c>
      <c r="L39" s="5">
        <v>0</v>
      </c>
      <c r="M39" s="5">
        <v>0</v>
      </c>
      <c r="N39" s="85">
        <f t="shared" si="2"/>
        <v>12.47</v>
      </c>
      <c r="O39" s="84">
        <f t="shared" si="3"/>
        <v>0.81130000000000002</v>
      </c>
      <c r="P39" s="5">
        <v>0</v>
      </c>
      <c r="Q39" s="5">
        <v>0</v>
      </c>
      <c r="R39" s="85">
        <f t="shared" si="4"/>
        <v>205.24</v>
      </c>
      <c r="S39" s="84">
        <f t="shared" si="5"/>
        <v>0.77610000000000001</v>
      </c>
      <c r="T39" s="5">
        <v>0</v>
      </c>
      <c r="U39" s="5">
        <v>0</v>
      </c>
      <c r="V39" s="5">
        <v>0.68700000000000006</v>
      </c>
      <c r="W39" s="5">
        <v>0</v>
      </c>
      <c r="X39" s="3" t="s">
        <v>6</v>
      </c>
      <c r="Y39" s="3" t="s">
        <v>7</v>
      </c>
      <c r="Z39" s="3" t="s">
        <v>8</v>
      </c>
      <c r="AA39" s="5">
        <v>15</v>
      </c>
      <c r="AB39" s="5">
        <v>2.7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13" t="s">
        <v>2</v>
      </c>
      <c r="AI39" s="84">
        <f>ROUND(V39*(1-W39/100)*(1+AA39/100)*(1+AB39/100)*(1+AC39/100)*(1+AD39/100)*(1+AE39/100)*(1+AF39/100)/Munka2!C1+AG39,4)</f>
        <v>0.70550000000000002</v>
      </c>
      <c r="AJ39" s="85">
        <f>ROUND(V39*(1-W39/100)*(1+AA39/100)*(1+AB39/100)*(1+AC39/100)*(1+AD39/100)*(1+AE39/100)*(1+AF39/100)*Munka2!B1+AG39*Munka2!A1,4)</f>
        <v>231.24369999999999</v>
      </c>
      <c r="AK39" s="95">
        <v>1.9</v>
      </c>
      <c r="AL39" s="95">
        <v>2.5</v>
      </c>
      <c r="AM39" s="95">
        <v>2</v>
      </c>
      <c r="AN39" s="95">
        <v>2.15</v>
      </c>
    </row>
    <row r="40" spans="1:40" x14ac:dyDescent="0.25">
      <c r="A40" s="16" t="s">
        <v>75</v>
      </c>
      <c r="B40" s="3" t="s">
        <v>76</v>
      </c>
      <c r="C40" s="3" t="s">
        <v>2</v>
      </c>
      <c r="D40" s="3" t="s">
        <v>0</v>
      </c>
      <c r="E40" s="3" t="s">
        <v>0</v>
      </c>
      <c r="F40" s="3" t="s">
        <v>5</v>
      </c>
      <c r="G40" s="3" t="s">
        <v>1</v>
      </c>
      <c r="H40" s="3" t="s">
        <v>2</v>
      </c>
      <c r="I40" s="4">
        <v>1</v>
      </c>
      <c r="J40" s="86">
        <f t="shared" si="0"/>
        <v>1.6460999999999999</v>
      </c>
      <c r="K40" s="87">
        <f t="shared" si="1"/>
        <v>624</v>
      </c>
      <c r="L40" s="5">
        <v>0</v>
      </c>
      <c r="M40" s="5">
        <v>0</v>
      </c>
      <c r="N40" s="87">
        <f t="shared" si="2"/>
        <v>13.45</v>
      </c>
      <c r="O40" s="86">
        <f t="shared" si="3"/>
        <v>0.87519999999999998</v>
      </c>
      <c r="P40" s="5">
        <v>0</v>
      </c>
      <c r="Q40" s="5">
        <v>0</v>
      </c>
      <c r="R40" s="87">
        <f t="shared" si="4"/>
        <v>221.37</v>
      </c>
      <c r="S40" s="86">
        <f t="shared" si="5"/>
        <v>0.83709999999999996</v>
      </c>
      <c r="T40" s="5">
        <v>0</v>
      </c>
      <c r="U40" s="5">
        <v>0</v>
      </c>
      <c r="V40" s="5">
        <v>0.74099999999999999</v>
      </c>
      <c r="W40" s="5">
        <v>0</v>
      </c>
      <c r="X40" s="3" t="s">
        <v>6</v>
      </c>
      <c r="Y40" s="3" t="s">
        <v>7</v>
      </c>
      <c r="Z40" s="3" t="s">
        <v>8</v>
      </c>
      <c r="AA40" s="5">
        <v>15</v>
      </c>
      <c r="AB40" s="5">
        <v>2.7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13" t="s">
        <v>2</v>
      </c>
      <c r="AI40" s="86">
        <f>ROUND(V40*(1-W40/100)*(1+AA40/100)*(1+AB40/100)*(1+AC40/100)*(1+AD40/100)*(1+AE40/100)*(1+AF40/100)/Munka2!C1+AG40,4)</f>
        <v>0.76100000000000001</v>
      </c>
      <c r="AJ40" s="87">
        <f>ROUND(V40*(1-W40/100)*(1+AA40/100)*(1+AB40/100)*(1+AC40/100)*(1+AD40/100)*(1+AE40/100)*(1+AF40/100)*Munka2!B1+AG40*Munka2!A1,4)</f>
        <v>249.42</v>
      </c>
      <c r="AK40" s="95">
        <v>1.9</v>
      </c>
      <c r="AL40" s="95">
        <v>2.5</v>
      </c>
      <c r="AM40" s="95">
        <v>2</v>
      </c>
      <c r="AN40" s="95">
        <v>2.15</v>
      </c>
    </row>
    <row r="41" spans="1:40" x14ac:dyDescent="0.25">
      <c r="A41" s="16" t="s">
        <v>77</v>
      </c>
      <c r="B41" s="3" t="s">
        <v>78</v>
      </c>
      <c r="C41" s="3" t="s">
        <v>2</v>
      </c>
      <c r="D41" s="3" t="s">
        <v>0</v>
      </c>
      <c r="E41" s="3" t="s">
        <v>0</v>
      </c>
      <c r="F41" s="3" t="s">
        <v>5</v>
      </c>
      <c r="G41" s="3" t="s">
        <v>1</v>
      </c>
      <c r="H41" s="3" t="s">
        <v>2</v>
      </c>
      <c r="I41" s="4">
        <v>1</v>
      </c>
      <c r="J41" s="88">
        <f t="shared" si="0"/>
        <v>1.6460999999999999</v>
      </c>
      <c r="K41" s="89">
        <f t="shared" si="1"/>
        <v>624</v>
      </c>
      <c r="L41" s="5">
        <v>0</v>
      </c>
      <c r="M41" s="5">
        <v>0</v>
      </c>
      <c r="N41" s="89">
        <f t="shared" si="2"/>
        <v>13.45</v>
      </c>
      <c r="O41" s="88">
        <f t="shared" si="3"/>
        <v>0.87519999999999998</v>
      </c>
      <c r="P41" s="5">
        <v>0</v>
      </c>
      <c r="Q41" s="5">
        <v>0</v>
      </c>
      <c r="R41" s="89">
        <f t="shared" si="4"/>
        <v>221.37</v>
      </c>
      <c r="S41" s="88">
        <f t="shared" si="5"/>
        <v>0.83709999999999996</v>
      </c>
      <c r="T41" s="5">
        <v>0</v>
      </c>
      <c r="U41" s="5">
        <v>0</v>
      </c>
      <c r="V41" s="5">
        <v>0.74099999999999999</v>
      </c>
      <c r="W41" s="5">
        <v>0</v>
      </c>
      <c r="X41" s="3" t="s">
        <v>6</v>
      </c>
      <c r="Y41" s="3" t="s">
        <v>7</v>
      </c>
      <c r="Z41" s="3" t="s">
        <v>8</v>
      </c>
      <c r="AA41" s="5">
        <v>15</v>
      </c>
      <c r="AB41" s="5">
        <v>2.7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13" t="s">
        <v>2</v>
      </c>
      <c r="AI41" s="88">
        <f>ROUND(V41*(1-W41/100)*(1+AA41/100)*(1+AB41/100)*(1+AC41/100)*(1+AD41/100)*(1+AE41/100)*(1+AF41/100)/Munka2!C1+AG41,4)</f>
        <v>0.76100000000000001</v>
      </c>
      <c r="AJ41" s="89">
        <f>ROUND(V41*(1-W41/100)*(1+AA41/100)*(1+AB41/100)*(1+AC41/100)*(1+AD41/100)*(1+AE41/100)*(1+AF41/100)*Munka2!B1+AG41*Munka2!A1,4)</f>
        <v>249.42</v>
      </c>
      <c r="AK41" s="95">
        <v>1.9</v>
      </c>
      <c r="AL41" s="95">
        <v>2.5</v>
      </c>
      <c r="AM41" s="95">
        <v>2</v>
      </c>
      <c r="AN41" s="95">
        <v>2.15</v>
      </c>
    </row>
    <row r="42" spans="1:40" x14ac:dyDescent="0.25">
      <c r="A42" s="16" t="s">
        <v>79</v>
      </c>
      <c r="B42" s="3" t="s">
        <v>80</v>
      </c>
      <c r="C42" s="3" t="s">
        <v>2</v>
      </c>
      <c r="D42" s="3" t="s">
        <v>0</v>
      </c>
      <c r="E42" s="3" t="s">
        <v>0</v>
      </c>
      <c r="F42" s="3" t="s">
        <v>5</v>
      </c>
      <c r="G42" s="3" t="s">
        <v>1</v>
      </c>
      <c r="H42" s="3" t="s">
        <v>2</v>
      </c>
      <c r="I42" s="4">
        <v>1</v>
      </c>
      <c r="J42" s="90">
        <f t="shared" si="0"/>
        <v>1.7661</v>
      </c>
      <c r="K42" s="91">
        <f t="shared" si="1"/>
        <v>669</v>
      </c>
      <c r="L42" s="5">
        <v>0</v>
      </c>
      <c r="M42" s="5">
        <v>0</v>
      </c>
      <c r="N42" s="91">
        <f t="shared" si="2"/>
        <v>14.43</v>
      </c>
      <c r="O42" s="90">
        <f t="shared" si="3"/>
        <v>0.93899999999999995</v>
      </c>
      <c r="P42" s="5">
        <v>0</v>
      </c>
      <c r="Q42" s="5">
        <v>0</v>
      </c>
      <c r="R42" s="91">
        <f t="shared" si="4"/>
        <v>237.53</v>
      </c>
      <c r="S42" s="90">
        <f t="shared" si="5"/>
        <v>0.8982</v>
      </c>
      <c r="T42" s="5">
        <v>0</v>
      </c>
      <c r="U42" s="5">
        <v>0</v>
      </c>
      <c r="V42" s="5">
        <v>0.79500000000000004</v>
      </c>
      <c r="W42" s="5">
        <v>0</v>
      </c>
      <c r="X42" s="3" t="s">
        <v>6</v>
      </c>
      <c r="Y42" s="3" t="s">
        <v>7</v>
      </c>
      <c r="Z42" s="3" t="s">
        <v>8</v>
      </c>
      <c r="AA42" s="5">
        <v>15</v>
      </c>
      <c r="AB42" s="5">
        <v>2.7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13" t="s">
        <v>2</v>
      </c>
      <c r="AI42" s="90">
        <f>ROUND(V42*(1-W42/100)*(1+AA42/100)*(1+AB42/100)*(1+AC42/100)*(1+AD42/100)*(1+AE42/100)*(1+AF42/100)/Munka2!C1+AG42,4)</f>
        <v>0.8165</v>
      </c>
      <c r="AJ42" s="91">
        <f>ROUND(V42*(1-W42/100)*(1+AA42/100)*(1+AB42/100)*(1+AC42/100)*(1+AD42/100)*(1+AE42/100)*(1+AF42/100)*Munka2!B1+AG42*Munka2!A1,4)</f>
        <v>267.59640000000002</v>
      </c>
      <c r="AK42" s="95">
        <v>1.9</v>
      </c>
      <c r="AL42" s="95">
        <v>2.5</v>
      </c>
      <c r="AM42" s="95">
        <v>2</v>
      </c>
      <c r="AN42" s="95">
        <v>2.15</v>
      </c>
    </row>
    <row r="43" spans="1:40" x14ac:dyDescent="0.25">
      <c r="A43" s="16" t="s">
        <v>81</v>
      </c>
      <c r="B43" s="3" t="s">
        <v>82</v>
      </c>
      <c r="C43" s="3" t="s">
        <v>83</v>
      </c>
      <c r="D43" s="3" t="s">
        <v>0</v>
      </c>
      <c r="E43" s="3" t="s">
        <v>0</v>
      </c>
      <c r="F43" s="3" t="s">
        <v>5</v>
      </c>
      <c r="G43" s="3" t="s">
        <v>1</v>
      </c>
      <c r="H43" s="3" t="s">
        <v>84</v>
      </c>
      <c r="I43" s="4">
        <v>0</v>
      </c>
      <c r="J43" s="92">
        <f t="shared" si="0"/>
        <v>4.8428000000000004</v>
      </c>
      <c r="K43" s="93">
        <v>1963</v>
      </c>
      <c r="L43" s="5">
        <v>0</v>
      </c>
      <c r="M43" s="5">
        <v>0</v>
      </c>
      <c r="N43" s="93">
        <v>43.38</v>
      </c>
      <c r="O43" s="92">
        <f t="shared" si="3"/>
        <v>2.7953999999999999</v>
      </c>
      <c r="P43" s="5">
        <v>0</v>
      </c>
      <c r="Q43" s="5">
        <v>0</v>
      </c>
      <c r="R43" s="93">
        <v>708.11</v>
      </c>
      <c r="S43" s="92">
        <f t="shared" si="5"/>
        <v>2.6739000000000002</v>
      </c>
      <c r="T43" s="5">
        <v>0</v>
      </c>
      <c r="U43" s="5">
        <v>0</v>
      </c>
      <c r="V43" s="5">
        <v>2.36</v>
      </c>
      <c r="W43" s="5">
        <v>0</v>
      </c>
      <c r="X43" s="3" t="s">
        <v>85</v>
      </c>
      <c r="Y43" s="3" t="s">
        <v>86</v>
      </c>
      <c r="Z43" s="3" t="s">
        <v>87</v>
      </c>
      <c r="AA43" s="5">
        <v>3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13" t="s">
        <v>2</v>
      </c>
      <c r="AI43" s="92">
        <f>ROUND(V43*(1-W43/100)*(1+AA43/100)*(1+AB43/100)*(1+AC43/100)*(1+AD43/100)*(1+AE43/100)*(1+AF43/100)+AG43,4)</f>
        <v>2.4308000000000001</v>
      </c>
      <c r="AJ43" s="93">
        <f>ROUND((V43*(1-W43/100)*(1+AA43/100)*(1+AB43/100)*(1+AC43/100)*(1+AD43/100)*(1+AE43/100)*(1+AF43/100)+AG43)*Munka2!A1,4)</f>
        <v>765.702</v>
      </c>
      <c r="AK43" s="93">
        <v>1.75</v>
      </c>
      <c r="AL43" s="93">
        <v>2.5</v>
      </c>
      <c r="AM43" s="93">
        <v>2</v>
      </c>
      <c r="AN43" s="93">
        <v>2.15</v>
      </c>
    </row>
    <row r="44" spans="1:40" x14ac:dyDescent="0.25">
      <c r="A44" s="17" t="s">
        <v>89</v>
      </c>
      <c r="B44" s="6" t="s">
        <v>90</v>
      </c>
      <c r="C44" s="6" t="s">
        <v>91</v>
      </c>
      <c r="D44" s="6" t="s">
        <v>92</v>
      </c>
      <c r="E44" s="6" t="s">
        <v>92</v>
      </c>
      <c r="F44" s="6" t="s">
        <v>5</v>
      </c>
      <c r="G44" s="6" t="s">
        <v>88</v>
      </c>
      <c r="H44" s="6" t="s">
        <v>2</v>
      </c>
      <c r="I44" s="7">
        <v>0</v>
      </c>
      <c r="J44" s="94">
        <f t="shared" si="0"/>
        <v>0.75070000000000003</v>
      </c>
      <c r="K44" s="95">
        <f t="shared" si="1"/>
        <v>208</v>
      </c>
      <c r="L44" s="8">
        <v>0</v>
      </c>
      <c r="M44" s="8">
        <v>0</v>
      </c>
      <c r="N44" s="95">
        <f t="shared" si="2"/>
        <v>6.16</v>
      </c>
      <c r="O44" s="94">
        <f t="shared" si="3"/>
        <v>0.43330000000000002</v>
      </c>
      <c r="P44" s="8">
        <v>0</v>
      </c>
      <c r="Q44" s="8">
        <v>0</v>
      </c>
      <c r="R44" s="95">
        <f t="shared" si="4"/>
        <v>109.61</v>
      </c>
      <c r="S44" s="94">
        <f t="shared" si="5"/>
        <v>0.41449999999999998</v>
      </c>
      <c r="T44" s="8">
        <v>0</v>
      </c>
      <c r="U44" s="8">
        <v>0</v>
      </c>
      <c r="V44" s="8">
        <v>0.3468</v>
      </c>
      <c r="W44" s="8">
        <v>0</v>
      </c>
      <c r="X44" s="6" t="s">
        <v>85</v>
      </c>
      <c r="Y44" s="6" t="s">
        <v>2</v>
      </c>
      <c r="Z44" s="6" t="s">
        <v>2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/>
      <c r="AG44" s="8">
        <v>0.03</v>
      </c>
      <c r="AH44" s="14" t="s">
        <v>93</v>
      </c>
      <c r="AI44" s="94">
        <f>ROUND(V44*(1-W44/100)*(1+AA44/100)*(1+AB44/100)*(1+AC44/100)*(1+AD44/100)*(1+AE44/100)*(1+AF44/100)+AG44,4)</f>
        <v>0.37680000000000002</v>
      </c>
      <c r="AJ44" s="95">
        <f>ROUND((V44*(1-W44/100)*(1+AA44/100)*(1+AB44/100)*(1+AC44/100)*(1+AD44/100)*(1+AE44/100)*(1+AF44/100)+AG44)*Munka2!A1,4)</f>
        <v>118.69199999999999</v>
      </c>
      <c r="AK44" s="95">
        <v>1.75</v>
      </c>
      <c r="AL44" s="95">
        <v>1.75</v>
      </c>
      <c r="AM44" s="95">
        <v>1.85</v>
      </c>
      <c r="AN44" s="95">
        <v>2.15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 x14ac:dyDescent="0.25"/>
  <sheetData>
    <row r="1" spans="1:4" x14ac:dyDescent="0.25">
      <c r="A1">
        <v>315</v>
      </c>
      <c r="B1">
        <v>285</v>
      </c>
      <c r="C1">
        <v>1.1499999999999999</v>
      </c>
      <c r="D1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Vojnovits Csaba</dc:creator>
  <cp:lastModifiedBy>Vojnovits Csaba</cp:lastModifiedBy>
  <dcterms:created xsi:type="dcterms:W3CDTF">2018-01-29T12:01:12Z</dcterms:created>
  <dcterms:modified xsi:type="dcterms:W3CDTF">2018-01-29T12:24:05Z</dcterms:modified>
</cp:coreProperties>
</file>