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295" yWindow="1080" windowWidth="20340" windowHeight="13140" tabRatio="600" firstSheet="0" activeTab="0" autoFilterDateGrouping="1"/>
  </bookViews>
  <sheets>
    <sheet name="Sheet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6">
    <font>
      <name val="돋움"/>
      <charset val="8"/>
      <sz val="11"/>
    </font>
    <font>
      <name val="돋움"/>
      <charset val="129"/>
      <sz val="11"/>
    </font>
    <font>
      <name val="돋움"/>
      <charset val="129"/>
      <family val="3"/>
      <sz val="8"/>
    </font>
    <font>
      <name val="돋움"/>
      <charset val="129"/>
      <family val="3"/>
      <sz val="11"/>
    </font>
    <font>
      <name val="돋움"/>
      <charset val="129"/>
      <family val="3"/>
      <b val="1"/>
      <sz val="11"/>
    </font>
    <font>
      <name val="돋움"/>
      <charset val="129"/>
      <family val="3"/>
      <color rgb="FFFF0000"/>
      <sz val="11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/>
  </cellStyleXfs>
  <cellXfs count="51">
    <xf numFmtId="0" fontId="0" fillId="0" borderId="0" pivotButton="0" quotePrefix="0" xfId="0"/>
    <xf numFmtId="49" fontId="3" fillId="0" borderId="0" pivotButton="0" quotePrefix="0" xfId="0"/>
    <xf numFmtId="49" fontId="0" fillId="0" borderId="0" pivotButton="0" quotePrefix="0" xfId="0"/>
    <xf numFmtId="164" fontId="3" fillId="0" borderId="0" pivotButton="0" quotePrefix="0" xfId="1"/>
    <xf numFmtId="164" fontId="0" fillId="0" borderId="0" pivotButton="0" quotePrefix="0" xfId="1"/>
    <xf numFmtId="10" fontId="0" fillId="0" borderId="0" pivotButton="0" quotePrefix="0" xfId="1"/>
    <xf numFmtId="0" fontId="3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/>
    </xf>
    <xf numFmtId="164" fontId="3" fillId="0" borderId="0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0" fontId="3" fillId="0" borderId="1" pivotButton="0" quotePrefix="0" xfId="0"/>
    <xf numFmtId="49" fontId="0" fillId="0" borderId="2" pivotButton="0" quotePrefix="0" xfId="0"/>
    <xf numFmtId="164" fontId="0" fillId="0" borderId="2" pivotButton="0" quotePrefix="0" xfId="1"/>
    <xf numFmtId="0" fontId="3" fillId="0" borderId="4" pivotButton="0" quotePrefix="0" xfId="0"/>
    <xf numFmtId="0" fontId="3" fillId="0" borderId="6" pivotButton="0" quotePrefix="0" xfId="0"/>
    <xf numFmtId="49" fontId="0" fillId="0" borderId="7" pivotButton="0" quotePrefix="0" xfId="0"/>
    <xf numFmtId="164" fontId="0" fillId="0" borderId="7" pivotButton="0" quotePrefix="0" xfId="1"/>
    <xf numFmtId="0" fontId="3" fillId="0" borderId="9" pivotButton="0" quotePrefix="0" xfId="0"/>
    <xf numFmtId="49" fontId="0" fillId="0" borderId="10" pivotButton="0" quotePrefix="0" xfId="0"/>
    <xf numFmtId="164" fontId="0" fillId="0" borderId="10" pivotButton="0" quotePrefix="0" xfId="1"/>
    <xf numFmtId="164" fontId="4" fillId="0" borderId="3" pivotButton="0" quotePrefix="0" xfId="1"/>
    <xf numFmtId="164" fontId="4" fillId="0" borderId="5" pivotButton="0" quotePrefix="0" xfId="1"/>
    <xf numFmtId="164" fontId="4" fillId="0" borderId="11" pivotButton="0" quotePrefix="0" xfId="1"/>
    <xf numFmtId="10" fontId="5" fillId="0" borderId="0" pivotButton="0" quotePrefix="0" xfId="1"/>
    <xf numFmtId="49" fontId="3" fillId="0" borderId="4" pivotButton="0" quotePrefix="0" xfId="0"/>
    <xf numFmtId="164" fontId="3" fillId="0" borderId="5" pivotButton="0" quotePrefix="0" xfId="1"/>
    <xf numFmtId="164" fontId="3" fillId="0" borderId="8" pivotButton="0" quotePrefix="0" xfId="1"/>
    <xf numFmtId="164" fontId="5" fillId="0" borderId="5" pivotButton="0" quotePrefix="0" xfId="1"/>
    <xf numFmtId="0" fontId="0" fillId="0" borderId="7" pivotButton="0" quotePrefix="0" xfId="0"/>
    <xf numFmtId="10" fontId="4" fillId="0" borderId="0" pivotButton="0" quotePrefix="0" xfId="0"/>
    <xf numFmtId="10" fontId="4" fillId="0" borderId="2" pivotButton="0" quotePrefix="0" xfId="0"/>
    <xf numFmtId="9" fontId="0" fillId="0" borderId="0" pivotButton="0" quotePrefix="0" xfId="1"/>
    <xf numFmtId="9" fontId="3" fillId="0" borderId="2" pivotButton="0" quotePrefix="0" xfId="1"/>
    <xf numFmtId="10" fontId="0" fillId="0" borderId="3" pivotButton="0" quotePrefix="0" xfId="1"/>
    <xf numFmtId="10" fontId="0" fillId="0" borderId="5" pivotButton="0" quotePrefix="0" xfId="1"/>
    <xf numFmtId="49" fontId="3" fillId="0" borderId="7" pivotButton="0" quotePrefix="1" xfId="0"/>
    <xf numFmtId="10" fontId="0" fillId="0" borderId="8" pivotButton="0" quotePrefix="0" xfId="1"/>
    <xf numFmtId="49" fontId="3" fillId="0" borderId="2" pivotButton="0" quotePrefix="1" xfId="0"/>
    <xf numFmtId="0" fontId="0" fillId="0" borderId="6" pivotButton="0" quotePrefix="0" xfId="0"/>
    <xf numFmtId="164" fontId="0" fillId="0" borderId="0" pivotButton="0" quotePrefix="0" xfId="1"/>
    <xf numFmtId="164" fontId="3" fillId="0" borderId="0" pivotButton="0" quotePrefix="0" xfId="1"/>
    <xf numFmtId="164" fontId="0" fillId="0" borderId="10" pivotButton="0" quotePrefix="0" xfId="1"/>
    <xf numFmtId="164" fontId="4" fillId="0" borderId="11" pivotButton="0" quotePrefix="0" xfId="1"/>
    <xf numFmtId="164" fontId="4" fillId="0" borderId="5" pivotButton="0" quotePrefix="0" xfId="1"/>
    <xf numFmtId="164" fontId="5" fillId="0" borderId="5" pivotButton="0" quotePrefix="0" xfId="1"/>
    <xf numFmtId="164" fontId="4" fillId="0" borderId="3" pivotButton="0" quotePrefix="0" xfId="1"/>
    <xf numFmtId="164" fontId="3" fillId="0" borderId="5" pivotButton="0" quotePrefix="0" xfId="1"/>
    <xf numFmtId="164" fontId="0" fillId="0" borderId="7" pivotButton="0" quotePrefix="0" xfId="1"/>
    <xf numFmtId="164" fontId="3" fillId="0" borderId="8" pivotButton="0" quotePrefix="0" xfId="1"/>
    <xf numFmtId="164" fontId="3" fillId="0" borderId="0" applyAlignment="1" pivotButton="0" quotePrefix="0" xfId="1">
      <alignment horizontal="center"/>
    </xf>
    <xf numFmtId="164" fontId="0" fillId="0" borderId="2" pivotButton="0" quotePrefix="0" xfId="1"/>
  </cellXfs>
  <cellStyles count="2">
    <cellStyle name="표준" xfId="0" builtinId="0"/>
    <cellStyle name="쉼표 [0]" xfId="1" builtinId="6"/>
  </cellStyles>
  <dxfs count="11">
    <dxf>
      <font>
        <name val="돋움"/>
        <charset val="8"/>
        <strike val="0"/>
        <outline val="0"/>
        <shadow val="0"/>
        <condense val="0"/>
        <color auto="1"/>
        <extend val="0"/>
        <sz val="11"/>
        <vertAlign val="baseline"/>
      </font>
      <numFmt numFmtId="14" formatCode="0.00%"/>
    </dxf>
    <dxf>
      <font>
        <name val="돋움"/>
        <charset val="8"/>
        <strike val="0"/>
        <outline val="0"/>
        <shadow val="0"/>
        <condense val="0"/>
        <color auto="1"/>
        <extend val="0"/>
        <sz val="11"/>
        <vertAlign val="baseline"/>
      </font>
    </dxf>
    <dxf>
      <font>
        <name val="돋움"/>
        <charset val="8"/>
        <strike val="0"/>
        <outline val="0"/>
        <shadow val="0"/>
        <condense val="0"/>
        <color auto="1"/>
        <extend val="0"/>
        <sz val="11"/>
        <vertAlign val="baseline"/>
      </font>
    </dxf>
    <dxf>
      <font>
        <name val="돋움"/>
        <charset val="8"/>
        <strike val="0"/>
        <outline val="0"/>
        <shadow val="0"/>
        <condense val="0"/>
        <color auto="1"/>
        <extend val="0"/>
        <sz val="11"/>
        <vertAlign val="baseline"/>
      </font>
    </dxf>
    <dxf>
      <font>
        <name val="돋움"/>
        <charset val="8"/>
        <strike val="0"/>
        <outline val="0"/>
        <shadow val="0"/>
        <condense val="0"/>
        <color auto="1"/>
        <extend val="0"/>
        <sz val="11"/>
        <vertAlign val="baseline"/>
      </font>
    </dxf>
    <dxf>
      <font>
        <name val="돋움"/>
        <charset val="8"/>
        <strike val="0"/>
        <outline val="0"/>
        <shadow val="0"/>
        <condense val="0"/>
        <color auto="1"/>
        <extend val="0"/>
        <sz val="11"/>
        <vertAlign val="baseline"/>
      </font>
    </dxf>
    <dxf>
      <font>
        <name val="돋움"/>
        <charset val="8"/>
        <strike val="0"/>
        <outline val="0"/>
        <shadow val="0"/>
        <condense val="0"/>
        <color auto="1"/>
        <extend val="0"/>
        <sz val="11"/>
        <vertAlign val="baseline"/>
      </font>
    </dxf>
    <dxf>
      <numFmt numFmtId="30" formatCode="@"/>
    </dxf>
    <dxf>
      <font>
        <name val="돋움"/>
        <charset val="129"/>
        <family val="3"/>
        <strike val="0"/>
        <outline val="0"/>
        <shadow val="0"/>
        <condense val="0"/>
        <color auto="1"/>
        <extend val="0"/>
        <sz val="11"/>
        <vertAlign val="baseline"/>
      </font>
    </dxf>
    <dxf>
      <font>
        <name val="돋움"/>
        <charset val="8"/>
        <strike val="0"/>
        <outline val="0"/>
        <shadow val="0"/>
        <condense val="0"/>
        <color auto="1"/>
        <extend val="0"/>
        <sz val="11"/>
        <vertAlign val="baseline"/>
      </font>
    </dxf>
    <dxf>
      <font>
        <name val="돋움"/>
        <charset val="129"/>
        <family val="3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botto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D7D7D7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표1" displayName="표1" ref="A10:I22" headerRowCount="1" totalsRowShown="0" headerRowDxfId="10" dataDxfId="9" headerRowCellStyle="쉼표 [0]" dataCellStyle="쉼표 [0]">
  <autoFilter ref="A10:I22"/>
  <tableColumns count="9">
    <tableColumn id="1" name="종목명" dataDxfId="8"/>
    <tableColumn id="2" name="종목코드" dataDxfId="7"/>
    <tableColumn id="3" name="잔고" dataDxfId="6" dataCellStyle="쉼표 [0]"/>
    <tableColumn id="4" name="매입금액" dataDxfId="5" dataCellStyle="쉼표 [0]"/>
    <tableColumn id="5" name="평단가" dataDxfId="4" dataCellStyle="쉼표 [0]"/>
    <tableColumn id="6" name="현재가" dataDxfId="3" dataCellStyle="쉼표 [0]"/>
    <tableColumn id="7" name="평가금액" dataDxfId="2" dataCellStyle="쉼표 [0]">
      <calculatedColumnFormula>F11*C11</calculatedColumnFormula>
    </tableColumn>
    <tableColumn id="8" name="손익" dataDxfId="1" dataCellStyle="쉼표 [0]">
      <calculatedColumnFormula>(F11-E11)*C11</calculatedColumnFormula>
    </tableColumn>
    <tableColumn id="9" name="손익율" dataDxfId="0" dataCellStyle="쉼표 [0]">
      <calculatedColumnFormula>H11/D11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2"/>
  <sheetViews>
    <sheetView tabSelected="1" workbookViewId="0">
      <selection activeCell="G24" sqref="G24"/>
    </sheetView>
  </sheetViews>
  <sheetFormatPr baseColWidth="8" defaultRowHeight="13.5"/>
  <cols>
    <col width="32.21875" bestFit="1" customWidth="1" min="1" max="1"/>
    <col width="10" customWidth="1" style="2" min="2" max="2"/>
    <col width="9.6640625" customWidth="1" style="39" min="3" max="3"/>
    <col width="15.33203125" customWidth="1" style="39" min="4" max="4"/>
    <col width="12.6640625" bestFit="1" customWidth="1" style="39" min="5" max="5"/>
    <col width="12.44140625" bestFit="1" customWidth="1" style="39" min="6" max="6"/>
    <col width="14.21875" bestFit="1" customWidth="1" style="39" min="7" max="7"/>
    <col width="10.6640625" bestFit="1" customWidth="1" style="39" min="8" max="8"/>
    <col width="10.44140625" bestFit="1" customWidth="1" style="5" min="9" max="9"/>
  </cols>
  <sheetData>
    <row r="1" ht="14.25" customHeight="1" thickBot="1">
      <c r="B1" s="1" t="inlineStr">
        <is>
          <t>비중</t>
        </is>
      </c>
      <c r="C1" s="40" t="inlineStr">
        <is>
          <t>목표비중</t>
        </is>
      </c>
    </row>
    <row r="2" ht="14.25" customHeight="1" thickBot="1">
      <c r="A2" s="17" t="inlineStr">
        <is>
          <t>원금</t>
        </is>
      </c>
      <c r="B2" s="18" t="n"/>
      <c r="C2" s="41" t="n"/>
      <c r="D2" s="42" t="n">
        <v>40000000</v>
      </c>
    </row>
    <row r="3">
      <c r="A3" s="13" t="inlineStr">
        <is>
          <t>투자금액</t>
        </is>
      </c>
      <c r="B3" s="29">
        <f>D3 / ($D$3+$D$5)</f>
        <v/>
      </c>
      <c r="C3" s="31" t="n">
        <v>0.5</v>
      </c>
      <c r="D3" s="43">
        <f>SUM(D11:D22)</f>
        <v/>
      </c>
    </row>
    <row r="4" ht="14.25" customHeight="1" thickBot="1">
      <c r="A4" s="13" t="inlineStr">
        <is>
          <t>&gt; 평가금액</t>
        </is>
      </c>
      <c r="D4" s="44">
        <f>SUM(G11:G22)</f>
        <v/>
      </c>
      <c r="E4" s="23">
        <f>(D4-D3)/D3</f>
        <v/>
      </c>
    </row>
    <row r="5">
      <c r="A5" s="10" t="inlineStr">
        <is>
          <t>예적금</t>
        </is>
      </c>
      <c r="B5" s="30">
        <f>D5 / ($D$3+$D$5)</f>
        <v/>
      </c>
      <c r="C5" s="32" t="n">
        <v>0.5</v>
      </c>
      <c r="D5" s="45">
        <f>D6+D7+D8</f>
        <v/>
      </c>
      <c r="E5" s="5" t="n"/>
    </row>
    <row r="6">
      <c r="A6" s="13" t="inlineStr">
        <is>
          <t>&gt; 예수금(KB증권+카카오페이)</t>
        </is>
      </c>
      <c r="D6" s="46" t="n">
        <v>2230090</v>
      </c>
    </row>
    <row r="7">
      <c r="A7" s="24" t="inlineStr">
        <is>
          <t>&gt; CMA</t>
        </is>
      </c>
      <c r="D7" s="46" t="n">
        <v>5000000</v>
      </c>
    </row>
    <row r="8" ht="14.25" customHeight="1" thickBot="1">
      <c r="A8" s="14" t="inlineStr">
        <is>
          <t>&gt; 신한정기예금</t>
        </is>
      </c>
      <c r="B8" s="28" t="n"/>
      <c r="C8" s="47" t="n"/>
      <c r="D8" s="48" t="n">
        <v>4000000</v>
      </c>
    </row>
    <row r="10" ht="18.75" customHeight="1" thickBot="1">
      <c r="A10" s="6" t="inlineStr">
        <is>
          <t>종목명</t>
        </is>
      </c>
      <c r="B10" s="7" t="inlineStr">
        <is>
          <t>종목코드</t>
        </is>
      </c>
      <c r="C10" s="49" t="inlineStr">
        <is>
          <t>잔고</t>
        </is>
      </c>
      <c r="D10" s="49" t="inlineStr">
        <is>
          <t>매입금액</t>
        </is>
      </c>
      <c r="E10" s="49" t="inlineStr">
        <is>
          <t>평단가</t>
        </is>
      </c>
      <c r="F10" s="49" t="inlineStr">
        <is>
          <t>현재가</t>
        </is>
      </c>
      <c r="G10" s="49" t="inlineStr">
        <is>
          <t>평가금액</t>
        </is>
      </c>
      <c r="H10" s="49" t="inlineStr">
        <is>
          <t>손익</t>
        </is>
      </c>
      <c r="I10" s="9" t="inlineStr">
        <is>
          <t>손익율</t>
        </is>
      </c>
    </row>
    <row r="11" ht="18.75" customHeight="1">
      <c r="A11" s="10" t="inlineStr">
        <is>
          <t>삼성전자</t>
        </is>
      </c>
      <c r="B11" s="37" t="inlineStr">
        <is>
          <t>005930</t>
        </is>
      </c>
      <c r="C11" s="50" t="n">
        <v>15</v>
      </c>
      <c r="D11" s="50" t="n">
        <v>1047000</v>
      </c>
      <c r="E11" s="50" t="n">
        <v>69800</v>
      </c>
      <c r="F11" s="50" t="n">
        <v>68500</v>
      </c>
      <c r="G11" s="50">
        <f>F11*C11</f>
        <v/>
      </c>
      <c r="H11" s="50">
        <f>(F11-E11)*C11</f>
        <v/>
      </c>
      <c r="I11" s="33">
        <f>H11/D11</f>
        <v/>
      </c>
    </row>
    <row r="12" ht="18.75" customHeight="1">
      <c r="A12" s="13" t="inlineStr">
        <is>
          <t>와이지-원</t>
        </is>
      </c>
      <c r="B12" s="2" t="inlineStr">
        <is>
          <t>019210</t>
        </is>
      </c>
      <c r="C12" s="39" t="n">
        <v>142</v>
      </c>
      <c r="D12" s="39" t="n">
        <v>986900</v>
      </c>
      <c r="E12" s="39" t="n">
        <v>6950</v>
      </c>
      <c r="F12" s="39" t="n">
        <v>5920</v>
      </c>
      <c r="G12" s="39">
        <f>F12*C12</f>
        <v/>
      </c>
      <c r="H12" s="39">
        <f>(F12-E12)*C12</f>
        <v/>
      </c>
      <c r="I12" s="34">
        <f>H12/D12</f>
        <v/>
      </c>
    </row>
    <row r="13" ht="18.75" customHeight="1">
      <c r="A13" s="13" t="inlineStr">
        <is>
          <t>황금에스티</t>
        </is>
      </c>
      <c r="B13" s="2" t="inlineStr">
        <is>
          <t>032560</t>
        </is>
      </c>
      <c r="C13" s="39" t="n">
        <v>116</v>
      </c>
      <c r="D13" s="39" t="n">
        <v>994120</v>
      </c>
      <c r="E13" s="39" t="n">
        <v>8570</v>
      </c>
      <c r="F13" s="39" t="n">
        <v>8180</v>
      </c>
      <c r="G13" s="39">
        <f>F13*C13</f>
        <v/>
      </c>
      <c r="H13" s="39">
        <f>(F13-E13)*C13</f>
        <v/>
      </c>
      <c r="I13" s="34">
        <f>H13/D13</f>
        <v/>
      </c>
    </row>
    <row r="14" ht="18.75" customHeight="1">
      <c r="A14" s="13" t="inlineStr">
        <is>
          <t>한국항공우주</t>
        </is>
      </c>
      <c r="B14" s="2" t="inlineStr">
        <is>
          <t>047810</t>
        </is>
      </c>
      <c r="C14" s="39" t="n">
        <v>18</v>
      </c>
      <c r="D14" s="39" t="n">
        <v>984600</v>
      </c>
      <c r="E14" s="39" t="n">
        <v>54700</v>
      </c>
      <c r="F14" s="39" t="n">
        <v>49250</v>
      </c>
      <c r="G14" s="39">
        <f>F14*C14</f>
        <v/>
      </c>
      <c r="H14" s="39">
        <f>(F14-E14)*C14</f>
        <v/>
      </c>
      <c r="I14" s="34">
        <f>H14/D14</f>
        <v/>
      </c>
    </row>
    <row r="15" ht="18.75" customHeight="1">
      <c r="A15" s="13" t="inlineStr">
        <is>
          <t>인탑스</t>
        </is>
      </c>
      <c r="B15" s="2" t="inlineStr">
        <is>
          <t>049070</t>
        </is>
      </c>
      <c r="C15" s="39" t="n">
        <v>29</v>
      </c>
      <c r="D15" s="39" t="n">
        <v>990350</v>
      </c>
      <c r="E15" s="39" t="n">
        <v>34150</v>
      </c>
      <c r="F15" s="39" t="n">
        <v>30700</v>
      </c>
      <c r="G15" s="39">
        <f>F15*C15</f>
        <v/>
      </c>
      <c r="H15" s="39">
        <f>(F15-E15)*C15</f>
        <v/>
      </c>
      <c r="I15" s="34">
        <f>H15/D15</f>
        <v/>
      </c>
    </row>
    <row r="16" ht="18.75" customHeight="1">
      <c r="A16" s="13" t="inlineStr">
        <is>
          <t>한미글로벌</t>
        </is>
      </c>
      <c r="B16" s="2" t="inlineStr">
        <is>
          <t>053690</t>
        </is>
      </c>
      <c r="C16" s="39" t="n">
        <v>32</v>
      </c>
      <c r="D16" s="39" t="n">
        <v>974400</v>
      </c>
      <c r="E16" s="39" t="n">
        <v>30450</v>
      </c>
      <c r="F16" s="39" t="n">
        <v>26450</v>
      </c>
      <c r="G16" s="39">
        <f>F16*C16</f>
        <v/>
      </c>
      <c r="H16" s="39">
        <f>(F16-E16)*C16</f>
        <v/>
      </c>
      <c r="I16" s="34">
        <f>H16/D16</f>
        <v/>
      </c>
    </row>
    <row r="17" ht="18.75" customHeight="1">
      <c r="A17" s="13" t="inlineStr">
        <is>
          <t>어보브반도체</t>
        </is>
      </c>
      <c r="B17" s="2" t="inlineStr">
        <is>
          <t>102120</t>
        </is>
      </c>
      <c r="C17" s="39" t="n">
        <v>91</v>
      </c>
      <c r="D17" s="39" t="n">
        <v>990080</v>
      </c>
      <c r="E17" s="39" t="n">
        <v>10880</v>
      </c>
      <c r="F17" s="39" t="n">
        <v>9700</v>
      </c>
      <c r="G17" s="39">
        <f>F17*C17</f>
        <v/>
      </c>
      <c r="H17" s="39">
        <f>(F17-E17)*C17</f>
        <v/>
      </c>
      <c r="I17" s="34">
        <f>H17/D17</f>
        <v/>
      </c>
    </row>
    <row r="18" ht="18.75" customHeight="1">
      <c r="A18" s="13" t="inlineStr">
        <is>
          <t>TIGER 미국S&amp;P500레버리지(합성)</t>
        </is>
      </c>
      <c r="B18" s="2" t="inlineStr">
        <is>
          <t>225040</t>
        </is>
      </c>
      <c r="C18" s="39" t="n">
        <v>309</v>
      </c>
      <c r="D18" s="39" t="n">
        <v>10055555</v>
      </c>
      <c r="E18" s="39" t="n">
        <v>32542</v>
      </c>
      <c r="F18" s="39" t="n">
        <v>29755</v>
      </c>
      <c r="G18" s="39">
        <f>F18*C18</f>
        <v/>
      </c>
      <c r="H18" s="39">
        <f>(F18-E18)*C18</f>
        <v/>
      </c>
      <c r="I18" s="34">
        <f>H18/D18</f>
        <v/>
      </c>
    </row>
    <row r="19" ht="18.75" customHeight="1" thickBot="1">
      <c r="A19" s="38" t="inlineStr">
        <is>
          <t>KODEX 미국나스닥100레버리지(합성)</t>
        </is>
      </c>
      <c r="B19" s="15" t="inlineStr">
        <is>
          <t>409820</t>
        </is>
      </c>
      <c r="C19" s="47" t="n">
        <v>210</v>
      </c>
      <c r="D19" s="47" t="n">
        <v>1925500</v>
      </c>
      <c r="E19" s="47" t="n">
        <v>9169</v>
      </c>
      <c r="F19" s="47" t="n">
        <v>7370</v>
      </c>
      <c r="G19" s="47">
        <f>F19*C19</f>
        <v/>
      </c>
      <c r="H19" s="47">
        <f>(F19-E19)*C19</f>
        <v/>
      </c>
      <c r="I19" s="36">
        <f>H19/D19</f>
        <v/>
      </c>
    </row>
    <row r="20" ht="18.75" customHeight="1">
      <c r="A20" s="10" t="inlineStr">
        <is>
          <t>KODEX 레버리지</t>
        </is>
      </c>
      <c r="B20" s="11" t="inlineStr">
        <is>
          <t>122630</t>
        </is>
      </c>
      <c r="C20" s="50" t="n">
        <v>273</v>
      </c>
      <c r="D20" s="50" t="n">
        <v>5147415</v>
      </c>
      <c r="E20" s="50" t="n">
        <v>18855</v>
      </c>
      <c r="F20" s="50" t="n">
        <v>17110</v>
      </c>
      <c r="G20" s="50">
        <f>F20*C20</f>
        <v/>
      </c>
      <c r="H20" s="50">
        <f>(F20-E20)*C20</f>
        <v/>
      </c>
      <c r="I20" s="33">
        <f>H20/D20</f>
        <v/>
      </c>
    </row>
    <row r="21" ht="18.75" customHeight="1">
      <c r="A21" s="13" t="inlineStr">
        <is>
          <t>TIGER 미국S&amp;P500레버리지(합성)</t>
        </is>
      </c>
      <c r="B21" s="2" t="inlineStr">
        <is>
          <t>225040</t>
        </is>
      </c>
      <c r="C21" s="39" t="n">
        <v>100</v>
      </c>
      <c r="D21" s="39" t="n">
        <v>2881000</v>
      </c>
      <c r="E21" s="39" t="n">
        <v>28810</v>
      </c>
      <c r="F21" s="39" t="n">
        <v>29755</v>
      </c>
      <c r="G21" s="39">
        <f>F21*C21</f>
        <v/>
      </c>
      <c r="H21" s="39">
        <f>(F21-E21)*C21</f>
        <v/>
      </c>
      <c r="I21" s="34">
        <f>H21/D21</f>
        <v/>
      </c>
    </row>
    <row r="22" ht="18.75" customHeight="1" thickBot="1">
      <c r="A22" s="14" t="inlineStr">
        <is>
          <t>삼성전자</t>
        </is>
      </c>
      <c r="B22" s="35" t="inlineStr">
        <is>
          <t>005930</t>
        </is>
      </c>
      <c r="C22" s="47" t="n">
        <v>30</v>
      </c>
      <c r="D22" s="47" t="n">
        <v>1995000</v>
      </c>
      <c r="E22" s="47" t="n">
        <v>66500</v>
      </c>
      <c r="F22" s="47" t="n">
        <v>68500</v>
      </c>
      <c r="G22" s="47">
        <f>F22*C22</f>
        <v/>
      </c>
      <c r="H22" s="47">
        <f>(F22-E22)*C22</f>
        <v/>
      </c>
      <c r="I22" s="36">
        <f>H22/D22</f>
        <v/>
      </c>
    </row>
  </sheetData>
  <pageMargins left="0.7" right="0.7" top="0.75" bottom="0.75" header="0.3" footer="0.3"/>
  <pageSetup orientation="portrait" paperSize="9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Crownix Report</dc:creator>
  <dc:title>Crownix Report Excel File</dc:title>
  <dc:description>Crownix Report Excel File</dc:description>
  <dcterms:created xsi:type="dcterms:W3CDTF">2023-08-02T16:49:29Z</dcterms:created>
  <dcterms:modified xsi:type="dcterms:W3CDTF">2023-08-04T05:40:01Z</dcterms:modified>
  <cp:lastModifiedBy>SW C</cp:lastModifiedBy>
  <cp:lastPrinted>2023-08-02T16:49:29Z</cp:lastPrinted>
</cp:coreProperties>
</file>